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ineth Montenegro\Seguimiento del pppto\2016\Informes\01_Mensual WEB\WEB\"/>
    </mc:Choice>
  </mc:AlternateContent>
  <bookViews>
    <workbookView xWindow="0" yWindow="0" windowWidth="20490" windowHeight="7155" tabRatio="601"/>
  </bookViews>
  <sheets>
    <sheet name="RESUMEN" sheetId="10" r:id="rId1"/>
    <sheet name="Hoja3" sheetId="9" state="hidden" r:id="rId2"/>
  </sheets>
  <definedNames>
    <definedName name="_xlnm._FilterDatabase" localSheetId="0" hidden="1">RESUMEN!$A$20:$CS$171</definedName>
    <definedName name="_xlnm.Print_Area" localSheetId="0">RESUMEN!$C$11:$CS$171</definedName>
    <definedName name="_xlnm.Print_Titles" localSheetId="0">RESUMEN!$B:$E,RESUMEN!$5:$20</definedName>
  </definedNames>
  <calcPr calcId="152511"/>
</workbook>
</file>

<file path=xl/calcChain.xml><?xml version="1.0" encoding="utf-8"?>
<calcChain xmlns="http://schemas.openxmlformats.org/spreadsheetml/2006/main">
  <c r="BN148" i="10" l="1"/>
  <c r="CE148" i="10" l="1"/>
  <c r="CF148" i="10"/>
  <c r="CG148" i="10"/>
  <c r="CH148" i="10"/>
  <c r="CI148" i="10"/>
  <c r="CJ148" i="10"/>
  <c r="CK148" i="10"/>
  <c r="CL148" i="10"/>
  <c r="AI169" i="10" l="1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6" i="10"/>
  <c r="AI145" i="10"/>
  <c r="AI144" i="10"/>
  <c r="AI143" i="10"/>
  <c r="AI141" i="10"/>
  <c r="AI140" i="10"/>
  <c r="AI139" i="10"/>
  <c r="AI137" i="10"/>
  <c r="AI136" i="10"/>
  <c r="AI133" i="10"/>
  <c r="AI132" i="10"/>
  <c r="AI131" i="10"/>
  <c r="AI130" i="10"/>
  <c r="AI128" i="10"/>
  <c r="AI127" i="10"/>
  <c r="AI126" i="10"/>
  <c r="AI125" i="10"/>
  <c r="AI124" i="10"/>
  <c r="AI121" i="10"/>
  <c r="AI119" i="10"/>
  <c r="AI117" i="10"/>
  <c r="AI116" i="10"/>
  <c r="AI115" i="10"/>
  <c r="AI113" i="10"/>
  <c r="AI112" i="10"/>
  <c r="AI111" i="10"/>
  <c r="AI110" i="10"/>
  <c r="AI109" i="10"/>
  <c r="AI107" i="10"/>
  <c r="AI106" i="10"/>
  <c r="AI104" i="10"/>
  <c r="AI103" i="10"/>
  <c r="AI102" i="10"/>
  <c r="AI100" i="10"/>
  <c r="AI99" i="10"/>
  <c r="AI98" i="10"/>
  <c r="AI97" i="10"/>
  <c r="AI96" i="10"/>
  <c r="AI95" i="10"/>
  <c r="AI94" i="10"/>
  <c r="AI93" i="10"/>
  <c r="AI91" i="10"/>
  <c r="AI90" i="10"/>
  <c r="AI89" i="10"/>
  <c r="AI88" i="10"/>
  <c r="AI87" i="10"/>
  <c r="AI86" i="10"/>
  <c r="AI85" i="10"/>
  <c r="AI84" i="10"/>
  <c r="AI83" i="10"/>
  <c r="AI81" i="10"/>
  <c r="AI80" i="10"/>
  <c r="AI78" i="10"/>
  <c r="AI77" i="10"/>
  <c r="AI76" i="10"/>
  <c r="AI75" i="10"/>
  <c r="AI74" i="10"/>
  <c r="AI73" i="10"/>
  <c r="AI72" i="10"/>
  <c r="AI69" i="10"/>
  <c r="AI68" i="10"/>
  <c r="AI66" i="10"/>
  <c r="AI65" i="10"/>
  <c r="AI64" i="10"/>
  <c r="AI63" i="10"/>
  <c r="AG129" i="10"/>
  <c r="AG123" i="10"/>
  <c r="AG120" i="10"/>
  <c r="AG118" i="10"/>
  <c r="AG114" i="10"/>
  <c r="AG108" i="10"/>
  <c r="AG105" i="10"/>
  <c r="AG101" i="10"/>
  <c r="AG92" i="10"/>
  <c r="AG82" i="10"/>
  <c r="AG79" i="10"/>
  <c r="AG71" i="10"/>
  <c r="AG67" i="10"/>
  <c r="AG62" i="10"/>
  <c r="AI108" i="10" l="1"/>
  <c r="AG61" i="10"/>
  <c r="AG70" i="10"/>
  <c r="AI58" i="10" l="1"/>
  <c r="AI57" i="10"/>
  <c r="AI56" i="10"/>
  <c r="AI55" i="10"/>
  <c r="AI54" i="10"/>
  <c r="AI53" i="10"/>
  <c r="AI52" i="10"/>
  <c r="AI49" i="10"/>
  <c r="AI48" i="10"/>
  <c r="AI47" i="10"/>
  <c r="AI46" i="10"/>
  <c r="AI45" i="10"/>
  <c r="AI42" i="10"/>
  <c r="AI41" i="10" s="1"/>
  <c r="AI40" i="10"/>
  <c r="AI39" i="10"/>
  <c r="AI38" i="10"/>
  <c r="AI36" i="10"/>
  <c r="AI35" i="10"/>
  <c r="AI34" i="10"/>
  <c r="AI33" i="10"/>
  <c r="AI32" i="10"/>
  <c r="AI31" i="10"/>
  <c r="AI29" i="10"/>
  <c r="AI28" i="10" s="1"/>
  <c r="AI26" i="10"/>
  <c r="AI27" i="10"/>
  <c r="AI25" i="10"/>
  <c r="AI148" i="10"/>
  <c r="AI142" i="10"/>
  <c r="AI138" i="10"/>
  <c r="AI129" i="10"/>
  <c r="AI123" i="10"/>
  <c r="AI120" i="10"/>
  <c r="AI118" i="10"/>
  <c r="AI114" i="10"/>
  <c r="AI105" i="10"/>
  <c r="AI101" i="10"/>
  <c r="AI92" i="10"/>
  <c r="AI82" i="10"/>
  <c r="AI79" i="10"/>
  <c r="AI71" i="10"/>
  <c r="AI67" i="10"/>
  <c r="AI62" i="10"/>
  <c r="AI17" i="10"/>
  <c r="AI1" i="10"/>
  <c r="B133" i="10"/>
  <c r="AR16" i="10"/>
  <c r="AS16" i="10"/>
  <c r="AT16" i="10"/>
  <c r="AU16" i="10"/>
  <c r="AV16" i="10"/>
  <c r="AW16" i="10"/>
  <c r="AX16" i="10"/>
  <c r="AY16" i="10"/>
  <c r="BZ133" i="10" l="1"/>
  <c r="CM133" i="10"/>
  <c r="BM133" i="10"/>
  <c r="AI30" i="10"/>
  <c r="AI50" i="10"/>
  <c r="AI37" i="10"/>
  <c r="AI24" i="10"/>
  <c r="AI44" i="10"/>
  <c r="AI135" i="10"/>
  <c r="AI61" i="10"/>
  <c r="AI70" i="10"/>
  <c r="AI43" i="10" l="1"/>
  <c r="AI23" i="10"/>
  <c r="AI60" i="10"/>
  <c r="AZ133" i="10"/>
  <c r="AI22" i="10" l="1"/>
  <c r="AL133" i="10"/>
  <c r="AI21" i="10" l="1"/>
  <c r="AI171" i="10" s="1"/>
  <c r="L82" i="10"/>
  <c r="E146" i="10"/>
  <c r="CO145" i="10"/>
  <c r="AF145" i="10"/>
  <c r="AE145" i="10"/>
  <c r="B145" i="10"/>
  <c r="AF133" i="10"/>
  <c r="AE133" i="10"/>
  <c r="BZ145" i="10" l="1"/>
  <c r="CM145" i="10"/>
  <c r="BM145" i="10"/>
  <c r="AZ145" i="10"/>
  <c r="AJ145" i="10"/>
  <c r="AM145" i="10" s="1"/>
  <c r="AJ133" i="10"/>
  <c r="AM133" i="10" s="1"/>
  <c r="B128" i="10"/>
  <c r="CS133" i="10" l="1"/>
  <c r="CR133" i="10"/>
  <c r="CS145" i="10"/>
  <c r="AL145" i="10"/>
  <c r="CR145" i="10"/>
  <c r="CP145" i="10"/>
  <c r="CQ145" i="10"/>
  <c r="CN145" i="10"/>
  <c r="AM17" i="10" l="1"/>
  <c r="AM9" i="10"/>
  <c r="AM5" i="10"/>
  <c r="AM1" i="10"/>
  <c r="F26" i="10" l="1"/>
  <c r="F27" i="10"/>
  <c r="B130" i="10"/>
  <c r="B58" i="10"/>
  <c r="B57" i="10"/>
  <c r="B56" i="10"/>
  <c r="B55" i="10"/>
  <c r="B42" i="10"/>
  <c r="CM130" i="10" l="1"/>
  <c r="AZ130" i="10"/>
  <c r="BM130" i="10"/>
  <c r="BZ130" i="10"/>
  <c r="CO55" i="10"/>
  <c r="CO42" i="10"/>
  <c r="CO58" i="10"/>
  <c r="AL130" i="10" l="1"/>
  <c r="CQ130" i="10"/>
  <c r="CP130" i="10"/>
  <c r="CO130" i="10"/>
  <c r="CO57" i="10"/>
  <c r="CO40" i="10"/>
  <c r="CO56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6" i="10"/>
  <c r="B144" i="10"/>
  <c r="B143" i="10"/>
  <c r="B140" i="10"/>
  <c r="B141" i="10"/>
  <c r="B139" i="10"/>
  <c r="B137" i="10"/>
  <c r="B136" i="10"/>
  <c r="B132" i="10"/>
  <c r="B131" i="10"/>
  <c r="B127" i="10"/>
  <c r="B126" i="10"/>
  <c r="B125" i="10"/>
  <c r="B124" i="10"/>
  <c r="B122" i="10"/>
  <c r="B121" i="10"/>
  <c r="B119" i="10"/>
  <c r="B117" i="10"/>
  <c r="B116" i="10"/>
  <c r="B115" i="10"/>
  <c r="B113" i="10"/>
  <c r="B112" i="10"/>
  <c r="B111" i="10"/>
  <c r="B110" i="10"/>
  <c r="B109" i="10"/>
  <c r="B107" i="10"/>
  <c r="B106" i="10"/>
  <c r="B104" i="10"/>
  <c r="B103" i="10"/>
  <c r="B102" i="10"/>
  <c r="B100" i="10"/>
  <c r="B99" i="10"/>
  <c r="B98" i="10"/>
  <c r="B97" i="10"/>
  <c r="B96" i="10"/>
  <c r="B95" i="10"/>
  <c r="B94" i="10"/>
  <c r="B93" i="10"/>
  <c r="B91" i="10"/>
  <c r="B90" i="10"/>
  <c r="B89" i="10"/>
  <c r="B88" i="10"/>
  <c r="B87" i="10"/>
  <c r="B86" i="10"/>
  <c r="B85" i="10"/>
  <c r="B84" i="10"/>
  <c r="B83" i="10"/>
  <c r="B81" i="10"/>
  <c r="B80" i="10"/>
  <c r="B78" i="10"/>
  <c r="B77" i="10"/>
  <c r="B76" i="10"/>
  <c r="B75" i="10"/>
  <c r="B74" i="10"/>
  <c r="B73" i="10"/>
  <c r="B72" i="10"/>
  <c r="B69" i="10"/>
  <c r="B68" i="10"/>
  <c r="B66" i="10"/>
  <c r="B65" i="10"/>
  <c r="B64" i="10"/>
  <c r="B63" i="10"/>
  <c r="B54" i="10"/>
  <c r="B53" i="10"/>
  <c r="B52" i="10"/>
  <c r="B51" i="10"/>
  <c r="B49" i="10"/>
  <c r="B48" i="10"/>
  <c r="B47" i="10"/>
  <c r="B46" i="10"/>
  <c r="B45" i="10"/>
  <c r="B39" i="10"/>
  <c r="B38" i="10"/>
  <c r="B36" i="10"/>
  <c r="B35" i="10"/>
  <c r="B34" i="10"/>
  <c r="B33" i="10"/>
  <c r="B32" i="10"/>
  <c r="B31" i="10"/>
  <c r="B29" i="10"/>
  <c r="B27" i="10"/>
  <c r="B26" i="10"/>
  <c r="B25" i="10"/>
  <c r="AG142" i="10"/>
  <c r="AF169" i="10"/>
  <c r="AE169" i="10"/>
  <c r="AF168" i="10"/>
  <c r="AE168" i="10"/>
  <c r="AF167" i="10"/>
  <c r="AE167" i="10"/>
  <c r="AF166" i="10"/>
  <c r="AE166" i="10"/>
  <c r="AF165" i="10"/>
  <c r="AE165" i="10"/>
  <c r="AF164" i="10"/>
  <c r="AE164" i="10"/>
  <c r="AF163" i="10"/>
  <c r="AE163" i="10"/>
  <c r="AF162" i="10"/>
  <c r="AE162" i="10"/>
  <c r="AF161" i="10"/>
  <c r="AE161" i="10"/>
  <c r="AF160" i="10"/>
  <c r="AE160" i="10"/>
  <c r="AF159" i="10"/>
  <c r="AE159" i="10"/>
  <c r="AF158" i="10"/>
  <c r="AE158" i="10"/>
  <c r="AF157" i="10"/>
  <c r="AE157" i="10"/>
  <c r="AF156" i="10"/>
  <c r="AE156" i="10"/>
  <c r="AF155" i="10"/>
  <c r="AE155" i="10"/>
  <c r="AF154" i="10"/>
  <c r="AE154" i="10"/>
  <c r="AF153" i="10"/>
  <c r="AE153" i="10"/>
  <c r="AF152" i="10"/>
  <c r="AE152" i="10"/>
  <c r="AF151" i="10"/>
  <c r="AE151" i="10"/>
  <c r="AF150" i="10"/>
  <c r="AE150" i="10"/>
  <c r="AF149" i="10"/>
  <c r="AE149" i="10"/>
  <c r="AF146" i="10"/>
  <c r="AE146" i="10"/>
  <c r="AF144" i="10"/>
  <c r="AE144" i="10"/>
  <c r="AF143" i="10"/>
  <c r="AE143" i="10"/>
  <c r="AF141" i="10"/>
  <c r="AE141" i="10"/>
  <c r="AF140" i="10"/>
  <c r="AE140" i="10"/>
  <c r="AF139" i="10"/>
  <c r="AF138" i="10" s="1"/>
  <c r="AE139" i="10"/>
  <c r="AF137" i="10"/>
  <c r="AE137" i="10"/>
  <c r="AF136" i="10"/>
  <c r="AE136" i="10"/>
  <c r="AF132" i="10"/>
  <c r="AE132" i="10"/>
  <c r="AF131" i="10"/>
  <c r="AE131" i="10"/>
  <c r="AF130" i="10"/>
  <c r="AE130" i="10"/>
  <c r="AF128" i="10"/>
  <c r="AE128" i="10"/>
  <c r="AF127" i="10"/>
  <c r="AE127" i="10"/>
  <c r="AF126" i="10"/>
  <c r="AE126" i="10"/>
  <c r="AF125" i="10"/>
  <c r="AE125" i="10"/>
  <c r="AF124" i="10"/>
  <c r="AE124" i="10"/>
  <c r="AF122" i="10"/>
  <c r="AE122" i="10"/>
  <c r="AF121" i="10"/>
  <c r="AE121" i="10"/>
  <c r="AF119" i="10"/>
  <c r="AF118" i="10" s="1"/>
  <c r="AE119" i="10"/>
  <c r="AF117" i="10"/>
  <c r="AE117" i="10"/>
  <c r="AF116" i="10"/>
  <c r="AE116" i="10"/>
  <c r="AF115" i="10"/>
  <c r="AE115" i="10"/>
  <c r="AF113" i="10"/>
  <c r="AE113" i="10"/>
  <c r="AF112" i="10"/>
  <c r="AE112" i="10"/>
  <c r="AF111" i="10"/>
  <c r="AE111" i="10"/>
  <c r="AF110" i="10"/>
  <c r="AE110" i="10"/>
  <c r="AF109" i="10"/>
  <c r="AE109" i="10"/>
  <c r="AF107" i="10"/>
  <c r="AE107" i="10"/>
  <c r="AF106" i="10"/>
  <c r="AE106" i="10"/>
  <c r="AF104" i="10"/>
  <c r="AE104" i="10"/>
  <c r="AF103" i="10"/>
  <c r="AE103" i="10"/>
  <c r="AF102" i="10"/>
  <c r="AE102" i="10"/>
  <c r="AF100" i="10"/>
  <c r="AE100" i="10"/>
  <c r="AF99" i="10"/>
  <c r="AE99" i="10"/>
  <c r="AF98" i="10"/>
  <c r="AE98" i="10"/>
  <c r="AF97" i="10"/>
  <c r="AE97" i="10"/>
  <c r="AF96" i="10"/>
  <c r="AE96" i="10"/>
  <c r="AF95" i="10"/>
  <c r="AE95" i="10"/>
  <c r="AF94" i="10"/>
  <c r="AE94" i="10"/>
  <c r="AF93" i="10"/>
  <c r="AE93" i="10"/>
  <c r="AF91" i="10"/>
  <c r="AE91" i="10"/>
  <c r="AF90" i="10"/>
  <c r="AE90" i="10"/>
  <c r="AF89" i="10"/>
  <c r="AE89" i="10"/>
  <c r="AF88" i="10"/>
  <c r="AE88" i="10"/>
  <c r="AF87" i="10"/>
  <c r="AE87" i="10"/>
  <c r="AF86" i="10"/>
  <c r="AE86" i="10"/>
  <c r="AF85" i="10"/>
  <c r="AE85" i="10"/>
  <c r="AF84" i="10"/>
  <c r="AE84" i="10"/>
  <c r="AF83" i="10"/>
  <c r="AE83" i="10"/>
  <c r="AF81" i="10"/>
  <c r="AE81" i="10"/>
  <c r="AF80" i="10"/>
  <c r="AE80" i="10"/>
  <c r="AF78" i="10"/>
  <c r="AE78" i="10"/>
  <c r="AF77" i="10"/>
  <c r="AE77" i="10"/>
  <c r="AF76" i="10"/>
  <c r="AE76" i="10"/>
  <c r="AF75" i="10"/>
  <c r="AE75" i="10"/>
  <c r="AF74" i="10"/>
  <c r="AE74" i="10"/>
  <c r="AF73" i="10"/>
  <c r="AE73" i="10"/>
  <c r="AF72" i="10"/>
  <c r="AE72" i="10"/>
  <c r="AF69" i="10"/>
  <c r="AE69" i="10"/>
  <c r="AF68" i="10"/>
  <c r="AE68" i="10"/>
  <c r="AF66" i="10"/>
  <c r="AE66" i="10"/>
  <c r="AF65" i="10"/>
  <c r="AE65" i="10"/>
  <c r="AF64" i="10"/>
  <c r="AE64" i="10"/>
  <c r="AF63" i="10"/>
  <c r="AE63" i="10"/>
  <c r="BY148" i="10"/>
  <c r="BX148" i="10"/>
  <c r="BW148" i="10"/>
  <c r="BV148" i="10"/>
  <c r="BU148" i="10"/>
  <c r="BT148" i="10"/>
  <c r="BS148" i="10"/>
  <c r="BR148" i="10"/>
  <c r="BL148" i="10"/>
  <c r="BK148" i="10"/>
  <c r="BJ148" i="10"/>
  <c r="BI148" i="10"/>
  <c r="BH148" i="10"/>
  <c r="BG148" i="10"/>
  <c r="BF148" i="10"/>
  <c r="BE148" i="10"/>
  <c r="AY148" i="10"/>
  <c r="AX148" i="10"/>
  <c r="AW148" i="10"/>
  <c r="AV148" i="10"/>
  <c r="AU148" i="10"/>
  <c r="AT148" i="10"/>
  <c r="AS148" i="10"/>
  <c r="AR148" i="10"/>
  <c r="AK148" i="10"/>
  <c r="AH148" i="10"/>
  <c r="AG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CL138" i="10"/>
  <c r="CK138" i="10"/>
  <c r="CJ138" i="10"/>
  <c r="CI138" i="10"/>
  <c r="CH138" i="10"/>
  <c r="CG138" i="10"/>
  <c r="CF138" i="10"/>
  <c r="CE138" i="10"/>
  <c r="BY138" i="10"/>
  <c r="BX138" i="10"/>
  <c r="BW138" i="10"/>
  <c r="BV138" i="10"/>
  <c r="BU138" i="10"/>
  <c r="BT138" i="10"/>
  <c r="BS138" i="10"/>
  <c r="BR138" i="10"/>
  <c r="BL138" i="10"/>
  <c r="BK138" i="10"/>
  <c r="BJ138" i="10"/>
  <c r="BI138" i="10"/>
  <c r="BH138" i="10"/>
  <c r="BG138" i="10"/>
  <c r="BF138" i="10"/>
  <c r="BE138" i="10"/>
  <c r="AY138" i="10"/>
  <c r="AX138" i="10"/>
  <c r="AW138" i="10"/>
  <c r="AV138" i="10"/>
  <c r="AU138" i="10"/>
  <c r="AT138" i="10"/>
  <c r="AS138" i="10"/>
  <c r="AR138" i="10"/>
  <c r="AK138" i="10"/>
  <c r="AH138" i="10"/>
  <c r="AG138" i="10"/>
  <c r="AD138" i="10"/>
  <c r="AC138" i="10"/>
  <c r="AB138" i="10"/>
  <c r="AA138" i="10"/>
  <c r="Z138" i="10"/>
  <c r="Y138" i="10"/>
  <c r="X138" i="10"/>
  <c r="W138" i="10"/>
  <c r="V138" i="10"/>
  <c r="U138" i="10"/>
  <c r="T138" i="10"/>
  <c r="S138" i="10"/>
  <c r="R138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G142" i="10"/>
  <c r="H142" i="10"/>
  <c r="I142" i="10"/>
  <c r="J142" i="10"/>
  <c r="K142" i="10"/>
  <c r="L142" i="10"/>
  <c r="M142" i="10"/>
  <c r="N142" i="10"/>
  <c r="O142" i="10"/>
  <c r="P142" i="10"/>
  <c r="Q142" i="10"/>
  <c r="R142" i="10"/>
  <c r="S142" i="10"/>
  <c r="T142" i="10"/>
  <c r="U142" i="10"/>
  <c r="V142" i="10"/>
  <c r="W142" i="10"/>
  <c r="X142" i="10"/>
  <c r="Y142" i="10"/>
  <c r="Z142" i="10"/>
  <c r="AA142" i="10"/>
  <c r="AB142" i="10"/>
  <c r="AC142" i="10"/>
  <c r="AD142" i="10"/>
  <c r="AH142" i="10"/>
  <c r="AK142" i="10"/>
  <c r="AR142" i="10"/>
  <c r="AS142" i="10"/>
  <c r="AT142" i="10"/>
  <c r="AU142" i="10"/>
  <c r="AV142" i="10"/>
  <c r="AW142" i="10"/>
  <c r="AX142" i="10"/>
  <c r="AY142" i="10"/>
  <c r="BE142" i="10"/>
  <c r="BF142" i="10"/>
  <c r="BG142" i="10"/>
  <c r="BH142" i="10"/>
  <c r="BI142" i="10"/>
  <c r="BJ142" i="10"/>
  <c r="BK142" i="10"/>
  <c r="BL142" i="10"/>
  <c r="BR142" i="10"/>
  <c r="BS142" i="10"/>
  <c r="BT142" i="10"/>
  <c r="BU142" i="10"/>
  <c r="BV142" i="10"/>
  <c r="BW142" i="10"/>
  <c r="BX142" i="10"/>
  <c r="BY142" i="10"/>
  <c r="CE142" i="10"/>
  <c r="CF142" i="10"/>
  <c r="CG142" i="10"/>
  <c r="CH142" i="10"/>
  <c r="CI142" i="10"/>
  <c r="CJ142" i="10"/>
  <c r="CK142" i="10"/>
  <c r="CL142" i="10"/>
  <c r="F142" i="10"/>
  <c r="CL129" i="10"/>
  <c r="CK129" i="10"/>
  <c r="CJ129" i="10"/>
  <c r="CI129" i="10"/>
  <c r="CH129" i="10"/>
  <c r="CG129" i="10"/>
  <c r="CF129" i="10"/>
  <c r="CE129" i="10"/>
  <c r="BY129" i="10"/>
  <c r="BX129" i="10"/>
  <c r="BW129" i="10"/>
  <c r="BV129" i="10"/>
  <c r="BU129" i="10"/>
  <c r="BT129" i="10"/>
  <c r="BS129" i="10"/>
  <c r="BR129" i="10"/>
  <c r="BL129" i="10"/>
  <c r="BK129" i="10"/>
  <c r="BJ129" i="10"/>
  <c r="BI129" i="10"/>
  <c r="BH129" i="10"/>
  <c r="BG129" i="10"/>
  <c r="BF129" i="10"/>
  <c r="BE129" i="10"/>
  <c r="AY129" i="10"/>
  <c r="AX129" i="10"/>
  <c r="AW129" i="10"/>
  <c r="AV129" i="10"/>
  <c r="AU129" i="10"/>
  <c r="AT129" i="10"/>
  <c r="AS129" i="10"/>
  <c r="AR129" i="10"/>
  <c r="AK129" i="10"/>
  <c r="AH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CL123" i="10"/>
  <c r="CK123" i="10"/>
  <c r="CJ123" i="10"/>
  <c r="CI123" i="10"/>
  <c r="CH123" i="10"/>
  <c r="CG123" i="10"/>
  <c r="CF123" i="10"/>
  <c r="CE123" i="10"/>
  <c r="BY123" i="10"/>
  <c r="BX123" i="10"/>
  <c r="BW123" i="10"/>
  <c r="BV123" i="10"/>
  <c r="BU123" i="10"/>
  <c r="BT123" i="10"/>
  <c r="BS123" i="10"/>
  <c r="BR123" i="10"/>
  <c r="BL123" i="10"/>
  <c r="BK123" i="10"/>
  <c r="BJ123" i="10"/>
  <c r="BI123" i="10"/>
  <c r="BH123" i="10"/>
  <c r="BG123" i="10"/>
  <c r="BF123" i="10"/>
  <c r="BE123" i="10"/>
  <c r="AY123" i="10"/>
  <c r="AX123" i="10"/>
  <c r="AW123" i="10"/>
  <c r="AV123" i="10"/>
  <c r="AU123" i="10"/>
  <c r="AT123" i="10"/>
  <c r="AS123" i="10"/>
  <c r="AR123" i="10"/>
  <c r="AK123" i="10"/>
  <c r="AH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CL120" i="10"/>
  <c r="CK120" i="10"/>
  <c r="CJ120" i="10"/>
  <c r="CI120" i="10"/>
  <c r="CH120" i="10"/>
  <c r="CG120" i="10"/>
  <c r="CF120" i="10"/>
  <c r="CE120" i="10"/>
  <c r="BY120" i="10"/>
  <c r="BX120" i="10"/>
  <c r="BW120" i="10"/>
  <c r="BV120" i="10"/>
  <c r="BU120" i="10"/>
  <c r="BT120" i="10"/>
  <c r="BS120" i="10"/>
  <c r="BR120" i="10"/>
  <c r="BL120" i="10"/>
  <c r="BK120" i="10"/>
  <c r="BJ120" i="10"/>
  <c r="BI120" i="10"/>
  <c r="BH120" i="10"/>
  <c r="BG120" i="10"/>
  <c r="BF120" i="10"/>
  <c r="BE120" i="10"/>
  <c r="AY120" i="10"/>
  <c r="AX120" i="10"/>
  <c r="AW120" i="10"/>
  <c r="AV120" i="10"/>
  <c r="AU120" i="10"/>
  <c r="AT120" i="10"/>
  <c r="AS120" i="10"/>
  <c r="AR120" i="10"/>
  <c r="AK120" i="10"/>
  <c r="AH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CL118" i="10"/>
  <c r="CK118" i="10"/>
  <c r="CJ118" i="10"/>
  <c r="CI118" i="10"/>
  <c r="CH118" i="10"/>
  <c r="CG118" i="10"/>
  <c r="CF118" i="10"/>
  <c r="CE118" i="10"/>
  <c r="BY118" i="10"/>
  <c r="BX118" i="10"/>
  <c r="BW118" i="10"/>
  <c r="BV118" i="10"/>
  <c r="BU118" i="10"/>
  <c r="BT118" i="10"/>
  <c r="BS118" i="10"/>
  <c r="BR118" i="10"/>
  <c r="BL118" i="10"/>
  <c r="BK118" i="10"/>
  <c r="BJ118" i="10"/>
  <c r="BI118" i="10"/>
  <c r="BH118" i="10"/>
  <c r="BG118" i="10"/>
  <c r="BF118" i="10"/>
  <c r="BE118" i="10"/>
  <c r="AY118" i="10"/>
  <c r="AX118" i="10"/>
  <c r="AW118" i="10"/>
  <c r="AV118" i="10"/>
  <c r="AU118" i="10"/>
  <c r="AT118" i="10"/>
  <c r="AS118" i="10"/>
  <c r="AR118" i="10"/>
  <c r="AK118" i="10"/>
  <c r="AH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F101" i="10"/>
  <c r="F105" i="10"/>
  <c r="F108" i="10"/>
  <c r="CL114" i="10"/>
  <c r="CK114" i="10"/>
  <c r="CJ114" i="10"/>
  <c r="CI114" i="10"/>
  <c r="CH114" i="10"/>
  <c r="CG114" i="10"/>
  <c r="CF114" i="10"/>
  <c r="CE114" i="10"/>
  <c r="BY114" i="10"/>
  <c r="BX114" i="10"/>
  <c r="BW114" i="10"/>
  <c r="BV114" i="10"/>
  <c r="BU114" i="10"/>
  <c r="BT114" i="10"/>
  <c r="BS114" i="10"/>
  <c r="BR114" i="10"/>
  <c r="BL114" i="10"/>
  <c r="BK114" i="10"/>
  <c r="BJ114" i="10"/>
  <c r="BI114" i="10"/>
  <c r="BH114" i="10"/>
  <c r="BG114" i="10"/>
  <c r="BF114" i="10"/>
  <c r="BE114" i="10"/>
  <c r="AY114" i="10"/>
  <c r="AX114" i="10"/>
  <c r="AW114" i="10"/>
  <c r="AV114" i="10"/>
  <c r="AU114" i="10"/>
  <c r="AT114" i="10"/>
  <c r="AS114" i="10"/>
  <c r="AR114" i="10"/>
  <c r="AK114" i="10"/>
  <c r="AH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CL108" i="10"/>
  <c r="CK108" i="10"/>
  <c r="CJ108" i="10"/>
  <c r="CI108" i="10"/>
  <c r="CH108" i="10"/>
  <c r="CG108" i="10"/>
  <c r="CF108" i="10"/>
  <c r="CE108" i="10"/>
  <c r="BY108" i="10"/>
  <c r="BX108" i="10"/>
  <c r="BW108" i="10"/>
  <c r="BV108" i="10"/>
  <c r="BU108" i="10"/>
  <c r="BT108" i="10"/>
  <c r="BS108" i="10"/>
  <c r="BR108" i="10"/>
  <c r="BL108" i="10"/>
  <c r="BK108" i="10"/>
  <c r="BJ108" i="10"/>
  <c r="BI108" i="10"/>
  <c r="BH108" i="10"/>
  <c r="BG108" i="10"/>
  <c r="BF108" i="10"/>
  <c r="BE108" i="10"/>
  <c r="AY108" i="10"/>
  <c r="AX108" i="10"/>
  <c r="AW108" i="10"/>
  <c r="AV108" i="10"/>
  <c r="AU108" i="10"/>
  <c r="AT108" i="10"/>
  <c r="AS108" i="10"/>
  <c r="AR108" i="10"/>
  <c r="AK108" i="10"/>
  <c r="AH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H105" i="10"/>
  <c r="AK105" i="10"/>
  <c r="AR105" i="10"/>
  <c r="AS105" i="10"/>
  <c r="AT105" i="10"/>
  <c r="AU105" i="10"/>
  <c r="AV105" i="10"/>
  <c r="AW105" i="10"/>
  <c r="AX105" i="10"/>
  <c r="AY105" i="10"/>
  <c r="BE105" i="10"/>
  <c r="BF105" i="10"/>
  <c r="BG105" i="10"/>
  <c r="BH105" i="10"/>
  <c r="BI105" i="10"/>
  <c r="BJ105" i="10"/>
  <c r="BK105" i="10"/>
  <c r="BL105" i="10"/>
  <c r="BR105" i="10"/>
  <c r="BS105" i="10"/>
  <c r="BT105" i="10"/>
  <c r="BU105" i="10"/>
  <c r="BV105" i="10"/>
  <c r="BW105" i="10"/>
  <c r="BX105" i="10"/>
  <c r="BY105" i="10"/>
  <c r="CE105" i="10"/>
  <c r="CF105" i="10"/>
  <c r="CG105" i="10"/>
  <c r="CH105" i="10"/>
  <c r="CI105" i="10"/>
  <c r="CJ105" i="10"/>
  <c r="CK105" i="10"/>
  <c r="CL105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H101" i="10"/>
  <c r="AK101" i="10"/>
  <c r="AR101" i="10"/>
  <c r="AS101" i="10"/>
  <c r="AT101" i="10"/>
  <c r="AU101" i="10"/>
  <c r="AV101" i="10"/>
  <c r="AW101" i="10"/>
  <c r="AX101" i="10"/>
  <c r="AY101" i="10"/>
  <c r="BE101" i="10"/>
  <c r="BF101" i="10"/>
  <c r="BG101" i="10"/>
  <c r="BH101" i="10"/>
  <c r="BI101" i="10"/>
  <c r="BJ101" i="10"/>
  <c r="BK101" i="10"/>
  <c r="BL101" i="10"/>
  <c r="BR101" i="10"/>
  <c r="BS101" i="10"/>
  <c r="BT101" i="10"/>
  <c r="BU101" i="10"/>
  <c r="BV101" i="10"/>
  <c r="BW101" i="10"/>
  <c r="BX101" i="10"/>
  <c r="BY101" i="10"/>
  <c r="CE101" i="10"/>
  <c r="CF101" i="10"/>
  <c r="CG101" i="10"/>
  <c r="CH101" i="10"/>
  <c r="CI101" i="10"/>
  <c r="CJ101" i="10"/>
  <c r="CK101" i="10"/>
  <c r="CL101" i="10"/>
  <c r="CL92" i="10"/>
  <c r="CK92" i="10"/>
  <c r="CJ92" i="10"/>
  <c r="CI92" i="10"/>
  <c r="CH92" i="10"/>
  <c r="CG92" i="10"/>
  <c r="CF92" i="10"/>
  <c r="CE92" i="10"/>
  <c r="BY92" i="10"/>
  <c r="BX92" i="10"/>
  <c r="BW92" i="10"/>
  <c r="BV92" i="10"/>
  <c r="BU92" i="10"/>
  <c r="BT92" i="10"/>
  <c r="BS92" i="10"/>
  <c r="BR92" i="10"/>
  <c r="BL92" i="10"/>
  <c r="BK92" i="10"/>
  <c r="BJ92" i="10"/>
  <c r="BI92" i="10"/>
  <c r="BH92" i="10"/>
  <c r="BG92" i="10"/>
  <c r="BF92" i="10"/>
  <c r="BE92" i="10"/>
  <c r="AY92" i="10"/>
  <c r="AX92" i="10"/>
  <c r="AW92" i="10"/>
  <c r="AV92" i="10"/>
  <c r="AU92" i="10"/>
  <c r="AT92" i="10"/>
  <c r="AS92" i="10"/>
  <c r="AR92" i="10"/>
  <c r="AK92" i="10"/>
  <c r="AH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G82" i="10"/>
  <c r="H82" i="10"/>
  <c r="I82" i="10"/>
  <c r="J82" i="10"/>
  <c r="K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H82" i="10"/>
  <c r="AK82" i="10"/>
  <c r="AR82" i="10"/>
  <c r="AS82" i="10"/>
  <c r="AT82" i="10"/>
  <c r="AU82" i="10"/>
  <c r="AV82" i="10"/>
  <c r="AW82" i="10"/>
  <c r="AX82" i="10"/>
  <c r="AY82" i="10"/>
  <c r="BE82" i="10"/>
  <c r="BF82" i="10"/>
  <c r="BG82" i="10"/>
  <c r="BH82" i="10"/>
  <c r="BI82" i="10"/>
  <c r="BJ82" i="10"/>
  <c r="BK82" i="10"/>
  <c r="BL82" i="10"/>
  <c r="BR82" i="10"/>
  <c r="BS82" i="10"/>
  <c r="BT82" i="10"/>
  <c r="BU82" i="10"/>
  <c r="BV82" i="10"/>
  <c r="BW82" i="10"/>
  <c r="BX82" i="10"/>
  <c r="BY82" i="10"/>
  <c r="CE82" i="10"/>
  <c r="CF82" i="10"/>
  <c r="CG82" i="10"/>
  <c r="CH82" i="10"/>
  <c r="CI82" i="10"/>
  <c r="CJ82" i="10"/>
  <c r="CK82" i="10"/>
  <c r="CL82" i="10"/>
  <c r="F82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H79" i="10"/>
  <c r="AK79" i="10"/>
  <c r="AR79" i="10"/>
  <c r="AS79" i="10"/>
  <c r="AT79" i="10"/>
  <c r="AU79" i="10"/>
  <c r="AV79" i="10"/>
  <c r="AW79" i="10"/>
  <c r="AX79" i="10"/>
  <c r="AY79" i="10"/>
  <c r="BE79" i="10"/>
  <c r="BF79" i="10"/>
  <c r="BG79" i="10"/>
  <c r="BH79" i="10"/>
  <c r="BI79" i="10"/>
  <c r="BJ79" i="10"/>
  <c r="BK79" i="10"/>
  <c r="BL79" i="10"/>
  <c r="BR79" i="10"/>
  <c r="BS79" i="10"/>
  <c r="BT79" i="10"/>
  <c r="BU79" i="10"/>
  <c r="BV79" i="10"/>
  <c r="BW79" i="10"/>
  <c r="BX79" i="10"/>
  <c r="BY79" i="10"/>
  <c r="CE79" i="10"/>
  <c r="CF79" i="10"/>
  <c r="CG79" i="10"/>
  <c r="CH79" i="10"/>
  <c r="CI79" i="10"/>
  <c r="CJ79" i="10"/>
  <c r="CK79" i="10"/>
  <c r="CL79" i="10"/>
  <c r="F92" i="10"/>
  <c r="F79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H71" i="10"/>
  <c r="AK71" i="10"/>
  <c r="AR71" i="10"/>
  <c r="AS71" i="10"/>
  <c r="AT71" i="10"/>
  <c r="AU71" i="10"/>
  <c r="AV71" i="10"/>
  <c r="AW71" i="10"/>
  <c r="AX71" i="10"/>
  <c r="AY71" i="10"/>
  <c r="BE71" i="10"/>
  <c r="BF71" i="10"/>
  <c r="BG71" i="10"/>
  <c r="BH71" i="10"/>
  <c r="BI71" i="10"/>
  <c r="BJ71" i="10"/>
  <c r="BK71" i="10"/>
  <c r="BL71" i="10"/>
  <c r="BR71" i="10"/>
  <c r="BS71" i="10"/>
  <c r="BT71" i="10"/>
  <c r="BU71" i="10"/>
  <c r="BV71" i="10"/>
  <c r="BW71" i="10"/>
  <c r="BX71" i="10"/>
  <c r="BY71" i="10"/>
  <c r="CE71" i="10"/>
  <c r="CF71" i="10"/>
  <c r="CG71" i="10"/>
  <c r="CH71" i="10"/>
  <c r="CI71" i="10"/>
  <c r="CJ71" i="10"/>
  <c r="CK71" i="10"/>
  <c r="CL71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H67" i="10"/>
  <c r="AK67" i="10"/>
  <c r="AR67" i="10"/>
  <c r="AS67" i="10"/>
  <c r="AT67" i="10"/>
  <c r="AU67" i="10"/>
  <c r="AV67" i="10"/>
  <c r="AW67" i="10"/>
  <c r="AX67" i="10"/>
  <c r="AY67" i="10"/>
  <c r="BE67" i="10"/>
  <c r="BF67" i="10"/>
  <c r="BG67" i="10"/>
  <c r="BH67" i="10"/>
  <c r="BI67" i="10"/>
  <c r="BJ67" i="10"/>
  <c r="BK67" i="10"/>
  <c r="BL67" i="10"/>
  <c r="BR67" i="10"/>
  <c r="BS67" i="10"/>
  <c r="BT67" i="10"/>
  <c r="BU67" i="10"/>
  <c r="BV67" i="10"/>
  <c r="BW67" i="10"/>
  <c r="BX67" i="10"/>
  <c r="BY67" i="10"/>
  <c r="CE67" i="10"/>
  <c r="CF67" i="10"/>
  <c r="CG67" i="10"/>
  <c r="CH67" i="10"/>
  <c r="CI67" i="10"/>
  <c r="CJ67" i="10"/>
  <c r="CK67" i="10"/>
  <c r="CL67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H62" i="10"/>
  <c r="AK62" i="10"/>
  <c r="AR62" i="10"/>
  <c r="AS62" i="10"/>
  <c r="AT62" i="10"/>
  <c r="AU62" i="10"/>
  <c r="AV62" i="10"/>
  <c r="AW62" i="10"/>
  <c r="AX62" i="10"/>
  <c r="AY62" i="10"/>
  <c r="BE62" i="10"/>
  <c r="BF62" i="10"/>
  <c r="BG62" i="10"/>
  <c r="BH62" i="10"/>
  <c r="BI62" i="10"/>
  <c r="BJ62" i="10"/>
  <c r="BK62" i="10"/>
  <c r="BL62" i="10"/>
  <c r="BR62" i="10"/>
  <c r="BS62" i="10"/>
  <c r="BT62" i="10"/>
  <c r="BU62" i="10"/>
  <c r="BV62" i="10"/>
  <c r="BW62" i="10"/>
  <c r="BX62" i="10"/>
  <c r="BY62" i="10"/>
  <c r="CE62" i="10"/>
  <c r="CF62" i="10"/>
  <c r="CG62" i="10"/>
  <c r="CH62" i="10"/>
  <c r="CI62" i="10"/>
  <c r="CJ62" i="10"/>
  <c r="CK62" i="10"/>
  <c r="CL62" i="10"/>
  <c r="F71" i="10"/>
  <c r="F67" i="10"/>
  <c r="F62" i="10"/>
  <c r="CM32" i="10" l="1"/>
  <c r="AZ32" i="10"/>
  <c r="BZ46" i="10"/>
  <c r="AZ46" i="10"/>
  <c r="CM74" i="10"/>
  <c r="AZ112" i="10"/>
  <c r="CD138" i="10"/>
  <c r="BQ138" i="10"/>
  <c r="BD138" i="10"/>
  <c r="AQ138" i="10"/>
  <c r="BM151" i="10"/>
  <c r="BM159" i="10"/>
  <c r="BM167" i="10"/>
  <c r="BZ33" i="10"/>
  <c r="CM33" i="10"/>
  <c r="AZ33" i="10"/>
  <c r="CM47" i="10"/>
  <c r="BZ47" i="10"/>
  <c r="AZ47" i="10"/>
  <c r="CM64" i="10"/>
  <c r="BZ64" i="10"/>
  <c r="BZ75" i="10"/>
  <c r="BZ85" i="10"/>
  <c r="BZ94" i="10"/>
  <c r="CM103" i="10"/>
  <c r="CM113" i="10"/>
  <c r="CM125" i="10"/>
  <c r="BZ141" i="10"/>
  <c r="CM152" i="10"/>
  <c r="BZ152" i="10"/>
  <c r="BM160" i="10"/>
  <c r="BZ160" i="10"/>
  <c r="BM168" i="10"/>
  <c r="CM168" i="10"/>
  <c r="AZ48" i="10"/>
  <c r="CM95" i="10"/>
  <c r="BZ95" i="10"/>
  <c r="CM153" i="10"/>
  <c r="BM35" i="10"/>
  <c r="AZ35" i="10"/>
  <c r="CM49" i="10"/>
  <c r="BZ49" i="10"/>
  <c r="CM66" i="10"/>
  <c r="BZ66" i="10"/>
  <c r="BZ77" i="10"/>
  <c r="BZ87" i="10"/>
  <c r="CM96" i="10"/>
  <c r="BZ96" i="10"/>
  <c r="CM116" i="10"/>
  <c r="CM127" i="10"/>
  <c r="BZ127" i="10"/>
  <c r="CM154" i="10"/>
  <c r="BZ154" i="10"/>
  <c r="BM154" i="10"/>
  <c r="CM162" i="10"/>
  <c r="BZ162" i="10"/>
  <c r="BM162" i="10"/>
  <c r="CM126" i="10"/>
  <c r="BZ26" i="10"/>
  <c r="CM36" i="10"/>
  <c r="BZ36" i="10"/>
  <c r="CM51" i="10"/>
  <c r="BM51" i="10"/>
  <c r="BZ78" i="10"/>
  <c r="BZ88" i="10"/>
  <c r="CM97" i="10"/>
  <c r="BZ97" i="10"/>
  <c r="CM107" i="10"/>
  <c r="BZ107" i="10"/>
  <c r="CM117" i="10"/>
  <c r="BZ117" i="10"/>
  <c r="AZ144" i="10"/>
  <c r="CM155" i="10"/>
  <c r="BM155" i="10"/>
  <c r="BM163" i="10"/>
  <c r="BZ34" i="10"/>
  <c r="CM34" i="10"/>
  <c r="BZ76" i="10"/>
  <c r="BM161" i="10"/>
  <c r="BZ161" i="10"/>
  <c r="AZ27" i="10"/>
  <c r="BZ38" i="10"/>
  <c r="AZ52" i="10"/>
  <c r="CM69" i="10"/>
  <c r="BZ69" i="10"/>
  <c r="CM89" i="10"/>
  <c r="BZ89" i="10"/>
  <c r="BZ98" i="10"/>
  <c r="CM98" i="10"/>
  <c r="CM109" i="10"/>
  <c r="BD118" i="10"/>
  <c r="AQ118" i="10"/>
  <c r="CD118" i="10"/>
  <c r="BQ118" i="10"/>
  <c r="CM132" i="10"/>
  <c r="BM132" i="10"/>
  <c r="CM146" i="10"/>
  <c r="BZ146" i="10"/>
  <c r="BM146" i="10"/>
  <c r="CM156" i="10"/>
  <c r="BZ156" i="10"/>
  <c r="BM156" i="10"/>
  <c r="BZ164" i="10"/>
  <c r="BM164" i="10"/>
  <c r="CM86" i="10"/>
  <c r="BZ86" i="10"/>
  <c r="CM140" i="10"/>
  <c r="BM140" i="10"/>
  <c r="BZ140" i="10"/>
  <c r="CM29" i="10"/>
  <c r="AZ29" i="10"/>
  <c r="BD28" i="10"/>
  <c r="CM39" i="10"/>
  <c r="AZ39" i="10"/>
  <c r="BZ53" i="10"/>
  <c r="AZ53" i="10"/>
  <c r="CM81" i="10"/>
  <c r="BM81" i="10"/>
  <c r="BZ81" i="10"/>
  <c r="BZ90" i="10"/>
  <c r="CM99" i="10"/>
  <c r="BZ99" i="10"/>
  <c r="BZ110" i="10"/>
  <c r="CM110" i="10"/>
  <c r="CM157" i="10"/>
  <c r="BZ157" i="10"/>
  <c r="BM157" i="10"/>
  <c r="CM165" i="10"/>
  <c r="BZ165" i="10"/>
  <c r="BM165" i="10"/>
  <c r="CM65" i="10"/>
  <c r="BZ65" i="10"/>
  <c r="CM104" i="10"/>
  <c r="BZ104" i="10"/>
  <c r="CM169" i="10"/>
  <c r="BZ169" i="10"/>
  <c r="BM169" i="10"/>
  <c r="CM31" i="10"/>
  <c r="AZ31" i="10"/>
  <c r="BZ31" i="10"/>
  <c r="BZ45" i="10"/>
  <c r="AZ45" i="10"/>
  <c r="CM54" i="10"/>
  <c r="BZ54" i="10"/>
  <c r="BM54" i="10"/>
  <c r="AZ54" i="10"/>
  <c r="CM73" i="10"/>
  <c r="BZ73" i="10"/>
  <c r="CM91" i="10"/>
  <c r="BZ91" i="10"/>
  <c r="CM100" i="10"/>
  <c r="BZ100" i="10"/>
  <c r="CM111" i="10"/>
  <c r="BZ111" i="10"/>
  <c r="CM122" i="10"/>
  <c r="BZ122" i="10"/>
  <c r="CM150" i="10"/>
  <c r="BZ150" i="10"/>
  <c r="BM150" i="10"/>
  <c r="CM158" i="10"/>
  <c r="BZ158" i="10"/>
  <c r="BM158" i="10"/>
  <c r="CM166" i="10"/>
  <c r="BZ166" i="10"/>
  <c r="BM166" i="10"/>
  <c r="AJ64" i="10"/>
  <c r="AM64" i="10" s="1"/>
  <c r="CM78" i="10"/>
  <c r="CM88" i="10"/>
  <c r="CM144" i="10"/>
  <c r="CM163" i="10"/>
  <c r="CJ135" i="10"/>
  <c r="CC118" i="10"/>
  <c r="BC28" i="10"/>
  <c r="CM90" i="10"/>
  <c r="CL135" i="10"/>
  <c r="BM32" i="10"/>
  <c r="CM46" i="10"/>
  <c r="BC138" i="10"/>
  <c r="CC138" i="10"/>
  <c r="CM159" i="10"/>
  <c r="CM167" i="10"/>
  <c r="CF135" i="10"/>
  <c r="CM75" i="10"/>
  <c r="CM94" i="10"/>
  <c r="CM141" i="10"/>
  <c r="BM152" i="10"/>
  <c r="CM160" i="10"/>
  <c r="AJ69" i="10"/>
  <c r="AM69" i="10" s="1"/>
  <c r="BM34" i="10"/>
  <c r="CM76" i="10"/>
  <c r="BM153" i="10"/>
  <c r="CM161" i="10"/>
  <c r="CM77" i="10"/>
  <c r="CM87" i="10"/>
  <c r="BS70" i="10"/>
  <c r="CK135" i="10"/>
  <c r="AJ66" i="10"/>
  <c r="AM66" i="10" s="1"/>
  <c r="AJ73" i="10"/>
  <c r="AM73" i="10" s="1"/>
  <c r="AJ77" i="10"/>
  <c r="AM77" i="10" s="1"/>
  <c r="AJ83" i="10"/>
  <c r="AM83" i="10" s="1"/>
  <c r="AJ87" i="10"/>
  <c r="AM87" i="10" s="1"/>
  <c r="AJ91" i="10"/>
  <c r="AM91" i="10" s="1"/>
  <c r="AJ96" i="10"/>
  <c r="AM96" i="10" s="1"/>
  <c r="AJ100" i="10"/>
  <c r="AM100" i="10" s="1"/>
  <c r="AJ106" i="10"/>
  <c r="AM106" i="10" s="1"/>
  <c r="AJ116" i="10"/>
  <c r="AM116" i="10" s="1"/>
  <c r="AJ122" i="10"/>
  <c r="AM122" i="10" s="1"/>
  <c r="AJ127" i="10"/>
  <c r="AM127" i="10" s="1"/>
  <c r="AJ132" i="10"/>
  <c r="AM132" i="10" s="1"/>
  <c r="AJ140" i="10"/>
  <c r="AM140" i="10" s="1"/>
  <c r="AJ146" i="10"/>
  <c r="AJ152" i="10"/>
  <c r="AM152" i="10" s="1"/>
  <c r="AJ164" i="10"/>
  <c r="AM164" i="10" s="1"/>
  <c r="AJ168" i="10"/>
  <c r="AM168" i="10" s="1"/>
  <c r="AJ75" i="10"/>
  <c r="AM75" i="10" s="1"/>
  <c r="AJ80" i="10"/>
  <c r="AM80" i="10" s="1"/>
  <c r="AJ85" i="10"/>
  <c r="AM85" i="10" s="1"/>
  <c r="AJ89" i="10"/>
  <c r="AM89" i="10" s="1"/>
  <c r="AJ98" i="10"/>
  <c r="AM98" i="10" s="1"/>
  <c r="AJ103" i="10"/>
  <c r="AM103" i="10" s="1"/>
  <c r="AJ109" i="10"/>
  <c r="AM109" i="10" s="1"/>
  <c r="AJ113" i="10"/>
  <c r="AM113" i="10" s="1"/>
  <c r="AJ119" i="10"/>
  <c r="AM119" i="10" s="1"/>
  <c r="CE135" i="10"/>
  <c r="CG135" i="10"/>
  <c r="AJ94" i="10"/>
  <c r="AM94" i="10" s="1"/>
  <c r="AJ125" i="10"/>
  <c r="AM125" i="10" s="1"/>
  <c r="AJ130" i="10"/>
  <c r="AM130" i="10" s="1"/>
  <c r="AJ137" i="10"/>
  <c r="AM137" i="10" s="1"/>
  <c r="CH135" i="10"/>
  <c r="CI135" i="10"/>
  <c r="AJ65" i="10"/>
  <c r="AM65" i="10" s="1"/>
  <c r="AJ72" i="10"/>
  <c r="AM72" i="10" s="1"/>
  <c r="AJ76" i="10"/>
  <c r="AM76" i="10" s="1"/>
  <c r="AJ81" i="10"/>
  <c r="AM81" i="10" s="1"/>
  <c r="AJ86" i="10"/>
  <c r="AM86" i="10" s="1"/>
  <c r="AJ90" i="10"/>
  <c r="AM90" i="10" s="1"/>
  <c r="AJ95" i="10"/>
  <c r="AM95" i="10" s="1"/>
  <c r="AJ99" i="10"/>
  <c r="AM99" i="10" s="1"/>
  <c r="AJ104" i="10"/>
  <c r="AM104" i="10" s="1"/>
  <c r="AJ115" i="10"/>
  <c r="AM115" i="10" s="1"/>
  <c r="AJ121" i="10"/>
  <c r="AM121" i="10" s="1"/>
  <c r="AJ126" i="10"/>
  <c r="AM126" i="10" s="1"/>
  <c r="AJ131" i="10"/>
  <c r="AM131" i="10" s="1"/>
  <c r="AJ139" i="10"/>
  <c r="AM139" i="10" s="1"/>
  <c r="AJ144" i="10"/>
  <c r="AM144" i="10" s="1"/>
  <c r="AJ151" i="10"/>
  <c r="AM151" i="10" s="1"/>
  <c r="AJ155" i="10"/>
  <c r="AM155" i="10" s="1"/>
  <c r="AJ159" i="10"/>
  <c r="AM159" i="10" s="1"/>
  <c r="AJ163" i="10"/>
  <c r="AM163" i="10" s="1"/>
  <c r="AJ111" i="10"/>
  <c r="AM111" i="10" s="1"/>
  <c r="AJ110" i="10"/>
  <c r="AM110" i="10" s="1"/>
  <c r="BY70" i="10"/>
  <c r="AJ63" i="10"/>
  <c r="AM63" i="10" s="1"/>
  <c r="AJ68" i="10"/>
  <c r="AM68" i="10" s="1"/>
  <c r="AJ74" i="10"/>
  <c r="AM74" i="10" s="1"/>
  <c r="AJ78" i="10"/>
  <c r="AM78" i="10" s="1"/>
  <c r="AJ84" i="10"/>
  <c r="AM84" i="10" s="1"/>
  <c r="AJ88" i="10"/>
  <c r="AM88" i="10" s="1"/>
  <c r="AJ93" i="10"/>
  <c r="AM93" i="10" s="1"/>
  <c r="AJ97" i="10"/>
  <c r="AM97" i="10" s="1"/>
  <c r="AJ102" i="10"/>
  <c r="AM102" i="10" s="1"/>
  <c r="AJ107" i="10"/>
  <c r="AM107" i="10" s="1"/>
  <c r="AJ112" i="10"/>
  <c r="AM112" i="10" s="1"/>
  <c r="AJ117" i="10"/>
  <c r="AM117" i="10" s="1"/>
  <c r="AJ124" i="10"/>
  <c r="AM124" i="10" s="1"/>
  <c r="AJ128" i="10"/>
  <c r="AM128" i="10" s="1"/>
  <c r="AJ136" i="10"/>
  <c r="AJ141" i="10"/>
  <c r="AM141" i="10" s="1"/>
  <c r="AJ149" i="10"/>
  <c r="AM149" i="10" s="1"/>
  <c r="AJ153" i="10"/>
  <c r="AM153" i="10" s="1"/>
  <c r="AJ157" i="10"/>
  <c r="AM157" i="10" s="1"/>
  <c r="AJ161" i="10"/>
  <c r="AM161" i="10" s="1"/>
  <c r="AJ165" i="10"/>
  <c r="AM165" i="10" s="1"/>
  <c r="AJ169" i="10"/>
  <c r="AM169" i="10" s="1"/>
  <c r="BX70" i="10"/>
  <c r="BW70" i="10"/>
  <c r="AJ143" i="10"/>
  <c r="AM143" i="10" s="1"/>
  <c r="AJ150" i="10"/>
  <c r="AM150" i="10" s="1"/>
  <c r="AJ154" i="10"/>
  <c r="AM154" i="10" s="1"/>
  <c r="AJ162" i="10"/>
  <c r="AM162" i="10" s="1"/>
  <c r="AJ166" i="10"/>
  <c r="AM166" i="10" s="1"/>
  <c r="BV70" i="10"/>
  <c r="BR70" i="10"/>
  <c r="BU70" i="10"/>
  <c r="AJ167" i="10"/>
  <c r="AM167" i="10" s="1"/>
  <c r="BT70" i="10"/>
  <c r="AJ156" i="10"/>
  <c r="AM156" i="10" s="1"/>
  <c r="AJ160" i="10"/>
  <c r="AM160" i="10" s="1"/>
  <c r="AE118" i="10"/>
  <c r="I135" i="10"/>
  <c r="Q135" i="10"/>
  <c r="Y135" i="10"/>
  <c r="AZ49" i="10"/>
  <c r="BZ32" i="10"/>
  <c r="AZ74" i="10"/>
  <c r="BZ74" i="10"/>
  <c r="CM84" i="10"/>
  <c r="BZ84" i="10"/>
  <c r="CM112" i="10"/>
  <c r="BZ112" i="10"/>
  <c r="BP138" i="10"/>
  <c r="AP138" i="10"/>
  <c r="CM151" i="10"/>
  <c r="BZ151" i="10"/>
  <c r="BZ159" i="10"/>
  <c r="BZ167" i="10"/>
  <c r="CM85" i="10"/>
  <c r="BZ103" i="10"/>
  <c r="AZ103" i="10"/>
  <c r="BZ113" i="10"/>
  <c r="BZ125" i="10"/>
  <c r="BM141" i="10"/>
  <c r="BZ168" i="10"/>
  <c r="BZ126" i="10"/>
  <c r="BZ153" i="10"/>
  <c r="BZ116" i="10"/>
  <c r="BM36" i="10"/>
  <c r="BZ163" i="10"/>
  <c r="CH70" i="10"/>
  <c r="BL70" i="10"/>
  <c r="AS70" i="10"/>
  <c r="AC70" i="10"/>
  <c r="U70" i="10"/>
  <c r="M70" i="10"/>
  <c r="BZ27" i="10"/>
  <c r="BZ52" i="10"/>
  <c r="AP118" i="10"/>
  <c r="BP118" i="10"/>
  <c r="BC118" i="10"/>
  <c r="BZ132" i="10"/>
  <c r="CM164" i="10"/>
  <c r="BZ25" i="10"/>
  <c r="AZ117" i="10"/>
  <c r="BZ144" i="10"/>
  <c r="BP28" i="10"/>
  <c r="BM39" i="10"/>
  <c r="BM53" i="10"/>
  <c r="BM26" i="10"/>
  <c r="AZ26" i="10"/>
  <c r="CC67" i="10"/>
  <c r="BZ155" i="10"/>
  <c r="CM45" i="10"/>
  <c r="AB70" i="10"/>
  <c r="AX135" i="10"/>
  <c r="CF70" i="10"/>
  <c r="BJ70" i="10"/>
  <c r="AY70" i="10"/>
  <c r="AA70" i="10"/>
  <c r="S70" i="10"/>
  <c r="K70" i="10"/>
  <c r="K135" i="10"/>
  <c r="S135" i="10"/>
  <c r="AA135" i="10"/>
  <c r="AY135" i="10"/>
  <c r="BJ135" i="10"/>
  <c r="BU135" i="10"/>
  <c r="AK135" i="10"/>
  <c r="AR70" i="10"/>
  <c r="J135" i="10"/>
  <c r="BT135" i="10"/>
  <c r="Z70" i="10"/>
  <c r="L135" i="10"/>
  <c r="T135" i="10"/>
  <c r="AB135" i="10"/>
  <c r="AR135" i="10"/>
  <c r="BK135" i="10"/>
  <c r="BV135" i="10"/>
  <c r="BS135" i="10"/>
  <c r="BK70" i="10"/>
  <c r="AX70" i="10"/>
  <c r="CL70" i="10"/>
  <c r="BH70" i="10"/>
  <c r="AW70" i="10"/>
  <c r="AK70" i="10"/>
  <c r="Y70" i="10"/>
  <c r="Q70" i="10"/>
  <c r="I70" i="10"/>
  <c r="L70" i="10"/>
  <c r="M135" i="10"/>
  <c r="U135" i="10"/>
  <c r="AC135" i="10"/>
  <c r="AS135" i="10"/>
  <c r="BL135" i="10"/>
  <c r="BW135" i="10"/>
  <c r="CG70" i="10"/>
  <c r="T70" i="10"/>
  <c r="R135" i="10"/>
  <c r="BI70" i="10"/>
  <c r="J70" i="10"/>
  <c r="F70" i="10"/>
  <c r="CK70" i="10"/>
  <c r="BG70" i="10"/>
  <c r="AV70" i="10"/>
  <c r="AH70" i="10"/>
  <c r="X70" i="10"/>
  <c r="P70" i="10"/>
  <c r="H70" i="10"/>
  <c r="F135" i="10"/>
  <c r="N135" i="10"/>
  <c r="V135" i="10"/>
  <c r="AD135" i="10"/>
  <c r="AT135" i="10"/>
  <c r="BE135" i="10"/>
  <c r="BX135" i="10"/>
  <c r="BH135" i="10"/>
  <c r="Z135" i="10"/>
  <c r="R70" i="10"/>
  <c r="CJ70" i="10"/>
  <c r="BF70" i="10"/>
  <c r="AU70" i="10"/>
  <c r="W70" i="10"/>
  <c r="O70" i="10"/>
  <c r="G70" i="10"/>
  <c r="G135" i="10"/>
  <c r="O135" i="10"/>
  <c r="W135" i="10"/>
  <c r="AG135" i="10"/>
  <c r="AU135" i="10"/>
  <c r="BF135" i="10"/>
  <c r="BY135" i="10"/>
  <c r="AW135" i="10"/>
  <c r="BI135" i="10"/>
  <c r="CE70" i="10"/>
  <c r="CI70" i="10"/>
  <c r="BE70" i="10"/>
  <c r="AT70" i="10"/>
  <c r="AD70" i="10"/>
  <c r="V70" i="10"/>
  <c r="N70" i="10"/>
  <c r="H135" i="10"/>
  <c r="P135" i="10"/>
  <c r="X135" i="10"/>
  <c r="AH135" i="10"/>
  <c r="AV135" i="10"/>
  <c r="BG135" i="10"/>
  <c r="BR135" i="10"/>
  <c r="AM158" i="10"/>
  <c r="CB28" i="10"/>
  <c r="CB138" i="10"/>
  <c r="BO138" i="10"/>
  <c r="BB138" i="10"/>
  <c r="AO138" i="10"/>
  <c r="BM128" i="10"/>
  <c r="CM128" i="10"/>
  <c r="BZ128" i="10"/>
  <c r="BB37" i="10"/>
  <c r="AO79" i="10"/>
  <c r="CB79" i="10"/>
  <c r="BO79" i="10"/>
  <c r="BB79" i="10"/>
  <c r="BB118" i="10"/>
  <c r="AO118" i="10"/>
  <c r="CB118" i="10"/>
  <c r="BO118" i="10"/>
  <c r="BO129" i="10"/>
  <c r="AO129" i="10"/>
  <c r="BB129" i="10"/>
  <c r="CB129" i="10"/>
  <c r="AF120" i="10"/>
  <c r="AF105" i="10"/>
  <c r="AE129" i="10"/>
  <c r="AE79" i="10"/>
  <c r="AF79" i="10"/>
  <c r="AF129" i="10"/>
  <c r="AF142" i="10"/>
  <c r="AF92" i="10"/>
  <c r="AE67" i="10"/>
  <c r="AE114" i="10"/>
  <c r="AE105" i="10"/>
  <c r="AF62" i="10"/>
  <c r="AF82" i="10"/>
  <c r="AF101" i="10"/>
  <c r="AF148" i="10"/>
  <c r="AE71" i="10"/>
  <c r="AE82" i="10"/>
  <c r="AE120" i="10"/>
  <c r="AE123" i="10"/>
  <c r="AF67" i="10"/>
  <c r="AF71" i="10"/>
  <c r="BA37" i="10"/>
  <c r="P61" i="10"/>
  <c r="H61" i="10"/>
  <c r="AE62" i="10"/>
  <c r="AE92" i="10"/>
  <c r="AE101" i="10"/>
  <c r="X61" i="10"/>
  <c r="AF108" i="10"/>
  <c r="AF114" i="10"/>
  <c r="AF123" i="10"/>
  <c r="AE138" i="10"/>
  <c r="AE108" i="10"/>
  <c r="AE142" i="10"/>
  <c r="AE148" i="10"/>
  <c r="BX61" i="10"/>
  <c r="R61" i="10"/>
  <c r="AR61" i="10"/>
  <c r="Z61" i="10"/>
  <c r="J61" i="10"/>
  <c r="BH61" i="10"/>
  <c r="CF61" i="10"/>
  <c r="AH61" i="10"/>
  <c r="F61" i="10"/>
  <c r="V61" i="10"/>
  <c r="N61" i="10"/>
  <c r="BT61" i="10"/>
  <c r="AD61" i="10"/>
  <c r="CJ61" i="10"/>
  <c r="AV61" i="10"/>
  <c r="BL61" i="10"/>
  <c r="CL61" i="10"/>
  <c r="BV61" i="10"/>
  <c r="AX61" i="10"/>
  <c r="BF61" i="10"/>
  <c r="T61" i="10"/>
  <c r="AK61" i="10"/>
  <c r="BR61" i="10"/>
  <c r="AT61" i="10"/>
  <c r="CH61" i="10"/>
  <c r="L61" i="10"/>
  <c r="CG61" i="10"/>
  <c r="BY61" i="10"/>
  <c r="BI61" i="10"/>
  <c r="AS61" i="10"/>
  <c r="AA61" i="10"/>
  <c r="S61" i="10"/>
  <c r="K61" i="10"/>
  <c r="BJ61" i="10"/>
  <c r="AB61" i="10"/>
  <c r="CE61" i="10"/>
  <c r="BW61" i="10"/>
  <c r="BG61" i="10"/>
  <c r="AY61" i="10"/>
  <c r="Y61" i="10"/>
  <c r="Q61" i="10"/>
  <c r="I61" i="10"/>
  <c r="CK61" i="10"/>
  <c r="BU61" i="10"/>
  <c r="BE61" i="10"/>
  <c r="AW61" i="10"/>
  <c r="W61" i="10"/>
  <c r="O61" i="10"/>
  <c r="G61" i="10"/>
  <c r="CI61" i="10"/>
  <c r="BS61" i="10"/>
  <c r="BK61" i="10"/>
  <c r="AU61" i="10"/>
  <c r="AC61" i="10"/>
  <c r="U61" i="10"/>
  <c r="M61" i="10"/>
  <c r="CM58" i="10"/>
  <c r="CM57" i="10"/>
  <c r="CM56" i="10"/>
  <c r="CM55" i="10"/>
  <c r="CL50" i="10"/>
  <c r="CK50" i="10"/>
  <c r="CJ50" i="10"/>
  <c r="CI50" i="10"/>
  <c r="CH50" i="10"/>
  <c r="CG50" i="10"/>
  <c r="CF50" i="10"/>
  <c r="CE50" i="10"/>
  <c r="CL44" i="10"/>
  <c r="CK44" i="10"/>
  <c r="CJ44" i="10"/>
  <c r="CI44" i="10"/>
  <c r="CH44" i="10"/>
  <c r="CG44" i="10"/>
  <c r="CF44" i="10"/>
  <c r="CE44" i="10"/>
  <c r="CM42" i="10"/>
  <c r="CL41" i="10"/>
  <c r="CK41" i="10"/>
  <c r="CJ41" i="10"/>
  <c r="CI41" i="10"/>
  <c r="CH41" i="10"/>
  <c r="CG41" i="10"/>
  <c r="CF41" i="10"/>
  <c r="CE41" i="10"/>
  <c r="CD41" i="10"/>
  <c r="CC41" i="10"/>
  <c r="CB41" i="10"/>
  <c r="CA41" i="10"/>
  <c r="CM40" i="10"/>
  <c r="CL37" i="10"/>
  <c r="CK37" i="10"/>
  <c r="CJ37" i="10"/>
  <c r="CI37" i="10"/>
  <c r="CH37" i="10"/>
  <c r="CG37" i="10"/>
  <c r="CF37" i="10"/>
  <c r="CE37" i="10"/>
  <c r="CL30" i="10"/>
  <c r="CK30" i="10"/>
  <c r="CJ30" i="10"/>
  <c r="CI30" i="10"/>
  <c r="CH30" i="10"/>
  <c r="CG30" i="10"/>
  <c r="CF30" i="10"/>
  <c r="CE30" i="10"/>
  <c r="CL28" i="10"/>
  <c r="CK28" i="10"/>
  <c r="CJ28" i="10"/>
  <c r="CI28" i="10"/>
  <c r="CH28" i="10"/>
  <c r="CG28" i="10"/>
  <c r="CF28" i="10"/>
  <c r="CE28" i="10"/>
  <c r="CL24" i="10"/>
  <c r="CK24" i="10"/>
  <c r="CJ24" i="10"/>
  <c r="CI24" i="10"/>
  <c r="CH24" i="10"/>
  <c r="CG24" i="10"/>
  <c r="CF24" i="10"/>
  <c r="CE24" i="10"/>
  <c r="BZ58" i="10"/>
  <c r="BZ57" i="10"/>
  <c r="BZ56" i="10"/>
  <c r="BZ55" i="10"/>
  <c r="BY50" i="10"/>
  <c r="BX50" i="10"/>
  <c r="BW50" i="10"/>
  <c r="BV50" i="10"/>
  <c r="BU50" i="10"/>
  <c r="BT50" i="10"/>
  <c r="BS50" i="10"/>
  <c r="BR50" i="10"/>
  <c r="BY44" i="10"/>
  <c r="BX44" i="10"/>
  <c r="BW44" i="10"/>
  <c r="BV44" i="10"/>
  <c r="BU44" i="10"/>
  <c r="BT44" i="10"/>
  <c r="BS44" i="10"/>
  <c r="BR44" i="10"/>
  <c r="BZ42" i="10"/>
  <c r="BY41" i="10"/>
  <c r="BX41" i="10"/>
  <c r="BW41" i="10"/>
  <c r="BV41" i="10"/>
  <c r="BU41" i="10"/>
  <c r="BT41" i="10"/>
  <c r="BS41" i="10"/>
  <c r="BR41" i="10"/>
  <c r="BQ41" i="10"/>
  <c r="BP41" i="10"/>
  <c r="BO41" i="10"/>
  <c r="BN41" i="10"/>
  <c r="BZ40" i="10"/>
  <c r="BY37" i="10"/>
  <c r="BX37" i="10"/>
  <c r="BW37" i="10"/>
  <c r="BV37" i="10"/>
  <c r="BU37" i="10"/>
  <c r="BT37" i="10"/>
  <c r="BS37" i="10"/>
  <c r="BR37" i="10"/>
  <c r="BY30" i="10"/>
  <c r="BX30" i="10"/>
  <c r="BW30" i="10"/>
  <c r="BV30" i="10"/>
  <c r="BU30" i="10"/>
  <c r="BT30" i="10"/>
  <c r="BS30" i="10"/>
  <c r="BR30" i="10"/>
  <c r="BY28" i="10"/>
  <c r="BX28" i="10"/>
  <c r="BW28" i="10"/>
  <c r="BV28" i="10"/>
  <c r="BU28" i="10"/>
  <c r="BT28" i="10"/>
  <c r="BS28" i="10"/>
  <c r="BR28" i="10"/>
  <c r="BQ28" i="10"/>
  <c r="BO28" i="10"/>
  <c r="BY24" i="10"/>
  <c r="BX24" i="10"/>
  <c r="BW24" i="10"/>
  <c r="BV24" i="10"/>
  <c r="BU24" i="10"/>
  <c r="BT24" i="10"/>
  <c r="BS24" i="10"/>
  <c r="BR24" i="10"/>
  <c r="BM58" i="10"/>
  <c r="BM57" i="10"/>
  <c r="BM56" i="10"/>
  <c r="BM55" i="10"/>
  <c r="BL50" i="10"/>
  <c r="BK50" i="10"/>
  <c r="BJ50" i="10"/>
  <c r="BI50" i="10"/>
  <c r="BH50" i="10"/>
  <c r="BG50" i="10"/>
  <c r="BF50" i="10"/>
  <c r="BE50" i="10"/>
  <c r="BL44" i="10"/>
  <c r="BK44" i="10"/>
  <c r="BJ44" i="10"/>
  <c r="BI44" i="10"/>
  <c r="BH44" i="10"/>
  <c r="BG44" i="10"/>
  <c r="BF44" i="10"/>
  <c r="BE44" i="10"/>
  <c r="BM42" i="10"/>
  <c r="BL41" i="10"/>
  <c r="BK41" i="10"/>
  <c r="BJ41" i="10"/>
  <c r="BI41" i="10"/>
  <c r="BH41" i="10"/>
  <c r="BG41" i="10"/>
  <c r="BF41" i="10"/>
  <c r="BE41" i="10"/>
  <c r="BD41" i="10"/>
  <c r="BC41" i="10"/>
  <c r="BB41" i="10"/>
  <c r="BA41" i="10"/>
  <c r="BM40" i="10"/>
  <c r="BL37" i="10"/>
  <c r="BK37" i="10"/>
  <c r="BJ37" i="10"/>
  <c r="BI37" i="10"/>
  <c r="BH37" i="10"/>
  <c r="BG37" i="10"/>
  <c r="BF37" i="10"/>
  <c r="BE37" i="10"/>
  <c r="BL30" i="10"/>
  <c r="BK30" i="10"/>
  <c r="BJ30" i="10"/>
  <c r="BI30" i="10"/>
  <c r="BH30" i="10"/>
  <c r="BG30" i="10"/>
  <c r="BF30" i="10"/>
  <c r="BE30" i="10"/>
  <c r="BL28" i="10"/>
  <c r="BK28" i="10"/>
  <c r="BJ28" i="10"/>
  <c r="BI28" i="10"/>
  <c r="BH28" i="10"/>
  <c r="BG28" i="10"/>
  <c r="BF28" i="10"/>
  <c r="BE28" i="10"/>
  <c r="BB28" i="10"/>
  <c r="BL24" i="10"/>
  <c r="BK24" i="10"/>
  <c r="BJ24" i="10"/>
  <c r="BI24" i="10"/>
  <c r="BH24" i="10"/>
  <c r="BG24" i="10"/>
  <c r="BF24" i="10"/>
  <c r="BE24" i="10"/>
  <c r="AZ58" i="10"/>
  <c r="AZ57" i="10"/>
  <c r="AZ56" i="10"/>
  <c r="AZ55" i="10"/>
  <c r="AZ42" i="10"/>
  <c r="AZ40" i="10"/>
  <c r="AF58" i="10"/>
  <c r="AE58" i="10"/>
  <c r="AF57" i="10"/>
  <c r="AE57" i="10"/>
  <c r="AF56" i="10"/>
  <c r="AE56" i="10"/>
  <c r="AF55" i="10"/>
  <c r="AE55" i="10"/>
  <c r="AF54" i="10"/>
  <c r="AE54" i="10"/>
  <c r="AF53" i="10"/>
  <c r="AE53" i="10"/>
  <c r="AF52" i="10"/>
  <c r="AE52" i="10"/>
  <c r="AF51" i="10"/>
  <c r="AE51" i="10"/>
  <c r="AF49" i="10"/>
  <c r="AE49" i="10"/>
  <c r="AF48" i="10"/>
  <c r="AE48" i="10"/>
  <c r="AF47" i="10"/>
  <c r="AE47" i="10"/>
  <c r="AF46" i="10"/>
  <c r="AE46" i="10"/>
  <c r="AF45" i="10"/>
  <c r="AE45" i="10"/>
  <c r="AF42" i="10"/>
  <c r="AF41" i="10" s="1"/>
  <c r="AE42" i="10"/>
  <c r="AF40" i="10"/>
  <c r="AE40" i="10"/>
  <c r="AF39" i="10"/>
  <c r="AE39" i="10"/>
  <c r="AF38" i="10"/>
  <c r="AE38" i="10"/>
  <c r="AF36" i="10"/>
  <c r="AE36" i="10"/>
  <c r="AF35" i="10"/>
  <c r="AE35" i="10"/>
  <c r="AF34" i="10"/>
  <c r="AE34" i="10"/>
  <c r="AF33" i="10"/>
  <c r="AE33" i="10"/>
  <c r="AF32" i="10"/>
  <c r="AE32" i="10"/>
  <c r="AF31" i="10"/>
  <c r="AE31" i="10"/>
  <c r="AF29" i="10"/>
  <c r="AF28" i="10" s="1"/>
  <c r="AE29" i="10"/>
  <c r="AE26" i="10"/>
  <c r="AF26" i="10"/>
  <c r="AE27" i="10"/>
  <c r="AF27" i="10"/>
  <c r="AF25" i="10"/>
  <c r="AE25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G24" i="10"/>
  <c r="H24" i="10"/>
  <c r="AG24" i="10"/>
  <c r="AH24" i="10"/>
  <c r="AK24" i="10"/>
  <c r="AR24" i="10"/>
  <c r="AS24" i="10"/>
  <c r="AT24" i="10"/>
  <c r="AU24" i="10"/>
  <c r="AV24" i="10"/>
  <c r="AW24" i="10"/>
  <c r="AX24" i="10"/>
  <c r="AY24" i="10"/>
  <c r="BQ37" i="10" l="1"/>
  <c r="BQ24" i="10"/>
  <c r="AQ24" i="10"/>
  <c r="BD30" i="10"/>
  <c r="BM31" i="10"/>
  <c r="BQ44" i="10"/>
  <c r="BQ50" i="10"/>
  <c r="CD24" i="10"/>
  <c r="BD44" i="10"/>
  <c r="CD44" i="10"/>
  <c r="BQ30" i="10"/>
  <c r="BQ23" i="10" s="1"/>
  <c r="CS132" i="10"/>
  <c r="BD37" i="10"/>
  <c r="BQ114" i="10"/>
  <c r="BD24" i="10"/>
  <c r="CD37" i="10"/>
  <c r="BQ142" i="10"/>
  <c r="CM48" i="10"/>
  <c r="CM44" i="10" s="1"/>
  <c r="CD28" i="10"/>
  <c r="AQ114" i="10"/>
  <c r="CM38" i="10"/>
  <c r="CQ38" i="10" s="1"/>
  <c r="BQ82" i="10"/>
  <c r="AQ79" i="10"/>
  <c r="BD50" i="10"/>
  <c r="CD50" i="10"/>
  <c r="CD30" i="10"/>
  <c r="AQ67" i="10"/>
  <c r="BD142" i="10"/>
  <c r="BD120" i="10"/>
  <c r="CD142" i="10"/>
  <c r="CR117" i="10"/>
  <c r="CR112" i="10"/>
  <c r="BD71" i="10"/>
  <c r="CD79" i="10"/>
  <c r="AQ148" i="10"/>
  <c r="BQ71" i="10"/>
  <c r="CD148" i="10"/>
  <c r="AQ108" i="10"/>
  <c r="AQ82" i="10"/>
  <c r="BD82" i="10"/>
  <c r="AQ123" i="10"/>
  <c r="BQ62" i="10"/>
  <c r="AQ101" i="10"/>
  <c r="BD108" i="10"/>
  <c r="BQ67" i="10"/>
  <c r="CD105" i="10"/>
  <c r="CD123" i="10"/>
  <c r="BD101" i="10"/>
  <c r="CD92" i="10"/>
  <c r="BD148" i="10"/>
  <c r="CD71" i="10"/>
  <c r="BD79" i="10"/>
  <c r="BQ129" i="10"/>
  <c r="CD67" i="10"/>
  <c r="AQ105" i="10"/>
  <c r="BQ123" i="10"/>
  <c r="BQ101" i="10"/>
  <c r="AQ92" i="10"/>
  <c r="CD82" i="10"/>
  <c r="BQ120" i="10"/>
  <c r="AQ71" i="10"/>
  <c r="BQ108" i="10"/>
  <c r="CD129" i="10"/>
  <c r="AQ142" i="10"/>
  <c r="BD105" i="10"/>
  <c r="BD92" i="10"/>
  <c r="CD114" i="10"/>
  <c r="BQ105" i="10"/>
  <c r="BQ92" i="10"/>
  <c r="AQ62" i="10"/>
  <c r="BQ148" i="10"/>
  <c r="CD120" i="10"/>
  <c r="CD108" i="10"/>
  <c r="BD114" i="10"/>
  <c r="BD129" i="10"/>
  <c r="CD101" i="10"/>
  <c r="CD62" i="10"/>
  <c r="AQ120" i="10"/>
  <c r="BQ79" i="10"/>
  <c r="AQ129" i="10"/>
  <c r="BD67" i="10"/>
  <c r="BD123" i="10"/>
  <c r="BD62" i="10"/>
  <c r="AM136" i="10"/>
  <c r="CS81" i="10"/>
  <c r="CS128" i="10"/>
  <c r="CR103" i="10"/>
  <c r="CS162" i="10"/>
  <c r="BU60" i="10"/>
  <c r="BW60" i="10"/>
  <c r="CR144" i="10"/>
  <c r="CS168" i="10"/>
  <c r="CS152" i="10"/>
  <c r="CS140" i="10"/>
  <c r="CR74" i="10"/>
  <c r="CS161" i="10"/>
  <c r="CS159" i="10"/>
  <c r="CS160" i="10"/>
  <c r="CS158" i="10"/>
  <c r="CS156" i="10"/>
  <c r="CS130" i="10"/>
  <c r="CR130" i="10"/>
  <c r="CS154" i="10"/>
  <c r="CS153" i="10"/>
  <c r="CS150" i="10"/>
  <c r="CS141" i="10"/>
  <c r="CS163" i="10"/>
  <c r="CS169" i="10"/>
  <c r="CS157" i="10"/>
  <c r="CS166" i="10"/>
  <c r="CS167" i="10"/>
  <c r="CS165" i="10"/>
  <c r="CS164" i="10"/>
  <c r="CS155" i="10"/>
  <c r="CS151" i="10"/>
  <c r="AL48" i="10"/>
  <c r="AL47" i="10"/>
  <c r="AL33" i="10"/>
  <c r="CC120" i="10"/>
  <c r="BR60" i="10"/>
  <c r="BX60" i="10"/>
  <c r="AJ47" i="10"/>
  <c r="AM47" i="10" s="1"/>
  <c r="AJ52" i="10"/>
  <c r="AM52" i="10" s="1"/>
  <c r="AJ56" i="10"/>
  <c r="AM56" i="10" s="1"/>
  <c r="BS60" i="10"/>
  <c r="AJ39" i="10"/>
  <c r="AM39" i="10" s="1"/>
  <c r="AJ46" i="10"/>
  <c r="AM46" i="10" s="1"/>
  <c r="AJ51" i="10"/>
  <c r="AM51" i="10" s="1"/>
  <c r="AJ55" i="10"/>
  <c r="AM55" i="10" s="1"/>
  <c r="CC148" i="10"/>
  <c r="CJ60" i="10"/>
  <c r="CG60" i="10"/>
  <c r="CL60" i="10"/>
  <c r="CF60" i="10"/>
  <c r="CI60" i="10"/>
  <c r="CK60" i="10"/>
  <c r="CE60" i="10"/>
  <c r="CH60" i="10"/>
  <c r="BT60" i="10"/>
  <c r="AJ34" i="10"/>
  <c r="AM34" i="10" s="1"/>
  <c r="AJ29" i="10"/>
  <c r="AM29" i="10" s="1"/>
  <c r="AJ27" i="10"/>
  <c r="AM27" i="10" s="1"/>
  <c r="AJ25" i="10"/>
  <c r="AM25" i="10" s="1"/>
  <c r="AJ31" i="10"/>
  <c r="AM31" i="10" s="1"/>
  <c r="AJ35" i="10"/>
  <c r="AM35" i="10" s="1"/>
  <c r="AJ40" i="10"/>
  <c r="AM40" i="10" s="1"/>
  <c r="AJ26" i="10"/>
  <c r="AM26" i="10" s="1"/>
  <c r="AJ33" i="10"/>
  <c r="AM33" i="10" s="1"/>
  <c r="AJ38" i="10"/>
  <c r="AM38" i="10" s="1"/>
  <c r="AJ45" i="10"/>
  <c r="AM45" i="10" s="1"/>
  <c r="AJ49" i="10"/>
  <c r="AM49" i="10" s="1"/>
  <c r="AJ54" i="10"/>
  <c r="AM54" i="10" s="1"/>
  <c r="AJ58" i="10"/>
  <c r="AM58" i="10" s="1"/>
  <c r="BV60" i="10"/>
  <c r="AJ32" i="10"/>
  <c r="AM32" i="10" s="1"/>
  <c r="AJ42" i="10"/>
  <c r="AM42" i="10" s="1"/>
  <c r="AJ48" i="10"/>
  <c r="AM48" i="10" s="1"/>
  <c r="AJ53" i="10"/>
  <c r="AM53" i="10" s="1"/>
  <c r="AJ57" i="10"/>
  <c r="AM57" i="10" s="1"/>
  <c r="BY60" i="10"/>
  <c r="BZ29" i="10"/>
  <c r="AP67" i="10"/>
  <c r="BP67" i="10"/>
  <c r="CC28" i="10"/>
  <c r="BC67" i="10"/>
  <c r="BP142" i="10"/>
  <c r="CC37" i="10"/>
  <c r="CC30" i="10"/>
  <c r="BP44" i="10"/>
  <c r="BC142" i="10"/>
  <c r="BP37" i="10"/>
  <c r="CC44" i="10"/>
  <c r="BP30" i="10"/>
  <c r="BZ35" i="10"/>
  <c r="CC142" i="10"/>
  <c r="AP24" i="10"/>
  <c r="BC37" i="10"/>
  <c r="BP24" i="10"/>
  <c r="CC82" i="10"/>
  <c r="CC24" i="10"/>
  <c r="BP129" i="10"/>
  <c r="BC50" i="10"/>
  <c r="AP120" i="10"/>
  <c r="CC71" i="10"/>
  <c r="CC50" i="10"/>
  <c r="BC24" i="10"/>
  <c r="AP108" i="10"/>
  <c r="BC79" i="10"/>
  <c r="BC44" i="10"/>
  <c r="BC30" i="10"/>
  <c r="BP62" i="10"/>
  <c r="CC129" i="10"/>
  <c r="BM29" i="10"/>
  <c r="CM26" i="10"/>
  <c r="AP129" i="10"/>
  <c r="CC92" i="10"/>
  <c r="BP50" i="10"/>
  <c r="BZ39" i="10"/>
  <c r="BP82" i="10"/>
  <c r="AP71" i="10"/>
  <c r="BC108" i="10"/>
  <c r="BP123" i="10"/>
  <c r="AP101" i="10"/>
  <c r="BC92" i="10"/>
  <c r="CC105" i="10"/>
  <c r="AP82" i="10"/>
  <c r="BC148" i="10"/>
  <c r="BC71" i="10"/>
  <c r="BP108" i="10"/>
  <c r="BP101" i="10"/>
  <c r="AP92" i="10"/>
  <c r="BC105" i="10"/>
  <c r="BM25" i="10"/>
  <c r="BC82" i="10"/>
  <c r="AP148" i="10"/>
  <c r="BP71" i="10"/>
  <c r="CC108" i="10"/>
  <c r="BC129" i="10"/>
  <c r="CC101" i="10"/>
  <c r="BP92" i="10"/>
  <c r="BM33" i="10"/>
  <c r="BP148" i="10"/>
  <c r="BC120" i="10"/>
  <c r="BP79" i="10"/>
  <c r="AP114" i="10"/>
  <c r="BC62" i="10"/>
  <c r="BP120" i="10"/>
  <c r="CC79" i="10"/>
  <c r="BC114" i="10"/>
  <c r="BC123" i="10"/>
  <c r="AP62" i="10"/>
  <c r="AP142" i="10"/>
  <c r="AP79" i="10"/>
  <c r="CC114" i="10"/>
  <c r="CC123" i="10"/>
  <c r="CC62" i="10"/>
  <c r="CC61" i="10" s="1"/>
  <c r="AP105" i="10"/>
  <c r="BP114" i="10"/>
  <c r="AP123" i="10"/>
  <c r="BC101" i="10"/>
  <c r="BP105" i="10"/>
  <c r="AE135" i="10"/>
  <c r="L60" i="10"/>
  <c r="AF135" i="10"/>
  <c r="AM146" i="10"/>
  <c r="AE70" i="10"/>
  <c r="AF70" i="10"/>
  <c r="AJ118" i="10"/>
  <c r="CB50" i="10"/>
  <c r="BB24" i="10"/>
  <c r="BO37" i="10"/>
  <c r="BB50" i="10"/>
  <c r="CB24" i="10"/>
  <c r="CB30" i="10"/>
  <c r="BO44" i="10"/>
  <c r="G60" i="10"/>
  <c r="AC60" i="10"/>
  <c r="BJ60" i="10"/>
  <c r="CB108" i="10"/>
  <c r="AL40" i="10"/>
  <c r="R60" i="10"/>
  <c r="CM35" i="10"/>
  <c r="AO24" i="10"/>
  <c r="W60" i="10"/>
  <c r="AE61" i="10"/>
  <c r="BH60" i="10"/>
  <c r="BZ48" i="10"/>
  <c r="BL60" i="10"/>
  <c r="BI60" i="10"/>
  <c r="AK60" i="10"/>
  <c r="AL35" i="10"/>
  <c r="AL31" i="10"/>
  <c r="AL49" i="10"/>
  <c r="BO24" i="10"/>
  <c r="AL55" i="10"/>
  <c r="AL103" i="10"/>
  <c r="AL112" i="10"/>
  <c r="M60" i="10"/>
  <c r="AL42" i="10"/>
  <c r="AL26" i="10"/>
  <c r="AL57" i="10"/>
  <c r="U60" i="10"/>
  <c r="AZ25" i="10"/>
  <c r="CB67" i="10"/>
  <c r="BO50" i="10"/>
  <c r="AO105" i="10"/>
  <c r="AL27" i="10"/>
  <c r="AL46" i="10"/>
  <c r="AL58" i="10"/>
  <c r="AL32" i="10"/>
  <c r="AL45" i="10"/>
  <c r="AL29" i="10"/>
  <c r="AL117" i="10"/>
  <c r="BB105" i="10"/>
  <c r="AL54" i="10"/>
  <c r="AL56" i="10"/>
  <c r="AL53" i="10"/>
  <c r="AL39" i="10"/>
  <c r="AU60" i="10"/>
  <c r="AL74" i="10"/>
  <c r="H60" i="10"/>
  <c r="AL52" i="10"/>
  <c r="BO108" i="10"/>
  <c r="BB44" i="10"/>
  <c r="AO67" i="10"/>
  <c r="CM27" i="10"/>
  <c r="BO30" i="10"/>
  <c r="CB37" i="10"/>
  <c r="BF60" i="10"/>
  <c r="BZ51" i="10"/>
  <c r="AO108" i="10"/>
  <c r="CB142" i="10"/>
  <c r="BO114" i="10"/>
  <c r="CB92" i="10"/>
  <c r="BO148" i="10"/>
  <c r="AO82" i="10"/>
  <c r="AO120" i="10"/>
  <c r="CB44" i="10"/>
  <c r="BB108" i="10"/>
  <c r="AO142" i="10"/>
  <c r="BB67" i="10"/>
  <c r="BO105" i="10"/>
  <c r="CB114" i="10"/>
  <c r="AO92" i="10"/>
  <c r="BB62" i="10"/>
  <c r="AO148" i="10"/>
  <c r="BO120" i="10"/>
  <c r="BB142" i="10"/>
  <c r="CM52" i="10"/>
  <c r="BO142" i="10"/>
  <c r="AO114" i="10"/>
  <c r="BB30" i="10"/>
  <c r="BO67" i="10"/>
  <c r="CB105" i="10"/>
  <c r="BB114" i="10"/>
  <c r="BB123" i="10"/>
  <c r="BB101" i="10"/>
  <c r="BO62" i="10"/>
  <c r="BO123" i="10"/>
  <c r="BO101" i="10"/>
  <c r="AO62" i="10"/>
  <c r="AO123" i="10"/>
  <c r="CB101" i="10"/>
  <c r="CB62" i="10"/>
  <c r="BB71" i="10"/>
  <c r="CB123" i="10"/>
  <c r="AO101" i="10"/>
  <c r="BB82" i="10"/>
  <c r="BO71" i="10"/>
  <c r="BB92" i="10"/>
  <c r="CB148" i="10"/>
  <c r="BO82" i="10"/>
  <c r="CB120" i="10"/>
  <c r="CB71" i="10"/>
  <c r="BO92" i="10"/>
  <c r="BB148" i="10"/>
  <c r="CB82" i="10"/>
  <c r="BB120" i="10"/>
  <c r="AO71" i="10"/>
  <c r="V60" i="10"/>
  <c r="AB60" i="10"/>
  <c r="AD60" i="10"/>
  <c r="Y60" i="10"/>
  <c r="P60" i="10"/>
  <c r="I60" i="10"/>
  <c r="S60" i="10"/>
  <c r="AH60" i="10"/>
  <c r="AJ142" i="10"/>
  <c r="BM122" i="10"/>
  <c r="CS122" i="10" s="1"/>
  <c r="BM89" i="10"/>
  <c r="CS89" i="10" s="1"/>
  <c r="BM144" i="10"/>
  <c r="BM116" i="10"/>
  <c r="CS116" i="10" s="1"/>
  <c r="BM107" i="10"/>
  <c r="CS107" i="10" s="1"/>
  <c r="BM126" i="10"/>
  <c r="CS126" i="10" s="1"/>
  <c r="BM99" i="10"/>
  <c r="CS99" i="10" s="1"/>
  <c r="BM88" i="10"/>
  <c r="CS88" i="10" s="1"/>
  <c r="BM96" i="10"/>
  <c r="CS96" i="10" s="1"/>
  <c r="BM94" i="10"/>
  <c r="CS94" i="10" s="1"/>
  <c r="BM100" i="10"/>
  <c r="CS100" i="10" s="1"/>
  <c r="BM104" i="10"/>
  <c r="CS104" i="10" s="1"/>
  <c r="BM97" i="10"/>
  <c r="CS97" i="10" s="1"/>
  <c r="BM84" i="10"/>
  <c r="CS84" i="10" s="1"/>
  <c r="BM77" i="10"/>
  <c r="CS77" i="10" s="1"/>
  <c r="BM111" i="10"/>
  <c r="CS111" i="10" s="1"/>
  <c r="BM91" i="10"/>
  <c r="CS91" i="10" s="1"/>
  <c r="BM73" i="10"/>
  <c r="CS73" i="10" s="1"/>
  <c r="BM86" i="10"/>
  <c r="CS86" i="10" s="1"/>
  <c r="BM85" i="10"/>
  <c r="CS85" i="10" s="1"/>
  <c r="BM95" i="10"/>
  <c r="CS95" i="10" s="1"/>
  <c r="BM87" i="10"/>
  <c r="CS87" i="10" s="1"/>
  <c r="BM78" i="10"/>
  <c r="CS78" i="10" s="1"/>
  <c r="BM113" i="10"/>
  <c r="CS113" i="10" s="1"/>
  <c r="BM76" i="10"/>
  <c r="CS76" i="10" s="1"/>
  <c r="BM98" i="10"/>
  <c r="CS98" i="10" s="1"/>
  <c r="BM110" i="10"/>
  <c r="CS110" i="10" s="1"/>
  <c r="BM90" i="10"/>
  <c r="CS90" i="10" s="1"/>
  <c r="BM127" i="10"/>
  <c r="CS127" i="10" s="1"/>
  <c r="BM75" i="10"/>
  <c r="CS75" i="10" s="1"/>
  <c r="BM125" i="10"/>
  <c r="CS125" i="10" s="1"/>
  <c r="CQ47" i="10"/>
  <c r="AJ138" i="10"/>
  <c r="CQ49" i="10"/>
  <c r="AJ120" i="10"/>
  <c r="AJ114" i="10"/>
  <c r="CM28" i="10"/>
  <c r="AJ67" i="10"/>
  <c r="AJ71" i="10"/>
  <c r="X60" i="10"/>
  <c r="CQ45" i="10"/>
  <c r="CM41" i="10"/>
  <c r="CQ46" i="10"/>
  <c r="AJ79" i="10"/>
  <c r="AA60" i="10"/>
  <c r="AJ62" i="10"/>
  <c r="BA28" i="10"/>
  <c r="CO51" i="10"/>
  <c r="CA50" i="10"/>
  <c r="CA37" i="10"/>
  <c r="CQ31" i="10"/>
  <c r="CQ57" i="10"/>
  <c r="BM38" i="10"/>
  <c r="BM136" i="10"/>
  <c r="BZ136" i="10"/>
  <c r="BM137" i="10"/>
  <c r="CM136" i="10"/>
  <c r="BZ137" i="10"/>
  <c r="CM53" i="10"/>
  <c r="CO36" i="10"/>
  <c r="CM137" i="10"/>
  <c r="CQ104" i="10"/>
  <c r="BN37" i="10"/>
  <c r="AJ101" i="10"/>
  <c r="AJ108" i="10"/>
  <c r="AG60" i="10"/>
  <c r="CQ126" i="10"/>
  <c r="K60" i="10"/>
  <c r="J60" i="10"/>
  <c r="AJ123" i="10"/>
  <c r="CQ32" i="10"/>
  <c r="BK60" i="10"/>
  <c r="N60" i="10"/>
  <c r="AJ92" i="10"/>
  <c r="CO48" i="10"/>
  <c r="AJ129" i="10"/>
  <c r="BN28" i="10"/>
  <c r="CQ95" i="10"/>
  <c r="CA44" i="10"/>
  <c r="AJ82" i="10"/>
  <c r="T60" i="10"/>
  <c r="Q60" i="10"/>
  <c r="CN130" i="10"/>
  <c r="CQ144" i="10"/>
  <c r="CQ66" i="10"/>
  <c r="CO35" i="10"/>
  <c r="CQ97" i="10"/>
  <c r="CQ96" i="10"/>
  <c r="AN24" i="10"/>
  <c r="CQ158" i="10"/>
  <c r="CQ116" i="10"/>
  <c r="AJ105" i="10"/>
  <c r="BA44" i="10"/>
  <c r="BA30" i="10"/>
  <c r="CO34" i="10"/>
  <c r="CQ113" i="10"/>
  <c r="CQ94" i="10"/>
  <c r="CQ75" i="10"/>
  <c r="CQ122" i="10"/>
  <c r="CQ100" i="10"/>
  <c r="CQ87" i="10"/>
  <c r="CQ155" i="10"/>
  <c r="CQ54" i="10"/>
  <c r="CQ157" i="10"/>
  <c r="CQ111" i="10"/>
  <c r="CQ91" i="10"/>
  <c r="CQ73" i="10"/>
  <c r="CO38" i="10"/>
  <c r="CQ162" i="10"/>
  <c r="CQ107" i="10"/>
  <c r="AF61" i="10"/>
  <c r="CQ56" i="10"/>
  <c r="CQ154" i="10"/>
  <c r="CQ159" i="10"/>
  <c r="BN44" i="10"/>
  <c r="CQ165" i="10"/>
  <c r="CQ164" i="10"/>
  <c r="CA24" i="10"/>
  <c r="BA50" i="10"/>
  <c r="BN50" i="10"/>
  <c r="CQ55" i="10"/>
  <c r="CM25" i="10"/>
  <c r="CA30" i="10"/>
  <c r="BM46" i="10"/>
  <c r="CQ140" i="10"/>
  <c r="CO25" i="10"/>
  <c r="CN117" i="10"/>
  <c r="BM66" i="10"/>
  <c r="CS66" i="10" s="1"/>
  <c r="CA28" i="10"/>
  <c r="AW60" i="10"/>
  <c r="BN24" i="10"/>
  <c r="BE60" i="10"/>
  <c r="AX60" i="10"/>
  <c r="CQ69" i="10"/>
  <c r="CQ169" i="10"/>
  <c r="BM65" i="10"/>
  <c r="CS65" i="10" s="1"/>
  <c r="BM47" i="10"/>
  <c r="AZ51" i="10"/>
  <c r="AY60" i="10"/>
  <c r="AZ34" i="10"/>
  <c r="BM52" i="10"/>
  <c r="BG60" i="10"/>
  <c r="AT60" i="10"/>
  <c r="Z60" i="10"/>
  <c r="BN30" i="10"/>
  <c r="CQ151" i="10"/>
  <c r="BM69" i="10"/>
  <c r="CS69" i="10" s="1"/>
  <c r="CQ156" i="10"/>
  <c r="BM64" i="10"/>
  <c r="CS64" i="10" s="1"/>
  <c r="CO53" i="10"/>
  <c r="BM49" i="10"/>
  <c r="AZ36" i="10"/>
  <c r="O60" i="10"/>
  <c r="CQ160" i="10"/>
  <c r="BM48" i="10"/>
  <c r="CQ98" i="10"/>
  <c r="BM45" i="10"/>
  <c r="CS45" i="10" s="1"/>
  <c r="AZ76" i="10"/>
  <c r="CR76" i="10" s="1"/>
  <c r="CO76" i="10"/>
  <c r="AZ163" i="10"/>
  <c r="CO163" i="10"/>
  <c r="AZ154" i="10"/>
  <c r="CO154" i="10"/>
  <c r="AZ139" i="10"/>
  <c r="CO139" i="10"/>
  <c r="AN138" i="10"/>
  <c r="CO113" i="10"/>
  <c r="AZ113" i="10"/>
  <c r="CR113" i="10" s="1"/>
  <c r="CO94" i="10"/>
  <c r="AZ94" i="10"/>
  <c r="CR94" i="10" s="1"/>
  <c r="AZ75" i="10"/>
  <c r="CR75" i="10" s="1"/>
  <c r="CO75" i="10"/>
  <c r="CO47" i="10"/>
  <c r="AZ109" i="10"/>
  <c r="CR109" i="10" s="1"/>
  <c r="CO109" i="10"/>
  <c r="AN108" i="10"/>
  <c r="AZ143" i="10"/>
  <c r="CO143" i="10"/>
  <c r="AN142" i="10"/>
  <c r="CM124" i="10"/>
  <c r="CA123" i="10"/>
  <c r="CM102" i="10"/>
  <c r="CA101" i="10"/>
  <c r="CM63" i="10"/>
  <c r="CA62" i="10"/>
  <c r="CM80" i="10"/>
  <c r="CA79" i="10"/>
  <c r="AZ157" i="10"/>
  <c r="CO157" i="10"/>
  <c r="CM72" i="10"/>
  <c r="CA71" i="10"/>
  <c r="AZ153" i="10"/>
  <c r="CO153" i="10"/>
  <c r="BZ106" i="10"/>
  <c r="BN105" i="10"/>
  <c r="AZ66" i="10"/>
  <c r="CR66" i="10" s="1"/>
  <c r="CO66" i="10"/>
  <c r="CQ78" i="10"/>
  <c r="AZ146" i="10"/>
  <c r="CO146" i="10"/>
  <c r="AZ121" i="10"/>
  <c r="CR121" i="10" s="1"/>
  <c r="CO121" i="10"/>
  <c r="AN120" i="10"/>
  <c r="AZ99" i="10"/>
  <c r="CR99" i="10" s="1"/>
  <c r="CO99" i="10"/>
  <c r="AZ81" i="10"/>
  <c r="CR81" i="10" s="1"/>
  <c r="CO81" i="10"/>
  <c r="AZ89" i="10"/>
  <c r="CR89" i="10" s="1"/>
  <c r="CO89" i="10"/>
  <c r="AZ88" i="10"/>
  <c r="CR88" i="10" s="1"/>
  <c r="CO88" i="10"/>
  <c r="CP169" i="10"/>
  <c r="CP153" i="10"/>
  <c r="AZ127" i="10"/>
  <c r="CR127" i="10" s="1"/>
  <c r="CO127" i="10"/>
  <c r="BM106" i="10"/>
  <c r="CS106" i="10" s="1"/>
  <c r="BA105" i="10"/>
  <c r="AE28" i="10"/>
  <c r="AZ104" i="10"/>
  <c r="CR104" i="10" s="1"/>
  <c r="CO104" i="10"/>
  <c r="AZ93" i="10"/>
  <c r="CR93" i="10" s="1"/>
  <c r="CO93" i="10"/>
  <c r="AN92" i="10"/>
  <c r="AZ38" i="10"/>
  <c r="CP40" i="10"/>
  <c r="BZ41" i="10"/>
  <c r="CQ42" i="10"/>
  <c r="CQ163" i="10"/>
  <c r="AZ97" i="10"/>
  <c r="CR97" i="10" s="1"/>
  <c r="CO97" i="10"/>
  <c r="AZ159" i="10"/>
  <c r="CO159" i="10"/>
  <c r="BZ139" i="10"/>
  <c r="BN138" i="10"/>
  <c r="BM109" i="10"/>
  <c r="CS109" i="10" s="1"/>
  <c r="BA108" i="10"/>
  <c r="BZ143" i="10"/>
  <c r="BN142" i="10"/>
  <c r="CO26" i="10"/>
  <c r="AZ158" i="10"/>
  <c r="CO158" i="10"/>
  <c r="CO112" i="10"/>
  <c r="BM112" i="10"/>
  <c r="CS112" i="10" s="1"/>
  <c r="BM93" i="10"/>
  <c r="CS93" i="10" s="1"/>
  <c r="BA92" i="10"/>
  <c r="CO74" i="10"/>
  <c r="BM74" i="10"/>
  <c r="CS74" i="10" s="1"/>
  <c r="BZ80" i="10"/>
  <c r="BN79" i="10"/>
  <c r="CP162" i="10"/>
  <c r="AZ164" i="10"/>
  <c r="CO164" i="10"/>
  <c r="CP146" i="10"/>
  <c r="BM121" i="10"/>
  <c r="CS121" i="10" s="1"/>
  <c r="BA120" i="10"/>
  <c r="CP81" i="10"/>
  <c r="CQ89" i="10"/>
  <c r="AZ140" i="10"/>
  <c r="CO140" i="10"/>
  <c r="AZ77" i="10"/>
  <c r="CR77" i="10" s="1"/>
  <c r="CO77" i="10"/>
  <c r="AZ155" i="10"/>
  <c r="CO155" i="10"/>
  <c r="CO107" i="10"/>
  <c r="AZ107" i="10"/>
  <c r="CR107" i="10" s="1"/>
  <c r="CP58" i="10"/>
  <c r="BM143" i="10"/>
  <c r="BA142" i="10"/>
  <c r="CP26" i="10"/>
  <c r="CQ33" i="10"/>
  <c r="AZ152" i="10"/>
  <c r="CO152" i="10"/>
  <c r="CQ86" i="10"/>
  <c r="AZ65" i="10"/>
  <c r="CR65" i="10" s="1"/>
  <c r="CO65" i="10"/>
  <c r="CM139" i="10"/>
  <c r="CA138" i="10"/>
  <c r="CM143" i="10"/>
  <c r="CA142" i="10"/>
  <c r="CP158" i="10"/>
  <c r="CQ112" i="10"/>
  <c r="BZ93" i="10"/>
  <c r="BN92" i="10"/>
  <c r="CQ74" i="10"/>
  <c r="BM80" i="10"/>
  <c r="CS80" i="10" s="1"/>
  <c r="BA79" i="10"/>
  <c r="AZ149" i="10"/>
  <c r="CO149" i="10"/>
  <c r="AN148" i="10"/>
  <c r="AZ122" i="10"/>
  <c r="CR122" i="10" s="1"/>
  <c r="CO122" i="10"/>
  <c r="AZ100" i="10"/>
  <c r="CR100" i="10" s="1"/>
  <c r="CO100" i="10"/>
  <c r="AZ83" i="10"/>
  <c r="CR83" i="10" s="1"/>
  <c r="CO83" i="10"/>
  <c r="AN82" i="10"/>
  <c r="CO54" i="10"/>
  <c r="CO31" i="10"/>
  <c r="CO162" i="10"/>
  <c r="AZ162" i="10"/>
  <c r="CQ146" i="10"/>
  <c r="BZ121" i="10"/>
  <c r="BN120" i="10"/>
  <c r="CQ99" i="10"/>
  <c r="CQ81" i="10"/>
  <c r="CO29" i="10"/>
  <c r="AZ131" i="10"/>
  <c r="CR131" i="10" s="1"/>
  <c r="CO131" i="10"/>
  <c r="AN129" i="10"/>
  <c r="CQ88" i="10"/>
  <c r="CQ161" i="10"/>
  <c r="CP140" i="10"/>
  <c r="CQ77" i="10"/>
  <c r="CP155" i="10"/>
  <c r="CN112" i="10"/>
  <c r="BZ115" i="10"/>
  <c r="BN114" i="10"/>
  <c r="CP154" i="10"/>
  <c r="BZ109" i="10"/>
  <c r="BN108" i="10"/>
  <c r="CQ168" i="10"/>
  <c r="CO86" i="10"/>
  <c r="AZ86" i="10"/>
  <c r="CR86" i="10" s="1"/>
  <c r="CP36" i="10"/>
  <c r="CP53" i="10"/>
  <c r="CQ58" i="10"/>
  <c r="AV60" i="10"/>
  <c r="CP152" i="10"/>
  <c r="AZ126" i="10"/>
  <c r="CR126" i="10" s="1"/>
  <c r="CO126" i="10"/>
  <c r="AZ125" i="10"/>
  <c r="CR125" i="10" s="1"/>
  <c r="CO125" i="10"/>
  <c r="AZ85" i="10"/>
  <c r="CR85" i="10" s="1"/>
  <c r="CO85" i="10"/>
  <c r="CO64" i="10"/>
  <c r="AZ64" i="10"/>
  <c r="CR64" i="10" s="1"/>
  <c r="AZ68" i="10"/>
  <c r="CR68" i="10" s="1"/>
  <c r="AN67" i="10"/>
  <c r="AZ137" i="10"/>
  <c r="CO137" i="10"/>
  <c r="CM93" i="10"/>
  <c r="CA92" i="10"/>
  <c r="CO46" i="10"/>
  <c r="BM119" i="10"/>
  <c r="CS119" i="10" s="1"/>
  <c r="BA118" i="10"/>
  <c r="CP165" i="10"/>
  <c r="BZ149" i="10"/>
  <c r="BM83" i="10"/>
  <c r="CS83" i="10" s="1"/>
  <c r="BA82" i="10"/>
  <c r="CO144" i="10"/>
  <c r="CM121" i="10"/>
  <c r="CA120" i="10"/>
  <c r="BM131" i="10"/>
  <c r="CS131" i="10" s="1"/>
  <c r="BA129" i="10"/>
  <c r="CP161" i="10"/>
  <c r="AZ116" i="10"/>
  <c r="CR116" i="10" s="1"/>
  <c r="CO116" i="10"/>
  <c r="CO49" i="10"/>
  <c r="CN103" i="10"/>
  <c r="AZ160" i="10"/>
  <c r="CO160" i="10"/>
  <c r="CP159" i="10"/>
  <c r="CQ152" i="10"/>
  <c r="CP168" i="10"/>
  <c r="AE41" i="10"/>
  <c r="BM27" i="10"/>
  <c r="CP54" i="10"/>
  <c r="CQ34" i="10"/>
  <c r="AR60" i="10"/>
  <c r="AZ168" i="10"/>
  <c r="CO168" i="10"/>
  <c r="CQ65" i="10"/>
  <c r="CP55" i="10"/>
  <c r="CQ40" i="10"/>
  <c r="AS60" i="10"/>
  <c r="AZ141" i="10"/>
  <c r="CO141" i="10"/>
  <c r="BM115" i="10"/>
  <c r="CS115" i="10" s="1"/>
  <c r="BA114" i="10"/>
  <c r="CQ76" i="10"/>
  <c r="CQ167" i="10"/>
  <c r="AZ151" i="10"/>
  <c r="CO151" i="10"/>
  <c r="CO103" i="10"/>
  <c r="BM103" i="10"/>
  <c r="CS103" i="10" s="1"/>
  <c r="CO33" i="10"/>
  <c r="CO68" i="10"/>
  <c r="BM68" i="10"/>
  <c r="CS68" i="10" s="1"/>
  <c r="BA67" i="10"/>
  <c r="CQ166" i="10"/>
  <c r="CQ150" i="10"/>
  <c r="AZ124" i="10"/>
  <c r="CR124" i="10" s="1"/>
  <c r="AN123" i="10"/>
  <c r="AZ102" i="10"/>
  <c r="CR102" i="10" s="1"/>
  <c r="CO102" i="10"/>
  <c r="AN101" i="10"/>
  <c r="AZ84" i="10"/>
  <c r="CR84" i="10" s="1"/>
  <c r="CO84" i="10"/>
  <c r="AZ63" i="10"/>
  <c r="CR63" i="10" s="1"/>
  <c r="CO63" i="10"/>
  <c r="AN62" i="10"/>
  <c r="CO32" i="10"/>
  <c r="CM119" i="10"/>
  <c r="CA118" i="10"/>
  <c r="AZ128" i="10"/>
  <c r="CO128" i="10"/>
  <c r="AZ165" i="10"/>
  <c r="CO165" i="10"/>
  <c r="BM149" i="10"/>
  <c r="BA148" i="10"/>
  <c r="BZ83" i="10"/>
  <c r="BN82" i="10"/>
  <c r="CP156" i="10"/>
  <c r="AZ132" i="10"/>
  <c r="CR132" i="10" s="1"/>
  <c r="CO132" i="10"/>
  <c r="AZ110" i="10"/>
  <c r="CR110" i="10" s="1"/>
  <c r="CO110" i="10"/>
  <c r="AZ90" i="10"/>
  <c r="CR90" i="10" s="1"/>
  <c r="CO90" i="10"/>
  <c r="AZ72" i="10"/>
  <c r="CR72" i="10" s="1"/>
  <c r="CO72" i="10"/>
  <c r="AN71" i="10"/>
  <c r="BZ131" i="10"/>
  <c r="BN129" i="10"/>
  <c r="AZ161" i="10"/>
  <c r="CO161" i="10"/>
  <c r="AZ96" i="10"/>
  <c r="CR96" i="10" s="1"/>
  <c r="CO96" i="10"/>
  <c r="CP34" i="10"/>
  <c r="BM139" i="10"/>
  <c r="BA138" i="10"/>
  <c r="AZ80" i="10"/>
  <c r="CR80" i="10" s="1"/>
  <c r="CO80" i="10"/>
  <c r="AN79" i="10"/>
  <c r="CP164" i="10"/>
  <c r="BA24" i="10"/>
  <c r="CP31" i="10"/>
  <c r="CP56" i="10"/>
  <c r="CQ36" i="10"/>
  <c r="CP141" i="10"/>
  <c r="AZ115" i="10"/>
  <c r="CR115" i="10" s="1"/>
  <c r="CO115" i="10"/>
  <c r="AN114" i="10"/>
  <c r="AZ98" i="10"/>
  <c r="CR98" i="10" s="1"/>
  <c r="CO98" i="10"/>
  <c r="CP167" i="10"/>
  <c r="CP151" i="10"/>
  <c r="CQ125" i="10"/>
  <c r="CQ103" i="10"/>
  <c r="CQ85" i="10"/>
  <c r="CQ64" i="10"/>
  <c r="AZ69" i="10"/>
  <c r="CR69" i="10" s="1"/>
  <c r="CO69" i="10"/>
  <c r="BZ68" i="10"/>
  <c r="BN67" i="10"/>
  <c r="CP166" i="10"/>
  <c r="AZ150" i="10"/>
  <c r="CO150" i="10"/>
  <c r="CO124" i="10"/>
  <c r="BM124" i="10"/>
  <c r="CS124" i="10" s="1"/>
  <c r="BA123" i="10"/>
  <c r="BM102" i="10"/>
  <c r="CS102" i="10" s="1"/>
  <c r="BA101" i="10"/>
  <c r="BM63" i="10"/>
  <c r="CS63" i="10" s="1"/>
  <c r="BA62" i="10"/>
  <c r="CO119" i="10"/>
  <c r="CO118" i="10" s="1"/>
  <c r="AZ119" i="10"/>
  <c r="CR119" i="10" s="1"/>
  <c r="AN118" i="10"/>
  <c r="CP128" i="10"/>
  <c r="CM149" i="10"/>
  <c r="CA148" i="10"/>
  <c r="CM83" i="10"/>
  <c r="CA82" i="10"/>
  <c r="AZ156" i="10"/>
  <c r="CO156" i="10"/>
  <c r="CP132" i="10"/>
  <c r="BM72" i="10"/>
  <c r="CS72" i="10" s="1"/>
  <c r="BA71" i="10"/>
  <c r="CM131" i="10"/>
  <c r="CA129" i="10"/>
  <c r="CO117" i="10"/>
  <c r="BM117" i="10"/>
  <c r="CS117" i="10" s="1"/>
  <c r="AZ169" i="10"/>
  <c r="CO169" i="10"/>
  <c r="CQ127" i="10"/>
  <c r="CM106" i="10"/>
  <c r="CA105" i="10"/>
  <c r="CO52" i="10"/>
  <c r="AZ78" i="10"/>
  <c r="CR78" i="10" s="1"/>
  <c r="CO78" i="10"/>
  <c r="AJ148" i="10"/>
  <c r="CP32" i="10"/>
  <c r="BM41" i="10"/>
  <c r="CP42" i="10"/>
  <c r="CP57" i="10"/>
  <c r="CP160" i="10"/>
  <c r="CQ141" i="10"/>
  <c r="CM115" i="10"/>
  <c r="CA114" i="10"/>
  <c r="AZ95" i="10"/>
  <c r="CR95" i="10" s="1"/>
  <c r="CO95" i="10"/>
  <c r="CP163" i="10"/>
  <c r="CO27" i="10"/>
  <c r="AZ167" i="10"/>
  <c r="CO167" i="10"/>
  <c r="CA108" i="10"/>
  <c r="CM68" i="10"/>
  <c r="CA67" i="10"/>
  <c r="AZ166" i="10"/>
  <c r="CO166" i="10"/>
  <c r="CP150" i="10"/>
  <c r="BZ124" i="10"/>
  <c r="BN123" i="10"/>
  <c r="BZ102" i="10"/>
  <c r="BN101" i="10"/>
  <c r="CQ84" i="10"/>
  <c r="BZ63" i="10"/>
  <c r="BN62" i="10"/>
  <c r="BZ119" i="10"/>
  <c r="BN118" i="10"/>
  <c r="CQ128" i="10"/>
  <c r="CP157" i="10"/>
  <c r="AZ136" i="10"/>
  <c r="CO136" i="10"/>
  <c r="AZ111" i="10"/>
  <c r="CR111" i="10" s="1"/>
  <c r="CO111" i="10"/>
  <c r="AZ91" i="10"/>
  <c r="CR91" i="10" s="1"/>
  <c r="CO91" i="10"/>
  <c r="AZ73" i="10"/>
  <c r="CR73" i="10" s="1"/>
  <c r="CO73" i="10"/>
  <c r="CO45" i="10"/>
  <c r="CQ132" i="10"/>
  <c r="CQ110" i="10"/>
  <c r="CQ90" i="10"/>
  <c r="BZ72" i="10"/>
  <c r="BN71" i="10"/>
  <c r="CO39" i="10"/>
  <c r="CQ117" i="10"/>
  <c r="CQ153" i="10"/>
  <c r="AZ106" i="10"/>
  <c r="CR106" i="10" s="1"/>
  <c r="CO106" i="10"/>
  <c r="AN105" i="10"/>
  <c r="AZ87" i="10"/>
  <c r="CR87" i="10" s="1"/>
  <c r="CO87" i="10"/>
  <c r="CN74" i="10"/>
  <c r="CK43" i="10"/>
  <c r="CL43" i="10"/>
  <c r="N43" i="10"/>
  <c r="V43" i="10"/>
  <c r="AD43" i="10"/>
  <c r="CF43" i="10"/>
  <c r="F60" i="10"/>
  <c r="M43" i="10"/>
  <c r="U43" i="10"/>
  <c r="AC43" i="10"/>
  <c r="BL43" i="10"/>
  <c r="AE37" i="10"/>
  <c r="Y23" i="10"/>
  <c r="CI43" i="10"/>
  <c r="I23" i="10"/>
  <c r="Q23" i="10"/>
  <c r="S43" i="10"/>
  <c r="BS43" i="10"/>
  <c r="K23" i="10"/>
  <c r="S23" i="10"/>
  <c r="AA23" i="10"/>
  <c r="BK43" i="10"/>
  <c r="K43" i="10"/>
  <c r="AA43" i="10"/>
  <c r="BS23" i="10"/>
  <c r="CF23" i="10"/>
  <c r="CJ43" i="10"/>
  <c r="BY23" i="10"/>
  <c r="AE50" i="10"/>
  <c r="BX43" i="10"/>
  <c r="AF24" i="10"/>
  <c r="BE43" i="10"/>
  <c r="BW43" i="10"/>
  <c r="CI23" i="10"/>
  <c r="J23" i="10"/>
  <c r="R23" i="10"/>
  <c r="Z23" i="10"/>
  <c r="P43" i="10"/>
  <c r="X43" i="10"/>
  <c r="BR23" i="10"/>
  <c r="BY43" i="10"/>
  <c r="AF37" i="10"/>
  <c r="BV43" i="10"/>
  <c r="M23" i="10"/>
  <c r="U23" i="10"/>
  <c r="AC23" i="10"/>
  <c r="BH43" i="10"/>
  <c r="CE23" i="10"/>
  <c r="L43" i="10"/>
  <c r="T43" i="10"/>
  <c r="AB43" i="10"/>
  <c r="BK23" i="10"/>
  <c r="BL23" i="10"/>
  <c r="BI43" i="10"/>
  <c r="BE23" i="10"/>
  <c r="BI23" i="10"/>
  <c r="BT43" i="10"/>
  <c r="BF43" i="10"/>
  <c r="BU23" i="10"/>
  <c r="CL23" i="10"/>
  <c r="O23" i="10"/>
  <c r="W23" i="10"/>
  <c r="BF23" i="10"/>
  <c r="BV23" i="10"/>
  <c r="CJ23" i="10"/>
  <c r="V23" i="10"/>
  <c r="AF44" i="10"/>
  <c r="BJ23" i="10"/>
  <c r="L23" i="10"/>
  <c r="N23" i="10"/>
  <c r="O43" i="10"/>
  <c r="W43" i="10"/>
  <c r="I43" i="10"/>
  <c r="Q43" i="10"/>
  <c r="Y43" i="10"/>
  <c r="BG23" i="10"/>
  <c r="CG23" i="10"/>
  <c r="CG43" i="10"/>
  <c r="AD23" i="10"/>
  <c r="J43" i="10"/>
  <c r="R43" i="10"/>
  <c r="Z43" i="10"/>
  <c r="BH23" i="10"/>
  <c r="BJ43" i="10"/>
  <c r="BZ24" i="10"/>
  <c r="BT23" i="10"/>
  <c r="CE43" i="10"/>
  <c r="CH43" i="10"/>
  <c r="AB23" i="10"/>
  <c r="P23" i="10"/>
  <c r="X23" i="10"/>
  <c r="BW23" i="10"/>
  <c r="CK23" i="10"/>
  <c r="T23" i="10"/>
  <c r="BG43" i="10"/>
  <c r="BX23" i="10"/>
  <c r="BR43" i="10"/>
  <c r="BU43" i="10"/>
  <c r="CH23" i="10"/>
  <c r="AF30" i="10"/>
  <c r="AF50" i="10"/>
  <c r="AE30" i="10"/>
  <c r="AE44" i="10"/>
  <c r="AE24" i="10"/>
  <c r="CD43" i="10" l="1"/>
  <c r="BQ43" i="10"/>
  <c r="CS27" i="10"/>
  <c r="AQ61" i="10"/>
  <c r="CD61" i="10"/>
  <c r="BQ135" i="10"/>
  <c r="BD23" i="10"/>
  <c r="BD43" i="10"/>
  <c r="CD23" i="10"/>
  <c r="CD22" i="10" s="1"/>
  <c r="CM37" i="10"/>
  <c r="CD135" i="10"/>
  <c r="BD135" i="10"/>
  <c r="CD70" i="10"/>
  <c r="BQ61" i="10"/>
  <c r="BQ70" i="10"/>
  <c r="CR128" i="10"/>
  <c r="BD61" i="10"/>
  <c r="AQ135" i="10"/>
  <c r="BD70" i="10"/>
  <c r="AQ70" i="10"/>
  <c r="AQ60" i="10" s="1"/>
  <c r="AO135" i="10"/>
  <c r="CB135" i="10"/>
  <c r="CS25" i="10"/>
  <c r="CS52" i="10"/>
  <c r="CR25" i="10"/>
  <c r="CK22" i="10"/>
  <c r="CS48" i="10"/>
  <c r="CS46" i="10"/>
  <c r="CR51" i="10"/>
  <c r="CS47" i="10"/>
  <c r="CR55" i="10"/>
  <c r="CS33" i="10"/>
  <c r="CR26" i="10"/>
  <c r="CS26" i="10"/>
  <c r="CS35" i="10"/>
  <c r="CR34" i="10"/>
  <c r="CR31" i="10"/>
  <c r="CS146" i="10"/>
  <c r="CS32" i="10"/>
  <c r="CR38" i="10"/>
  <c r="CS38" i="10"/>
  <c r="CR32" i="10"/>
  <c r="CR27" i="10"/>
  <c r="CS31" i="10"/>
  <c r="CR53" i="10"/>
  <c r="CR46" i="10"/>
  <c r="CR146" i="10"/>
  <c r="CS49" i="10"/>
  <c r="CS34" i="10"/>
  <c r="CR48" i="10"/>
  <c r="CS53" i="10"/>
  <c r="CR45" i="10"/>
  <c r="CS54" i="10"/>
  <c r="CR47" i="10"/>
  <c r="CR35" i="10"/>
  <c r="CS57" i="10"/>
  <c r="CS56" i="10"/>
  <c r="CS55" i="10"/>
  <c r="CR33" i="10"/>
  <c r="CR54" i="10"/>
  <c r="CR49" i="10"/>
  <c r="CS58" i="10"/>
  <c r="CR58" i="10"/>
  <c r="CR57" i="10"/>
  <c r="CS40" i="10"/>
  <c r="CR52" i="10"/>
  <c r="CR42" i="10"/>
  <c r="CS29" i="10"/>
  <c r="CS39" i="10"/>
  <c r="CR40" i="10"/>
  <c r="CS51" i="10"/>
  <c r="CS42" i="10"/>
  <c r="CR56" i="10"/>
  <c r="CR29" i="10"/>
  <c r="CR39" i="10"/>
  <c r="CR159" i="10"/>
  <c r="CR156" i="10"/>
  <c r="CR155" i="10"/>
  <c r="CR136" i="10"/>
  <c r="CR150" i="10"/>
  <c r="CR162" i="10"/>
  <c r="CS137" i="10"/>
  <c r="CR169" i="10"/>
  <c r="CR153" i="10"/>
  <c r="CR167" i="10"/>
  <c r="CR168" i="10"/>
  <c r="CR137" i="10"/>
  <c r="CR161" i="10"/>
  <c r="CS149" i="10"/>
  <c r="CS143" i="10"/>
  <c r="CR164" i="10"/>
  <c r="CR157" i="10"/>
  <c r="CR139" i="10"/>
  <c r="CR163" i="10"/>
  <c r="CR141" i="10"/>
  <c r="CR160" i="10"/>
  <c r="CR140" i="10"/>
  <c r="CS144" i="10"/>
  <c r="CR166" i="10"/>
  <c r="CR165" i="10"/>
  <c r="CR154" i="10"/>
  <c r="CS136" i="10"/>
  <c r="CS139" i="10"/>
  <c r="CR151" i="10"/>
  <c r="CR149" i="10"/>
  <c r="CR152" i="10"/>
  <c r="CR158" i="10"/>
  <c r="CR143" i="10"/>
  <c r="CL22" i="10"/>
  <c r="CC70" i="10"/>
  <c r="CC60" i="10" s="1"/>
  <c r="CJ22" i="10"/>
  <c r="CI22" i="10"/>
  <c r="AP61" i="10"/>
  <c r="BP61" i="10"/>
  <c r="BM30" i="10"/>
  <c r="CE22" i="10"/>
  <c r="CF22" i="10"/>
  <c r="CG22" i="10"/>
  <c r="CH22" i="10"/>
  <c r="CC135" i="10"/>
  <c r="BZ28" i="10"/>
  <c r="CQ29" i="10"/>
  <c r="BP135" i="10"/>
  <c r="CC23" i="10"/>
  <c r="CP35" i="10"/>
  <c r="BP23" i="10"/>
  <c r="BZ30" i="10"/>
  <c r="CQ26" i="10"/>
  <c r="BZ37" i="10"/>
  <c r="BC61" i="10"/>
  <c r="BP43" i="10"/>
  <c r="BC23" i="10"/>
  <c r="BC43" i="10"/>
  <c r="BC135" i="10"/>
  <c r="CP39" i="10"/>
  <c r="CM30" i="10"/>
  <c r="CC43" i="10"/>
  <c r="CQ39" i="10"/>
  <c r="CP29" i="10"/>
  <c r="CP33" i="10"/>
  <c r="BM28" i="10"/>
  <c r="BZ44" i="10"/>
  <c r="BS22" i="10"/>
  <c r="CP25" i="10"/>
  <c r="AO70" i="10"/>
  <c r="AP135" i="10"/>
  <c r="BN70" i="10"/>
  <c r="BC70" i="10"/>
  <c r="BP70" i="10"/>
  <c r="AP70" i="10"/>
  <c r="BA135" i="10"/>
  <c r="BO135" i="10"/>
  <c r="BO70" i="10"/>
  <c r="BB135" i="10"/>
  <c r="BA70" i="10"/>
  <c r="AN70" i="10"/>
  <c r="BN135" i="10"/>
  <c r="CA135" i="10"/>
  <c r="CA70" i="10"/>
  <c r="CB70" i="10"/>
  <c r="AN135" i="10"/>
  <c r="BB70" i="10"/>
  <c r="AJ135" i="10"/>
  <c r="CP122" i="10"/>
  <c r="AJ70" i="10"/>
  <c r="AZ24" i="10"/>
  <c r="CB43" i="10"/>
  <c r="CP125" i="10"/>
  <c r="CQ51" i="10"/>
  <c r="CQ48" i="10"/>
  <c r="CP91" i="10"/>
  <c r="AO61" i="10"/>
  <c r="BB23" i="10"/>
  <c r="CQ35" i="10"/>
  <c r="CP73" i="10"/>
  <c r="CP51" i="10"/>
  <c r="AE60" i="10"/>
  <c r="BZ50" i="10"/>
  <c r="CP100" i="10"/>
  <c r="CQ27" i="10"/>
  <c r="BB43" i="10"/>
  <c r="CB23" i="10"/>
  <c r="BO43" i="10"/>
  <c r="BO23" i="10"/>
  <c r="CP90" i="10"/>
  <c r="CQ52" i="10"/>
  <c r="CP107" i="10"/>
  <c r="P22" i="10"/>
  <c r="CB61" i="10"/>
  <c r="AM28" i="10"/>
  <c r="AM41" i="10"/>
  <c r="CS41" i="10" s="1"/>
  <c r="AL158" i="10"/>
  <c r="BO61" i="10"/>
  <c r="BB61" i="10"/>
  <c r="AL106" i="10"/>
  <c r="AL78" i="10"/>
  <c r="AL124" i="10"/>
  <c r="AL122" i="10"/>
  <c r="AL77" i="10"/>
  <c r="AL159" i="10"/>
  <c r="AL113" i="10"/>
  <c r="AL163" i="10"/>
  <c r="AL34" i="10"/>
  <c r="AL136" i="10"/>
  <c r="AL166" i="10"/>
  <c r="AL115" i="10"/>
  <c r="AL132" i="10"/>
  <c r="AL165" i="10"/>
  <c r="AL63" i="10"/>
  <c r="AL144" i="10"/>
  <c r="AL137" i="10"/>
  <c r="AL125" i="10"/>
  <c r="AL65" i="10"/>
  <c r="AL99" i="10"/>
  <c r="AL36" i="10"/>
  <c r="AL141" i="10"/>
  <c r="AL116" i="10"/>
  <c r="AL86" i="10"/>
  <c r="AL140" i="10"/>
  <c r="AL97" i="10"/>
  <c r="AL38" i="10"/>
  <c r="AM37" i="10" s="1"/>
  <c r="AL66" i="10"/>
  <c r="AL109" i="10"/>
  <c r="AL76" i="10"/>
  <c r="AL73" i="10"/>
  <c r="AL156" i="10"/>
  <c r="AL119" i="10"/>
  <c r="AL69" i="10"/>
  <c r="AL72" i="10"/>
  <c r="AL128" i="10"/>
  <c r="AL84" i="10"/>
  <c r="AL168" i="10"/>
  <c r="AL68" i="10"/>
  <c r="AL126" i="10"/>
  <c r="AL149" i="10"/>
  <c r="AL107" i="10"/>
  <c r="AL164" i="10"/>
  <c r="AL88" i="10"/>
  <c r="AL51" i="10"/>
  <c r="AM50" i="10" s="1"/>
  <c r="AL95" i="10"/>
  <c r="AL80" i="10"/>
  <c r="AL96" i="10"/>
  <c r="AL151" i="10"/>
  <c r="AL64" i="10"/>
  <c r="AL83" i="10"/>
  <c r="AL152" i="10"/>
  <c r="AL121" i="10"/>
  <c r="AL157" i="10"/>
  <c r="AL139" i="10"/>
  <c r="AM44" i="10"/>
  <c r="AL87" i="10"/>
  <c r="AL91" i="10"/>
  <c r="AL150" i="10"/>
  <c r="AL98" i="10"/>
  <c r="AL90" i="10"/>
  <c r="AL93" i="10"/>
  <c r="AL127" i="10"/>
  <c r="AL89" i="10"/>
  <c r="AL75" i="10"/>
  <c r="AL169" i="10"/>
  <c r="AL161" i="10"/>
  <c r="AL102" i="10"/>
  <c r="AL160" i="10"/>
  <c r="AL162" i="10"/>
  <c r="AL100" i="10"/>
  <c r="AL155" i="10"/>
  <c r="AL146" i="10"/>
  <c r="AL153" i="10"/>
  <c r="AL94" i="10"/>
  <c r="AL154" i="10"/>
  <c r="AL25" i="10"/>
  <c r="AL111" i="10"/>
  <c r="AL167" i="10"/>
  <c r="AL110" i="10"/>
  <c r="AL85" i="10"/>
  <c r="AL131" i="10"/>
  <c r="AL104" i="10"/>
  <c r="AL81" i="10"/>
  <c r="AL143" i="10"/>
  <c r="CP110" i="10"/>
  <c r="CP76" i="10"/>
  <c r="CP104" i="10"/>
  <c r="CP84" i="10"/>
  <c r="CP87" i="10"/>
  <c r="CP99" i="10"/>
  <c r="CP78" i="10"/>
  <c r="CN47" i="10"/>
  <c r="CP89" i="10"/>
  <c r="CP75" i="10"/>
  <c r="CP77" i="10"/>
  <c r="CP88" i="10"/>
  <c r="CP86" i="10"/>
  <c r="CP96" i="10"/>
  <c r="CP95" i="10"/>
  <c r="CP116" i="10"/>
  <c r="CP94" i="10"/>
  <c r="CP85" i="10"/>
  <c r="CP113" i="10"/>
  <c r="CP127" i="10"/>
  <c r="CP111" i="10"/>
  <c r="CP144" i="10"/>
  <c r="CP97" i="10"/>
  <c r="CP126" i="10"/>
  <c r="CP98" i="10"/>
  <c r="CM67" i="10"/>
  <c r="CM82" i="10"/>
  <c r="CN58" i="10"/>
  <c r="CP49" i="10"/>
  <c r="CN54" i="10"/>
  <c r="CN29" i="10"/>
  <c r="CM71" i="10"/>
  <c r="CM123" i="10"/>
  <c r="CM101" i="10"/>
  <c r="CN56" i="10"/>
  <c r="CM108" i="10"/>
  <c r="CM129" i="10"/>
  <c r="CM148" i="10"/>
  <c r="BM24" i="10"/>
  <c r="CM142" i="10"/>
  <c r="CP48" i="10"/>
  <c r="CP64" i="10"/>
  <c r="CP46" i="10"/>
  <c r="CN40" i="10"/>
  <c r="CN39" i="10"/>
  <c r="CM50" i="10"/>
  <c r="CM118" i="10"/>
  <c r="CN55" i="10"/>
  <c r="CN32" i="10"/>
  <c r="CM114" i="10"/>
  <c r="CM105" i="10"/>
  <c r="CM120" i="10"/>
  <c r="CM79" i="10"/>
  <c r="CN35" i="10"/>
  <c r="CP38" i="10"/>
  <c r="CM92" i="10"/>
  <c r="CN131" i="10"/>
  <c r="CM138" i="10"/>
  <c r="CN143" i="10"/>
  <c r="CP69" i="10"/>
  <c r="BM50" i="10"/>
  <c r="CP47" i="10"/>
  <c r="CM24" i="10"/>
  <c r="CN31" i="10"/>
  <c r="CN57" i="10"/>
  <c r="AJ61" i="10"/>
  <c r="CN33" i="10"/>
  <c r="CN42" i="10"/>
  <c r="CM62" i="10"/>
  <c r="CP65" i="10"/>
  <c r="CN53" i="10"/>
  <c r="CP66" i="10"/>
  <c r="CP136" i="10"/>
  <c r="BM37" i="10"/>
  <c r="CQ25" i="10"/>
  <c r="CP137" i="10"/>
  <c r="CA43" i="10"/>
  <c r="CQ137" i="10"/>
  <c r="CO105" i="10"/>
  <c r="CQ53" i="10"/>
  <c r="CQ136" i="10"/>
  <c r="CP52" i="10"/>
  <c r="BN43" i="10"/>
  <c r="BA23" i="10"/>
  <c r="CN150" i="10"/>
  <c r="BN23" i="10"/>
  <c r="BA43" i="10"/>
  <c r="CN46" i="10"/>
  <c r="BA61" i="10"/>
  <c r="BT22" i="10"/>
  <c r="X22" i="10"/>
  <c r="AC22" i="10"/>
  <c r="CN51" i="10"/>
  <c r="CA23" i="10"/>
  <c r="AF60" i="10"/>
  <c r="AB22" i="10"/>
  <c r="CN25" i="10"/>
  <c r="BE22" i="10"/>
  <c r="CN38" i="10"/>
  <c r="CN34" i="10"/>
  <c r="CO62" i="10"/>
  <c r="CN26" i="10"/>
  <c r="CN48" i="10"/>
  <c r="CN52" i="10"/>
  <c r="AN61" i="10"/>
  <c r="CN169" i="10"/>
  <c r="BN61" i="10"/>
  <c r="CP45" i="10"/>
  <c r="BM44" i="10"/>
  <c r="V22" i="10"/>
  <c r="CN98" i="10"/>
  <c r="CQ139" i="10"/>
  <c r="BZ138" i="10"/>
  <c r="CN146" i="10"/>
  <c r="CA61" i="10"/>
  <c r="AA22" i="10"/>
  <c r="CN73" i="10"/>
  <c r="CQ102" i="10"/>
  <c r="CQ101" i="10" s="1"/>
  <c r="BZ101" i="10"/>
  <c r="CN90" i="10"/>
  <c r="CP27" i="10"/>
  <c r="CN160" i="10"/>
  <c r="CN137" i="10"/>
  <c r="CN85" i="10"/>
  <c r="CN126" i="10"/>
  <c r="CO148" i="10"/>
  <c r="CN77" i="10"/>
  <c r="CN165" i="10"/>
  <c r="CN158" i="10"/>
  <c r="CN104" i="10"/>
  <c r="CN81" i="10"/>
  <c r="CN153" i="10"/>
  <c r="AZ142" i="10"/>
  <c r="CN78" i="10"/>
  <c r="AZ62" i="10"/>
  <c r="CN63" i="10"/>
  <c r="CQ149" i="10"/>
  <c r="CQ148" i="10" s="1"/>
  <c r="BZ148" i="10"/>
  <c r="CP121" i="10"/>
  <c r="BM120" i="10"/>
  <c r="CN94" i="10"/>
  <c r="N22" i="10"/>
  <c r="S22" i="10"/>
  <c r="AZ105" i="10"/>
  <c r="CN106" i="10"/>
  <c r="CP72" i="10"/>
  <c r="BM71" i="10"/>
  <c r="CN156" i="10"/>
  <c r="AZ118" i="10"/>
  <c r="CN119" i="10"/>
  <c r="CN118" i="10" s="1"/>
  <c r="CP102" i="10"/>
  <c r="BM101" i="10"/>
  <c r="CN161" i="10"/>
  <c r="CN128" i="10"/>
  <c r="CN84" i="10"/>
  <c r="CP103" i="10"/>
  <c r="CP83" i="10"/>
  <c r="BM82" i="10"/>
  <c r="CO82" i="10"/>
  <c r="AZ148" i="10"/>
  <c r="CN149" i="10"/>
  <c r="CP143" i="10"/>
  <c r="BM142" i="10"/>
  <c r="CP74" i="10"/>
  <c r="CO24" i="10"/>
  <c r="CN159" i="10"/>
  <c r="CO92" i="10"/>
  <c r="CN113" i="10"/>
  <c r="CN96" i="10"/>
  <c r="CQ80" i="10"/>
  <c r="CQ79" i="10" s="1"/>
  <c r="BZ79" i="10"/>
  <c r="CN154" i="10"/>
  <c r="BW22" i="10"/>
  <c r="BX22" i="10"/>
  <c r="BL22" i="10"/>
  <c r="Z22" i="10"/>
  <c r="K22" i="10"/>
  <c r="CQ72" i="10"/>
  <c r="CQ71" i="10" s="1"/>
  <c r="BZ71" i="10"/>
  <c r="CN91" i="10"/>
  <c r="CQ124" i="10"/>
  <c r="CQ123" i="10" s="1"/>
  <c r="BZ123" i="10"/>
  <c r="CN95" i="10"/>
  <c r="CP117" i="10"/>
  <c r="CQ68" i="10"/>
  <c r="CQ67" i="10" s="1"/>
  <c r="BZ67" i="10"/>
  <c r="CO79" i="10"/>
  <c r="CN110" i="10"/>
  <c r="CP68" i="10"/>
  <c r="BM67" i="10"/>
  <c r="CP131" i="10"/>
  <c r="CP129" i="10" s="1"/>
  <c r="BM129" i="10"/>
  <c r="AZ67" i="10"/>
  <c r="CN68" i="10"/>
  <c r="CN125" i="10"/>
  <c r="CQ121" i="10"/>
  <c r="CQ120" i="10" s="1"/>
  <c r="BZ120" i="10"/>
  <c r="AZ82" i="10"/>
  <c r="CN83" i="10"/>
  <c r="CN152" i="10"/>
  <c r="AZ92" i="10"/>
  <c r="CN93" i="10"/>
  <c r="CN99" i="10"/>
  <c r="CO108" i="10"/>
  <c r="CN163" i="10"/>
  <c r="CQ119" i="10"/>
  <c r="CQ118" i="10" s="1"/>
  <c r="BZ118" i="10"/>
  <c r="CP124" i="10"/>
  <c r="BM123" i="10"/>
  <c r="CO114" i="10"/>
  <c r="CN49" i="10"/>
  <c r="AZ79" i="10"/>
  <c r="CN80" i="10"/>
  <c r="CQ131" i="10"/>
  <c r="CQ129" i="10" s="1"/>
  <c r="BZ129" i="10"/>
  <c r="CQ83" i="10"/>
  <c r="CQ82" i="10" s="1"/>
  <c r="BZ82" i="10"/>
  <c r="CO101" i="10"/>
  <c r="CO67" i="10"/>
  <c r="CP119" i="10"/>
  <c r="CP118" i="10" s="1"/>
  <c r="BM118" i="10"/>
  <c r="CP80" i="10"/>
  <c r="CP79" i="10" s="1"/>
  <c r="BM79" i="10"/>
  <c r="CN107" i="10"/>
  <c r="CN164" i="10"/>
  <c r="CQ143" i="10"/>
  <c r="BZ142" i="10"/>
  <c r="CN97" i="10"/>
  <c r="AZ108" i="10"/>
  <c r="CN109" i="10"/>
  <c r="CO138" i="10"/>
  <c r="CN111" i="10"/>
  <c r="CO123" i="10"/>
  <c r="CN69" i="10"/>
  <c r="AZ114" i="10"/>
  <c r="CN45" i="10"/>
  <c r="CN132" i="10"/>
  <c r="AZ101" i="10"/>
  <c r="CN102" i="10"/>
  <c r="CP115" i="10"/>
  <c r="BM114" i="10"/>
  <c r="CQ115" i="10"/>
  <c r="CQ114" i="10" s="1"/>
  <c r="BZ114" i="10"/>
  <c r="CO129" i="10"/>
  <c r="CN162" i="10"/>
  <c r="CN100" i="10"/>
  <c r="CN140" i="10"/>
  <c r="CP93" i="10"/>
  <c r="BM92" i="10"/>
  <c r="CP106" i="10"/>
  <c r="BM105" i="10"/>
  <c r="CN88" i="10"/>
  <c r="CO120" i="10"/>
  <c r="CN66" i="10"/>
  <c r="CN157" i="10"/>
  <c r="CN76" i="10"/>
  <c r="CQ63" i="10"/>
  <c r="CQ62" i="10" s="1"/>
  <c r="BZ62" i="10"/>
  <c r="CN167" i="10"/>
  <c r="CP63" i="10"/>
  <c r="BM62" i="10"/>
  <c r="CP139" i="10"/>
  <c r="BM138" i="10"/>
  <c r="CO71" i="10"/>
  <c r="CP149" i="10"/>
  <c r="CP148" i="10" s="1"/>
  <c r="BM148" i="10"/>
  <c r="CN168" i="10"/>
  <c r="CN144" i="10"/>
  <c r="CN64" i="10"/>
  <c r="CQ109" i="10"/>
  <c r="CQ108" i="10" s="1"/>
  <c r="BZ108" i="10"/>
  <c r="AZ129" i="10"/>
  <c r="CN65" i="10"/>
  <c r="CP112" i="10"/>
  <c r="CP109" i="10"/>
  <c r="BM108" i="10"/>
  <c r="AZ120" i="10"/>
  <c r="CN121" i="10"/>
  <c r="AZ138" i="10"/>
  <c r="CN139" i="10"/>
  <c r="CN87" i="10"/>
  <c r="CN136" i="10"/>
  <c r="CN166" i="10"/>
  <c r="AZ71" i="10"/>
  <c r="CN72" i="10"/>
  <c r="AZ123" i="10"/>
  <c r="CN124" i="10"/>
  <c r="CN151" i="10"/>
  <c r="CN141" i="10"/>
  <c r="CN116" i="10"/>
  <c r="CN86" i="10"/>
  <c r="CN122" i="10"/>
  <c r="CQ93" i="10"/>
  <c r="CQ92" i="10" s="1"/>
  <c r="BZ92" i="10"/>
  <c r="CN115" i="10"/>
  <c r="CN155" i="10"/>
  <c r="CN127" i="10"/>
  <c r="CN89" i="10"/>
  <c r="CQ106" i="10"/>
  <c r="CQ105" i="10" s="1"/>
  <c r="BZ105" i="10"/>
  <c r="CO142" i="10"/>
  <c r="CN75" i="10"/>
  <c r="AD22" i="10"/>
  <c r="BH22" i="10"/>
  <c r="M22" i="10"/>
  <c r="BY22" i="10"/>
  <c r="Q22" i="10"/>
  <c r="BR22" i="10"/>
  <c r="BQ22" i="10"/>
  <c r="BV22" i="10"/>
  <c r="BU22" i="10"/>
  <c r="Y22" i="10"/>
  <c r="L22" i="10"/>
  <c r="BG22" i="10"/>
  <c r="BJ22" i="10"/>
  <c r="BF22" i="10"/>
  <c r="BK22" i="10"/>
  <c r="R22" i="10"/>
  <c r="W22" i="10"/>
  <c r="J22" i="10"/>
  <c r="T22" i="10"/>
  <c r="O22" i="10"/>
  <c r="BI22" i="10"/>
  <c r="U22" i="10"/>
  <c r="I22" i="10"/>
  <c r="AF23" i="10"/>
  <c r="AE43" i="10"/>
  <c r="AF43" i="10"/>
  <c r="AE23" i="10"/>
  <c r="BD22" i="10" l="1"/>
  <c r="CD60" i="10"/>
  <c r="CS37" i="10"/>
  <c r="BQ60" i="10"/>
  <c r="BD60" i="10"/>
  <c r="P21" i="10"/>
  <c r="P171" i="10" s="1"/>
  <c r="CF21" i="10"/>
  <c r="CF171" i="10" s="1"/>
  <c r="CS44" i="10"/>
  <c r="CS28" i="10"/>
  <c r="CS50" i="10"/>
  <c r="AP60" i="10"/>
  <c r="BP60" i="10"/>
  <c r="CC22" i="10"/>
  <c r="BZ70" i="10"/>
  <c r="BZ23" i="10"/>
  <c r="BP22" i="10"/>
  <c r="BC60" i="10"/>
  <c r="BC22" i="10"/>
  <c r="CM23" i="10"/>
  <c r="CP24" i="10"/>
  <c r="BZ43" i="10"/>
  <c r="BS21" i="10"/>
  <c r="BS171" i="10" s="1"/>
  <c r="CM135" i="10"/>
  <c r="CP120" i="10"/>
  <c r="CQ70" i="10"/>
  <c r="CO135" i="10"/>
  <c r="AZ135" i="10"/>
  <c r="BM135" i="10"/>
  <c r="BZ135" i="10"/>
  <c r="CM70" i="10"/>
  <c r="AZ70" i="10"/>
  <c r="BM70" i="10"/>
  <c r="CO70" i="10"/>
  <c r="CB22" i="10"/>
  <c r="CQ24" i="10"/>
  <c r="AO60" i="10"/>
  <c r="BO22" i="10"/>
  <c r="BB22" i="10"/>
  <c r="CP105" i="10"/>
  <c r="BB60" i="10"/>
  <c r="CB60" i="10"/>
  <c r="BO60" i="10"/>
  <c r="CP67" i="10"/>
  <c r="AM43" i="10"/>
  <c r="AM114" i="10"/>
  <c r="CR114" i="10" s="1"/>
  <c r="AL114" i="10"/>
  <c r="AM138" i="10"/>
  <c r="AL138" i="10"/>
  <c r="AM82" i="10"/>
  <c r="CR82" i="10" s="1"/>
  <c r="AL82" i="10"/>
  <c r="AM79" i="10"/>
  <c r="CR79" i="10" s="1"/>
  <c r="AL79" i="10"/>
  <c r="AM67" i="10"/>
  <c r="CR67" i="10" s="1"/>
  <c r="AL67" i="10"/>
  <c r="AM71" i="10"/>
  <c r="CS71" i="10" s="1"/>
  <c r="AL71" i="10"/>
  <c r="AM62" i="10"/>
  <c r="CS62" i="10" s="1"/>
  <c r="AL62" i="10"/>
  <c r="AM123" i="10"/>
  <c r="CR123" i="10" s="1"/>
  <c r="AL123" i="10"/>
  <c r="AM129" i="10"/>
  <c r="CR129" i="10" s="1"/>
  <c r="AL129" i="10"/>
  <c r="AM92" i="10"/>
  <c r="CR92" i="10" s="1"/>
  <c r="AL92" i="10"/>
  <c r="AM142" i="10"/>
  <c r="AL142" i="10"/>
  <c r="AL24" i="10"/>
  <c r="AL120" i="10"/>
  <c r="AM120" i="10"/>
  <c r="CR120" i="10" s="1"/>
  <c r="AM148" i="10"/>
  <c r="AL148" i="10"/>
  <c r="AM118" i="10"/>
  <c r="CR118" i="10" s="1"/>
  <c r="AL118" i="10"/>
  <c r="AM108" i="10"/>
  <c r="CS108" i="10" s="1"/>
  <c r="AL108" i="10"/>
  <c r="AM105" i="10"/>
  <c r="CR105" i="10" s="1"/>
  <c r="AL105" i="10"/>
  <c r="AM101" i="10"/>
  <c r="CR101" i="10" s="1"/>
  <c r="AL101" i="10"/>
  <c r="CP82" i="10"/>
  <c r="BA22" i="10"/>
  <c r="CP62" i="10"/>
  <c r="CP92" i="10"/>
  <c r="CP123" i="10"/>
  <c r="CM61" i="10"/>
  <c r="CN129" i="10"/>
  <c r="AJ60" i="10"/>
  <c r="BM43" i="10"/>
  <c r="BM23" i="10"/>
  <c r="CM43" i="10"/>
  <c r="CE21" i="10"/>
  <c r="CE171" i="10" s="1"/>
  <c r="BT21" i="10"/>
  <c r="BT171" i="10" s="1"/>
  <c r="J21" i="10"/>
  <c r="J171" i="10" s="1"/>
  <c r="BG21" i="10"/>
  <c r="BG171" i="10" s="1"/>
  <c r="BR21" i="10"/>
  <c r="BR171" i="10" s="1"/>
  <c r="CG21" i="10"/>
  <c r="CG171" i="10" s="1"/>
  <c r="N21" i="10"/>
  <c r="N171" i="10" s="1"/>
  <c r="X21" i="10"/>
  <c r="X171" i="10" s="1"/>
  <c r="Q21" i="10"/>
  <c r="Q171" i="10" s="1"/>
  <c r="I21" i="10"/>
  <c r="I171" i="10" s="1"/>
  <c r="W21" i="10"/>
  <c r="W171" i="10" s="1"/>
  <c r="L21" i="10"/>
  <c r="BY21" i="10"/>
  <c r="BY171" i="10" s="1"/>
  <c r="CK21" i="10"/>
  <c r="CK171" i="10" s="1"/>
  <c r="BW21" i="10"/>
  <c r="BW171" i="10" s="1"/>
  <c r="CJ21" i="10"/>
  <c r="CJ171" i="10" s="1"/>
  <c r="AB21" i="10"/>
  <c r="AB171" i="10" s="1"/>
  <c r="CH21" i="10"/>
  <c r="CH171" i="10" s="1"/>
  <c r="Y21" i="10"/>
  <c r="Y171" i="10" s="1"/>
  <c r="M21" i="10"/>
  <c r="M171" i="10" s="1"/>
  <c r="BU21" i="10"/>
  <c r="BU171" i="10" s="1"/>
  <c r="K21" i="10"/>
  <c r="K171" i="10" s="1"/>
  <c r="U21" i="10"/>
  <c r="U171" i="10" s="1"/>
  <c r="BI21" i="10"/>
  <c r="BI171" i="10" s="1"/>
  <c r="BK21" i="10"/>
  <c r="BK171" i="10" s="1"/>
  <c r="BV21" i="10"/>
  <c r="BV171" i="10" s="1"/>
  <c r="AD21" i="10"/>
  <c r="AD171" i="10" s="1"/>
  <c r="Z21" i="10"/>
  <c r="Z171" i="10" s="1"/>
  <c r="BE21" i="10"/>
  <c r="BE171" i="10" s="1"/>
  <c r="O21" i="10"/>
  <c r="O171" i="10" s="1"/>
  <c r="BF21" i="10"/>
  <c r="BF171" i="10" s="1"/>
  <c r="CL21" i="10"/>
  <c r="CL171" i="10" s="1"/>
  <c r="BX21" i="10"/>
  <c r="BX171" i="10" s="1"/>
  <c r="CI21" i="10"/>
  <c r="CI171" i="10" s="1"/>
  <c r="R21" i="10"/>
  <c r="R171" i="10" s="1"/>
  <c r="BH21" i="10"/>
  <c r="BH171" i="10" s="1"/>
  <c r="T21" i="10"/>
  <c r="T171" i="10" s="1"/>
  <c r="BJ21" i="10"/>
  <c r="BJ171" i="10" s="1"/>
  <c r="BQ21" i="10"/>
  <c r="BQ171" i="10" s="1"/>
  <c r="BL21" i="10"/>
  <c r="BL171" i="10" s="1"/>
  <c r="S21" i="10"/>
  <c r="S171" i="10" s="1"/>
  <c r="AA21" i="10"/>
  <c r="AA171" i="10" s="1"/>
  <c r="V21" i="10"/>
  <c r="V171" i="10" s="1"/>
  <c r="AC21" i="10"/>
  <c r="AC171" i="10" s="1"/>
  <c r="BN22" i="10"/>
  <c r="CA22" i="10"/>
  <c r="BA60" i="10"/>
  <c r="CQ142" i="10"/>
  <c r="BZ61" i="10"/>
  <c r="CN101" i="10"/>
  <c r="BN60" i="10"/>
  <c r="AN60" i="10"/>
  <c r="CO61" i="10"/>
  <c r="CQ61" i="10"/>
  <c r="CN114" i="10"/>
  <c r="CN142" i="10"/>
  <c r="CN123" i="10"/>
  <c r="CN79" i="10"/>
  <c r="CA60" i="10"/>
  <c r="CN71" i="10"/>
  <c r="CP114" i="10"/>
  <c r="CN148" i="10"/>
  <c r="CQ138" i="10"/>
  <c r="CN120" i="10"/>
  <c r="CN92" i="10"/>
  <c r="CP101" i="10"/>
  <c r="CP138" i="10"/>
  <c r="CP71" i="10"/>
  <c r="CN138" i="10"/>
  <c r="CP142" i="10"/>
  <c r="CN62" i="10"/>
  <c r="CN105" i="10"/>
  <c r="AZ61" i="10"/>
  <c r="CP108" i="10"/>
  <c r="BM61" i="10"/>
  <c r="CN108" i="10"/>
  <c r="CN82" i="10"/>
  <c r="CN67" i="10"/>
  <c r="AF22" i="10"/>
  <c r="AE22" i="10"/>
  <c r="CD21" i="10" l="1"/>
  <c r="CD171" i="10" s="1"/>
  <c r="BD21" i="10"/>
  <c r="BD171" i="10" s="1"/>
  <c r="CS138" i="10"/>
  <c r="CS148" i="10"/>
  <c r="CC21" i="10"/>
  <c r="CC171" i="10" s="1"/>
  <c r="CS43" i="10"/>
  <c r="CR71" i="10"/>
  <c r="CS101" i="10"/>
  <c r="CS92" i="10"/>
  <c r="CS114" i="10"/>
  <c r="CR62" i="10"/>
  <c r="CR148" i="10"/>
  <c r="CS120" i="10"/>
  <c r="CS82" i="10"/>
  <c r="CS67" i="10"/>
  <c r="CS79" i="10"/>
  <c r="CS123" i="10"/>
  <c r="CS118" i="10"/>
  <c r="CR138" i="10"/>
  <c r="CS142" i="10"/>
  <c r="CR142" i="10"/>
  <c r="CR108" i="10"/>
  <c r="CS129" i="10"/>
  <c r="CS105" i="10"/>
  <c r="BP21" i="10"/>
  <c r="BP171" i="10" s="1"/>
  <c r="BZ22" i="10"/>
  <c r="BZ60" i="10"/>
  <c r="BC21" i="10"/>
  <c r="BC171" i="10" s="1"/>
  <c r="AL135" i="10"/>
  <c r="AM135" i="10"/>
  <c r="CR135" i="10" s="1"/>
  <c r="CN135" i="10"/>
  <c r="CP135" i="10"/>
  <c r="CQ135" i="10"/>
  <c r="CN70" i="10"/>
  <c r="CP70" i="10"/>
  <c r="AL70" i="10"/>
  <c r="AM70" i="10"/>
  <c r="CR70" i="10" s="1"/>
  <c r="L171" i="10"/>
  <c r="BO21" i="10"/>
  <c r="BO171" i="10" s="1"/>
  <c r="BB21" i="10"/>
  <c r="BB171" i="10" s="1"/>
  <c r="CB21" i="10"/>
  <c r="CB171" i="10" s="1"/>
  <c r="CM60" i="10"/>
  <c r="CP61" i="10"/>
  <c r="AL61" i="10"/>
  <c r="AM61" i="10"/>
  <c r="CS61" i="10" s="1"/>
  <c r="AM24" i="10"/>
  <c r="AM6" i="10"/>
  <c r="BM22" i="10"/>
  <c r="CM22" i="10"/>
  <c r="AE21" i="10"/>
  <c r="AE171" i="10" s="1"/>
  <c r="AF21" i="10"/>
  <c r="AF171" i="10" s="1"/>
  <c r="BA21" i="10"/>
  <c r="BA171" i="10" s="1"/>
  <c r="CQ60" i="10"/>
  <c r="CO60" i="10"/>
  <c r="BN21" i="10"/>
  <c r="BN171" i="10" s="1"/>
  <c r="CA21" i="10"/>
  <c r="CA171" i="10" s="1"/>
  <c r="CN61" i="10"/>
  <c r="BM60" i="10"/>
  <c r="AZ60" i="10"/>
  <c r="G50" i="10"/>
  <c r="H50" i="10"/>
  <c r="AG50" i="10"/>
  <c r="AH50" i="10"/>
  <c r="AJ50" i="10"/>
  <c r="AK50" i="10"/>
  <c r="AL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Z50" i="10"/>
  <c r="CR50" i="10" s="1"/>
  <c r="CN50" i="10"/>
  <c r="CO50" i="10"/>
  <c r="CP50" i="10"/>
  <c r="CQ50" i="10"/>
  <c r="G44" i="10"/>
  <c r="H44" i="10"/>
  <c r="AG44" i="10"/>
  <c r="AH44" i="10"/>
  <c r="AJ44" i="10"/>
  <c r="AK44" i="10"/>
  <c r="AK43" i="10" s="1"/>
  <c r="AL44" i="10"/>
  <c r="AN44" i="10"/>
  <c r="AO44" i="10"/>
  <c r="AP44" i="10"/>
  <c r="AQ44" i="10"/>
  <c r="AR44" i="10"/>
  <c r="AS44" i="10"/>
  <c r="AT44" i="10"/>
  <c r="AT43" i="10" s="1"/>
  <c r="AU44" i="10"/>
  <c r="AV44" i="10"/>
  <c r="AW44" i="10"/>
  <c r="AX44" i="10"/>
  <c r="AY44" i="10"/>
  <c r="AZ44" i="10"/>
  <c r="CR44" i="10" s="1"/>
  <c r="CN44" i="10"/>
  <c r="CO44" i="10"/>
  <c r="CO43" i="10" s="1"/>
  <c r="CP44" i="10"/>
  <c r="CQ44" i="10"/>
  <c r="F50" i="10"/>
  <c r="F44" i="10"/>
  <c r="CQ41" i="10"/>
  <c r="CP41" i="10"/>
  <c r="CO41" i="10"/>
  <c r="CN41" i="10"/>
  <c r="AZ41" i="10"/>
  <c r="CR41" i="10" s="1"/>
  <c r="AY41" i="10"/>
  <c r="AX41" i="10"/>
  <c r="AW41" i="10"/>
  <c r="AV41" i="10"/>
  <c r="AU41" i="10"/>
  <c r="AT41" i="10"/>
  <c r="AS41" i="10"/>
  <c r="AR41" i="10"/>
  <c r="AQ41" i="10"/>
  <c r="AP41" i="10"/>
  <c r="AO41" i="10"/>
  <c r="AN41" i="10"/>
  <c r="AL41" i="10"/>
  <c r="AK41" i="10"/>
  <c r="AJ41" i="10"/>
  <c r="AH41" i="10"/>
  <c r="AG41" i="10"/>
  <c r="H41" i="10"/>
  <c r="G41" i="10"/>
  <c r="F41" i="10"/>
  <c r="G37" i="10"/>
  <c r="H37" i="10"/>
  <c r="AG37" i="10"/>
  <c r="AH37" i="10"/>
  <c r="AJ37" i="10"/>
  <c r="AK37" i="10"/>
  <c r="AL37" i="10"/>
  <c r="AN37" i="10"/>
  <c r="AO37" i="10"/>
  <c r="AP37" i="10"/>
  <c r="AQ37" i="10"/>
  <c r="AR37" i="10"/>
  <c r="AS37" i="10"/>
  <c r="AT37" i="10"/>
  <c r="AU37" i="10"/>
  <c r="AV37" i="10"/>
  <c r="AW37" i="10"/>
  <c r="AX37" i="10"/>
  <c r="AY37" i="10"/>
  <c r="AZ37" i="10"/>
  <c r="CR37" i="10" s="1"/>
  <c r="CN37" i="10"/>
  <c r="CO37" i="10"/>
  <c r="CP37" i="10"/>
  <c r="CQ37" i="10"/>
  <c r="G30" i="10"/>
  <c r="H30" i="10"/>
  <c r="AG30" i="10"/>
  <c r="AH30" i="10"/>
  <c r="AK30" i="10"/>
  <c r="AL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CO30" i="10"/>
  <c r="CP30" i="10"/>
  <c r="CQ30" i="10"/>
  <c r="F37" i="10"/>
  <c r="CQ28" i="10"/>
  <c r="CP28" i="10"/>
  <c r="CO28" i="10"/>
  <c r="CN28" i="10"/>
  <c r="AZ28" i="10"/>
  <c r="CR28" i="10" s="1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L28" i="10"/>
  <c r="AK28" i="10"/>
  <c r="AJ28" i="10"/>
  <c r="AH28" i="10"/>
  <c r="AG28" i="10"/>
  <c r="H28" i="10"/>
  <c r="G28" i="10"/>
  <c r="F28" i="10"/>
  <c r="F36" i="10"/>
  <c r="AJ36" i="10" s="1"/>
  <c r="CS135" i="10" l="1"/>
  <c r="CS70" i="10"/>
  <c r="CR61" i="10"/>
  <c r="CR24" i="10"/>
  <c r="CS24" i="10"/>
  <c r="CM21" i="10"/>
  <c r="CM171" i="10" s="1"/>
  <c r="AL60" i="10"/>
  <c r="CP60" i="10"/>
  <c r="AM60" i="10"/>
  <c r="AS23" i="10"/>
  <c r="BZ21" i="10"/>
  <c r="BZ171" i="10" s="1"/>
  <c r="G23" i="10"/>
  <c r="BM21" i="10"/>
  <c r="CN60" i="10"/>
  <c r="AO23" i="10"/>
  <c r="AW23" i="10"/>
  <c r="F24" i="10"/>
  <c r="F30" i="10"/>
  <c r="AM36" i="10"/>
  <c r="CP43" i="10"/>
  <c r="AS43" i="10"/>
  <c r="AV43" i="10"/>
  <c r="AN43" i="10"/>
  <c r="F43" i="10"/>
  <c r="AY43" i="10"/>
  <c r="AQ43" i="10"/>
  <c r="AG43" i="10"/>
  <c r="AW43" i="10"/>
  <c r="AO43" i="10"/>
  <c r="G43" i="10"/>
  <c r="AL23" i="10"/>
  <c r="CP23" i="10"/>
  <c r="AU23" i="10"/>
  <c r="CN43" i="10"/>
  <c r="AJ43" i="10"/>
  <c r="AP23" i="10"/>
  <c r="AX23" i="10"/>
  <c r="AR43" i="10"/>
  <c r="AH43" i="10"/>
  <c r="H23" i="10"/>
  <c r="AH23" i="10"/>
  <c r="AR23" i="10"/>
  <c r="AX43" i="10"/>
  <c r="AP43" i="10"/>
  <c r="AG23" i="10"/>
  <c r="AQ23" i="10"/>
  <c r="AY23" i="10"/>
  <c r="AK23" i="10"/>
  <c r="AK22" i="10" s="1"/>
  <c r="AT23" i="10"/>
  <c r="CO23" i="10"/>
  <c r="CO22" i="10" s="1"/>
  <c r="CQ43" i="10"/>
  <c r="AU43" i="10"/>
  <c r="AL43" i="10"/>
  <c r="AN23" i="10"/>
  <c r="AV23" i="10"/>
  <c r="CQ23" i="10"/>
  <c r="AZ43" i="10"/>
  <c r="CR43" i="10" s="1"/>
  <c r="AZ23" i="10"/>
  <c r="H43" i="10"/>
  <c r="CS60" i="10" l="1"/>
  <c r="CS36" i="10"/>
  <c r="CR36" i="10"/>
  <c r="CR60" i="10"/>
  <c r="AM30" i="10"/>
  <c r="AH22" i="10"/>
  <c r="AX22" i="10"/>
  <c r="AQ22" i="10"/>
  <c r="BM171" i="10"/>
  <c r="AZ22" i="10"/>
  <c r="AP22" i="10"/>
  <c r="AT22" i="10"/>
  <c r="AU22" i="10"/>
  <c r="AW22" i="10"/>
  <c r="AO22" i="10"/>
  <c r="AR22" i="10"/>
  <c r="AK21" i="10"/>
  <c r="AK171" i="10" s="1"/>
  <c r="AV22" i="10"/>
  <c r="AY22" i="10"/>
  <c r="AS22" i="10"/>
  <c r="CO21" i="10"/>
  <c r="CO171" i="10" s="1"/>
  <c r="AN22" i="10"/>
  <c r="F23" i="10"/>
  <c r="F22" i="10" s="1"/>
  <c r="G22" i="10"/>
  <c r="CN36" i="10"/>
  <c r="CN30" i="10" s="1"/>
  <c r="AJ30" i="10"/>
  <c r="CN27" i="10"/>
  <c r="CN24" i="10" s="1"/>
  <c r="AJ24" i="10"/>
  <c r="CP22" i="10"/>
  <c r="AG22" i="10"/>
  <c r="CQ22" i="10"/>
  <c r="H22" i="10"/>
  <c r="AL22" i="10"/>
  <c r="AK1" i="10"/>
  <c r="AH21" i="10" l="1"/>
  <c r="AH171" i="10" s="1"/>
  <c r="CS30" i="10"/>
  <c r="CR30" i="10"/>
  <c r="AM23" i="10"/>
  <c r="AX21" i="10"/>
  <c r="AX171" i="10" s="1"/>
  <c r="AQ21" i="10"/>
  <c r="AQ171" i="10" s="1"/>
  <c r="AZ21" i="10"/>
  <c r="AV21" i="10"/>
  <c r="AV171" i="10" s="1"/>
  <c r="AU21" i="10"/>
  <c r="AU171" i="10" s="1"/>
  <c r="H21" i="10"/>
  <c r="H171" i="10" s="1"/>
  <c r="AS21" i="10"/>
  <c r="AS171" i="10" s="1"/>
  <c r="AT21" i="10"/>
  <c r="AT171" i="10" s="1"/>
  <c r="AO21" i="10"/>
  <c r="AO171" i="10" s="1"/>
  <c r="AL21" i="10"/>
  <c r="AL171" i="10" s="1"/>
  <c r="AR21" i="10"/>
  <c r="AR171" i="10" s="1"/>
  <c r="AG21" i="10"/>
  <c r="AG171" i="10" s="1"/>
  <c r="G21" i="10"/>
  <c r="G171" i="10" s="1"/>
  <c r="AP21" i="10"/>
  <c r="AP171" i="10" s="1"/>
  <c r="F21" i="10"/>
  <c r="F171" i="10" s="1"/>
  <c r="AY21" i="10"/>
  <c r="AY171" i="10" s="1"/>
  <c r="AW21" i="10"/>
  <c r="AW171" i="10" s="1"/>
  <c r="CN23" i="10"/>
  <c r="CN22" i="10" s="1"/>
  <c r="CQ21" i="10"/>
  <c r="CQ171" i="10" s="1"/>
  <c r="CP21" i="10"/>
  <c r="CP171" i="10" s="1"/>
  <c r="AN21" i="10"/>
  <c r="AN171" i="10" s="1"/>
  <c r="AJ23" i="10"/>
  <c r="CN21" i="10" l="1"/>
  <c r="CN171" i="10" s="1"/>
  <c r="CS23" i="10"/>
  <c r="CR23" i="10"/>
  <c r="AM22" i="10"/>
  <c r="AZ171" i="10"/>
  <c r="AJ22" i="10"/>
  <c r="CS22" i="10" l="1"/>
  <c r="CR22" i="10"/>
  <c r="AM21" i="10"/>
  <c r="AJ21" i="10"/>
  <c r="CS21" i="10" l="1"/>
  <c r="CR21" i="10"/>
  <c r="AM171" i="10"/>
  <c r="AJ171" i="10"/>
  <c r="CS171" i="10" l="1"/>
  <c r="CR171" i="10"/>
  <c r="G2" i="9"/>
  <c r="H11" i="9"/>
  <c r="H12" i="9"/>
  <c r="E13" i="9"/>
  <c r="H13" i="9"/>
  <c r="E14" i="9"/>
  <c r="G14" i="9"/>
  <c r="G13" i="9" s="1"/>
  <c r="H14" i="9"/>
  <c r="K14" i="9"/>
  <c r="Q14" i="9"/>
  <c r="R14" i="9"/>
  <c r="S14" i="9"/>
  <c r="S13" i="9" s="1"/>
  <c r="S12" i="9" s="1"/>
  <c r="U14" i="9"/>
  <c r="A15" i="9"/>
  <c r="H15" i="9"/>
  <c r="I15" i="9"/>
  <c r="J15" i="9"/>
  <c r="J14" i="9" s="1"/>
  <c r="K15" i="9"/>
  <c r="L15" i="9"/>
  <c r="R15" i="9"/>
  <c r="T15" i="9"/>
  <c r="A16" i="9"/>
  <c r="H16" i="9"/>
  <c r="L16" i="9" s="1"/>
  <c r="I16" i="9"/>
  <c r="J16" i="9"/>
  <c r="N16" i="9" s="1"/>
  <c r="K16" i="9"/>
  <c r="O16" i="9" s="1"/>
  <c r="T16" i="9"/>
  <c r="A17" i="9"/>
  <c r="H17" i="9"/>
  <c r="I17" i="9"/>
  <c r="J17" i="9"/>
  <c r="O17" i="9" s="1"/>
  <c r="K17" i="9"/>
  <c r="L17" i="9"/>
  <c r="M17" i="9"/>
  <c r="R17" i="9"/>
  <c r="T17" i="9"/>
  <c r="E18" i="9"/>
  <c r="G18" i="9"/>
  <c r="H18" i="9"/>
  <c r="R18" i="9" s="1"/>
  <c r="I18" i="9"/>
  <c r="J18" i="9"/>
  <c r="N18" i="9" s="1"/>
  <c r="Q18" i="9"/>
  <c r="S18" i="9"/>
  <c r="U18" i="9"/>
  <c r="U13" i="9" s="1"/>
  <c r="U12" i="9" s="1"/>
  <c r="A19" i="9"/>
  <c r="H19" i="9"/>
  <c r="L19" i="9" s="1"/>
  <c r="I19" i="9"/>
  <c r="J19" i="9"/>
  <c r="O19" i="9" s="1"/>
  <c r="K19" i="9"/>
  <c r="K18" i="9" s="1"/>
  <c r="O18" i="9" s="1"/>
  <c r="M19" i="9"/>
  <c r="N19" i="9"/>
  <c r="R19" i="9"/>
  <c r="T19" i="9"/>
  <c r="V19" i="9"/>
  <c r="E20" i="9"/>
  <c r="G20" i="9"/>
  <c r="H20" i="9"/>
  <c r="L20" i="9" s="1"/>
  <c r="I20" i="9"/>
  <c r="K20" i="9"/>
  <c r="Q20" i="9"/>
  <c r="R20" i="9"/>
  <c r="S20" i="9"/>
  <c r="U20" i="9"/>
  <c r="A21" i="9"/>
  <c r="H21" i="9"/>
  <c r="L21" i="9" s="1"/>
  <c r="I21" i="9"/>
  <c r="T21" i="9" s="1"/>
  <c r="J21" i="9"/>
  <c r="K21" i="9"/>
  <c r="A22" i="9"/>
  <c r="H22" i="9"/>
  <c r="M22" i="9" s="1"/>
  <c r="I22" i="9"/>
  <c r="N22" i="9" s="1"/>
  <c r="J22" i="9"/>
  <c r="O22" i="9" s="1"/>
  <c r="K22" i="9"/>
  <c r="L22" i="9"/>
  <c r="R22" i="9"/>
  <c r="T22" i="9"/>
  <c r="V22" i="9"/>
  <c r="A23" i="9"/>
  <c r="H23" i="9"/>
  <c r="I23" i="9"/>
  <c r="J23" i="9"/>
  <c r="N23" i="9" s="1"/>
  <c r="K23" i="9"/>
  <c r="O23" i="9"/>
  <c r="T23" i="9"/>
  <c r="V23" i="9"/>
  <c r="A24" i="9"/>
  <c r="H24" i="9"/>
  <c r="L24" i="9" s="1"/>
  <c r="I24" i="9"/>
  <c r="J24" i="9"/>
  <c r="K24" i="9"/>
  <c r="M24" i="9"/>
  <c r="N24" i="9"/>
  <c r="R24" i="9"/>
  <c r="T24" i="9"/>
  <c r="V24" i="9"/>
  <c r="A25" i="9"/>
  <c r="H25" i="9"/>
  <c r="L25" i="9" s="1"/>
  <c r="I25" i="9"/>
  <c r="N25" i="9" s="1"/>
  <c r="J25" i="9"/>
  <c r="K25" i="9"/>
  <c r="R25" i="9"/>
  <c r="T25" i="9"/>
  <c r="A26" i="9"/>
  <c r="H26" i="9"/>
  <c r="L26" i="9" s="1"/>
  <c r="I26" i="9"/>
  <c r="J26" i="9"/>
  <c r="N26" i="9" s="1"/>
  <c r="K26" i="9"/>
  <c r="M26" i="9"/>
  <c r="O26" i="9"/>
  <c r="R26" i="9"/>
  <c r="T26" i="9"/>
  <c r="V26" i="9"/>
  <c r="A27" i="9"/>
  <c r="H27" i="9"/>
  <c r="L27" i="9" s="1"/>
  <c r="I27" i="9"/>
  <c r="T27" i="9" s="1"/>
  <c r="J27" i="9"/>
  <c r="O27" i="9" s="1"/>
  <c r="K27" i="9"/>
  <c r="A28" i="9"/>
  <c r="H28" i="9"/>
  <c r="I28" i="9"/>
  <c r="N28" i="9" s="1"/>
  <c r="J28" i="9"/>
  <c r="K28" i="9"/>
  <c r="R28" i="9"/>
  <c r="T28" i="9"/>
  <c r="V28" i="9"/>
  <c r="E29" i="9"/>
  <c r="G29" i="9"/>
  <c r="H29" i="9"/>
  <c r="K29" i="9"/>
  <c r="Q29" i="9"/>
  <c r="Q13" i="9" s="1"/>
  <c r="Q12" i="9" s="1"/>
  <c r="S29" i="9"/>
  <c r="U29" i="9"/>
  <c r="A30" i="9"/>
  <c r="H30" i="9"/>
  <c r="I30" i="9"/>
  <c r="J30" i="9"/>
  <c r="K30" i="9"/>
  <c r="O30" i="9" s="1"/>
  <c r="L30" i="9"/>
  <c r="R30" i="9"/>
  <c r="V30" i="9"/>
  <c r="A31" i="9"/>
  <c r="H31" i="9"/>
  <c r="I31" i="9"/>
  <c r="J31" i="9"/>
  <c r="J29" i="9" s="1"/>
  <c r="O29" i="9" s="1"/>
  <c r="K31" i="9"/>
  <c r="O31" i="9"/>
  <c r="T31" i="9"/>
  <c r="V31" i="9"/>
  <c r="A32" i="9"/>
  <c r="H32" i="9"/>
  <c r="L32" i="9" s="1"/>
  <c r="I32" i="9"/>
  <c r="J32" i="9"/>
  <c r="O32" i="9" s="1"/>
  <c r="K32" i="9"/>
  <c r="M32" i="9"/>
  <c r="N32" i="9"/>
  <c r="R32" i="9"/>
  <c r="T32" i="9"/>
  <c r="V32" i="9"/>
  <c r="E33" i="9"/>
  <c r="G33" i="9"/>
  <c r="H33" i="9"/>
  <c r="Q33" i="9"/>
  <c r="R33" i="9"/>
  <c r="S33" i="9"/>
  <c r="U33" i="9"/>
  <c r="A34" i="9"/>
  <c r="H34" i="9"/>
  <c r="L34" i="9" s="1"/>
  <c r="I34" i="9"/>
  <c r="T34" i="9" s="1"/>
  <c r="J34" i="9"/>
  <c r="J33" i="9" s="1"/>
  <c r="K34" i="9"/>
  <c r="O34" i="9" s="1"/>
  <c r="R34" i="9"/>
  <c r="V34" i="9"/>
  <c r="E35" i="9"/>
  <c r="H35" i="9"/>
  <c r="M35" i="9" s="1"/>
  <c r="I35" i="9"/>
  <c r="E36" i="9"/>
  <c r="G36" i="9"/>
  <c r="G35" i="9" s="1"/>
  <c r="L35" i="9" s="1"/>
  <c r="H36" i="9"/>
  <c r="J36" i="9"/>
  <c r="Q36" i="9"/>
  <c r="Q35" i="9" s="1"/>
  <c r="R35" i="9" s="1"/>
  <c r="S36" i="9"/>
  <c r="S35" i="9" s="1"/>
  <c r="U36" i="9"/>
  <c r="U35" i="9" s="1"/>
  <c r="A37" i="9"/>
  <c r="H37" i="9"/>
  <c r="L37" i="9" s="1"/>
  <c r="I37" i="9"/>
  <c r="I36" i="9" s="1"/>
  <c r="N36" i="9" s="1"/>
  <c r="J37" i="9"/>
  <c r="K37" i="9"/>
  <c r="O37" i="9" s="1"/>
  <c r="R37" i="9"/>
  <c r="T37" i="9"/>
  <c r="V37" i="9"/>
  <c r="A38" i="9"/>
  <c r="H38" i="9"/>
  <c r="M38" i="9" s="1"/>
  <c r="I38" i="9"/>
  <c r="N38" i="9" s="1"/>
  <c r="J38" i="9"/>
  <c r="K38" i="9"/>
  <c r="O38" i="9" s="1"/>
  <c r="L38" i="9"/>
  <c r="R38" i="9"/>
  <c r="T38" i="9"/>
  <c r="V38" i="9"/>
  <c r="A39" i="9"/>
  <c r="H39" i="9"/>
  <c r="I39" i="9"/>
  <c r="J39" i="9"/>
  <c r="N39" i="9" s="1"/>
  <c r="K39" i="9"/>
  <c r="O39" i="9"/>
  <c r="T39" i="9"/>
  <c r="V39" i="9"/>
  <c r="A40" i="9"/>
  <c r="H40" i="9"/>
  <c r="L40" i="9" s="1"/>
  <c r="I40" i="9"/>
  <c r="J40" i="9"/>
  <c r="O40" i="9" s="1"/>
  <c r="K40" i="9"/>
  <c r="M40" i="9"/>
  <c r="N40" i="9"/>
  <c r="R40" i="9"/>
  <c r="T40" i="9"/>
  <c r="V40" i="9"/>
  <c r="A41" i="9"/>
  <c r="H41" i="9"/>
  <c r="L41" i="9" s="1"/>
  <c r="I41" i="9"/>
  <c r="T41" i="9" s="1"/>
  <c r="J41" i="9"/>
  <c r="O41" i="9" s="1"/>
  <c r="K41" i="9"/>
  <c r="V41" i="9"/>
  <c r="E42" i="9"/>
  <c r="G42" i="9"/>
  <c r="H42" i="9"/>
  <c r="R42" i="9" s="1"/>
  <c r="I42" i="9"/>
  <c r="Q42" i="9"/>
  <c r="S42" i="9"/>
  <c r="U42" i="9"/>
  <c r="A43" i="9"/>
  <c r="H43" i="9"/>
  <c r="I43" i="9"/>
  <c r="J43" i="9"/>
  <c r="V43" i="9" s="1"/>
  <c r="K43" i="9"/>
  <c r="K42" i="9" s="1"/>
  <c r="T43" i="9"/>
  <c r="A44" i="9"/>
  <c r="H44" i="9"/>
  <c r="I44" i="9"/>
  <c r="J44" i="9"/>
  <c r="O44" i="9" s="1"/>
  <c r="K44" i="9"/>
  <c r="N44" i="9"/>
  <c r="T44" i="9"/>
  <c r="A45" i="9"/>
  <c r="H45" i="9"/>
  <c r="L45" i="9" s="1"/>
  <c r="I45" i="9"/>
  <c r="T45" i="9" s="1"/>
  <c r="J45" i="9"/>
  <c r="K45" i="9"/>
  <c r="M45" i="9"/>
  <c r="N45" i="9"/>
  <c r="R45" i="9"/>
  <c r="A46" i="9"/>
  <c r="H46" i="9"/>
  <c r="I46" i="9"/>
  <c r="T46" i="9" s="1"/>
  <c r="J46" i="9"/>
  <c r="K46" i="9"/>
  <c r="L46" i="9"/>
  <c r="R46" i="9"/>
  <c r="A47" i="9"/>
  <c r="H47" i="9"/>
  <c r="L47" i="9" s="1"/>
  <c r="I47" i="9"/>
  <c r="N47" i="9" s="1"/>
  <c r="J47" i="9"/>
  <c r="K47" i="9"/>
  <c r="M47" i="9"/>
  <c r="O47" i="9"/>
  <c r="R47" i="9"/>
  <c r="V47" i="9"/>
  <c r="A48" i="9"/>
  <c r="H48" i="9"/>
  <c r="I48" i="9"/>
  <c r="J48" i="9"/>
  <c r="K48" i="9"/>
  <c r="O48" i="9" s="1"/>
  <c r="L48" i="9"/>
  <c r="R48" i="9"/>
  <c r="V48" i="9"/>
  <c r="A49" i="9"/>
  <c r="H49" i="9"/>
  <c r="L49" i="9" s="1"/>
  <c r="I49" i="9"/>
  <c r="J49" i="9"/>
  <c r="K49" i="9"/>
  <c r="O49" i="9"/>
  <c r="V49" i="9"/>
  <c r="A50" i="9"/>
  <c r="H50" i="9"/>
  <c r="M50" i="9" s="1"/>
  <c r="I50" i="9"/>
  <c r="J50" i="9"/>
  <c r="K50" i="9"/>
  <c r="N50" i="9"/>
  <c r="O50" i="9"/>
  <c r="T50" i="9"/>
  <c r="V50" i="9"/>
  <c r="R51" i="9"/>
  <c r="H52" i="9"/>
  <c r="H53" i="9"/>
  <c r="I53" i="9"/>
  <c r="M53" i="9" s="1"/>
  <c r="E54" i="9"/>
  <c r="G54" i="9"/>
  <c r="G53" i="9" s="1"/>
  <c r="H54" i="9"/>
  <c r="L54" i="9" s="1"/>
  <c r="J54" i="9"/>
  <c r="Q54" i="9"/>
  <c r="Q53" i="9" s="1"/>
  <c r="S54" i="9"/>
  <c r="U54" i="9"/>
  <c r="U53" i="9" s="1"/>
  <c r="A55" i="9"/>
  <c r="H55" i="9"/>
  <c r="L55" i="9" s="1"/>
  <c r="I55" i="9"/>
  <c r="I54" i="9" s="1"/>
  <c r="N54" i="9" s="1"/>
  <c r="J55" i="9"/>
  <c r="K55" i="9"/>
  <c r="M55" i="9"/>
  <c r="N55" i="9"/>
  <c r="R55" i="9"/>
  <c r="T55" i="9"/>
  <c r="V55" i="9"/>
  <c r="A56" i="9"/>
  <c r="H56" i="9"/>
  <c r="L56" i="9" s="1"/>
  <c r="I56" i="9"/>
  <c r="N56" i="9" s="1"/>
  <c r="J56" i="9"/>
  <c r="K56" i="9"/>
  <c r="R56" i="9"/>
  <c r="T56" i="9"/>
  <c r="A57" i="9"/>
  <c r="H57" i="9"/>
  <c r="L57" i="9" s="1"/>
  <c r="I57" i="9"/>
  <c r="N57" i="9" s="1"/>
  <c r="J57" i="9"/>
  <c r="K57" i="9"/>
  <c r="M57" i="9"/>
  <c r="O57" i="9"/>
  <c r="T57" i="9"/>
  <c r="V57" i="9"/>
  <c r="A58" i="9"/>
  <c r="H58" i="9"/>
  <c r="L58" i="9" s="1"/>
  <c r="I58" i="9"/>
  <c r="T58" i="9" s="1"/>
  <c r="J58" i="9"/>
  <c r="K58" i="9"/>
  <c r="O58" i="9" s="1"/>
  <c r="R58" i="9"/>
  <c r="V58" i="9"/>
  <c r="E59" i="9"/>
  <c r="E53" i="9" s="1"/>
  <c r="G59" i="9"/>
  <c r="H59" i="9"/>
  <c r="L59" i="9" s="1"/>
  <c r="I59" i="9"/>
  <c r="Q59" i="9"/>
  <c r="R59" i="9"/>
  <c r="S59" i="9"/>
  <c r="U59" i="9"/>
  <c r="A60" i="9"/>
  <c r="H60" i="9"/>
  <c r="I60" i="9"/>
  <c r="J60" i="9"/>
  <c r="K60" i="9"/>
  <c r="L60" i="9"/>
  <c r="M60" i="9"/>
  <c r="R60" i="9"/>
  <c r="T60" i="9"/>
  <c r="V60" i="9"/>
  <c r="A61" i="9"/>
  <c r="H61" i="9"/>
  <c r="L61" i="9" s="1"/>
  <c r="I61" i="9"/>
  <c r="J61" i="9"/>
  <c r="O61" i="9" s="1"/>
  <c r="K61" i="9"/>
  <c r="K59" i="9" s="1"/>
  <c r="R61" i="9"/>
  <c r="V61" i="9"/>
  <c r="H62" i="9"/>
  <c r="E63" i="9"/>
  <c r="G63" i="9"/>
  <c r="H63" i="9"/>
  <c r="R63" i="9" s="1"/>
  <c r="I63" i="9"/>
  <c r="Q63" i="9"/>
  <c r="S63" i="9"/>
  <c r="U63" i="9"/>
  <c r="A64" i="9"/>
  <c r="H64" i="9"/>
  <c r="L64" i="9" s="1"/>
  <c r="I64" i="9"/>
  <c r="J64" i="9"/>
  <c r="J63" i="9" s="1"/>
  <c r="K64" i="9"/>
  <c r="N64" i="9"/>
  <c r="R64" i="9"/>
  <c r="T64" i="9"/>
  <c r="V64" i="9"/>
  <c r="A65" i="9"/>
  <c r="H65" i="9"/>
  <c r="I65" i="9"/>
  <c r="J65" i="9"/>
  <c r="O65" i="9" s="1"/>
  <c r="K65" i="9"/>
  <c r="L65" i="9"/>
  <c r="R65" i="9"/>
  <c r="V65" i="9"/>
  <c r="A66" i="9"/>
  <c r="H66" i="9"/>
  <c r="I66" i="9"/>
  <c r="N66" i="9" s="1"/>
  <c r="J66" i="9"/>
  <c r="K66" i="9"/>
  <c r="O66" i="9"/>
  <c r="T66" i="9"/>
  <c r="V66" i="9"/>
  <c r="A67" i="9"/>
  <c r="H67" i="9"/>
  <c r="L67" i="9" s="1"/>
  <c r="I67" i="9"/>
  <c r="J67" i="9"/>
  <c r="K67" i="9"/>
  <c r="O67" i="9" s="1"/>
  <c r="M67" i="9"/>
  <c r="N67" i="9"/>
  <c r="R67" i="9"/>
  <c r="T67" i="9"/>
  <c r="V67" i="9"/>
  <c r="A68" i="9"/>
  <c r="H68" i="9"/>
  <c r="L68" i="9" s="1"/>
  <c r="I68" i="9"/>
  <c r="N68" i="9" s="1"/>
  <c r="J68" i="9"/>
  <c r="K68" i="9"/>
  <c r="T68" i="9"/>
  <c r="A69" i="9"/>
  <c r="H69" i="9"/>
  <c r="L69" i="9" s="1"/>
  <c r="I69" i="9"/>
  <c r="N69" i="9" s="1"/>
  <c r="J69" i="9"/>
  <c r="K69" i="9"/>
  <c r="O69" i="9"/>
  <c r="T69" i="9"/>
  <c r="V69" i="9"/>
  <c r="A70" i="9"/>
  <c r="H70" i="9"/>
  <c r="L70" i="9" s="1"/>
  <c r="I70" i="9"/>
  <c r="T70" i="9" s="1"/>
  <c r="J70" i="9"/>
  <c r="V70" i="9" s="1"/>
  <c r="K70" i="9"/>
  <c r="O70" i="9" s="1"/>
  <c r="R70" i="9"/>
  <c r="A71" i="9"/>
  <c r="H71" i="9"/>
  <c r="I71" i="9"/>
  <c r="J71" i="9"/>
  <c r="O71" i="9" s="1"/>
  <c r="K71" i="9"/>
  <c r="L71" i="9"/>
  <c r="R71" i="9"/>
  <c r="T71" i="9"/>
  <c r="V71" i="9"/>
  <c r="E72" i="9"/>
  <c r="G72" i="9"/>
  <c r="H72" i="9"/>
  <c r="J72" i="9"/>
  <c r="Q72" i="9"/>
  <c r="S72" i="9"/>
  <c r="U72" i="9"/>
  <c r="A73" i="9"/>
  <c r="H73" i="9"/>
  <c r="I73" i="9"/>
  <c r="I72" i="9" s="1"/>
  <c r="N72" i="9" s="1"/>
  <c r="J73" i="9"/>
  <c r="K73" i="9"/>
  <c r="K72" i="9" s="1"/>
  <c r="O72" i="9" s="1"/>
  <c r="R73" i="9"/>
  <c r="T73" i="9"/>
  <c r="V73" i="9"/>
  <c r="A74" i="9"/>
  <c r="H74" i="9"/>
  <c r="L74" i="9" s="1"/>
  <c r="I74" i="9"/>
  <c r="J74" i="9"/>
  <c r="O74" i="9" s="1"/>
  <c r="K74" i="9"/>
  <c r="N74" i="9"/>
  <c r="R74" i="9"/>
  <c r="T74" i="9"/>
  <c r="V74" i="9"/>
  <c r="E75" i="9"/>
  <c r="G75" i="9"/>
  <c r="H75" i="9"/>
  <c r="I75" i="9"/>
  <c r="K75" i="9"/>
  <c r="L75" i="9"/>
  <c r="Q75" i="9"/>
  <c r="R75" i="9"/>
  <c r="S75" i="9"/>
  <c r="U75" i="9"/>
  <c r="A76" i="9"/>
  <c r="H76" i="9"/>
  <c r="M76" i="9" s="1"/>
  <c r="I76" i="9"/>
  <c r="J76" i="9"/>
  <c r="J75" i="9" s="1"/>
  <c r="O75" i="9" s="1"/>
  <c r="K76" i="9"/>
  <c r="L76" i="9"/>
  <c r="N76" i="9"/>
  <c r="O76" i="9"/>
  <c r="R76" i="9"/>
  <c r="T76" i="9"/>
  <c r="V76" i="9"/>
  <c r="A77" i="9"/>
  <c r="H77" i="9"/>
  <c r="I77" i="9"/>
  <c r="J77" i="9"/>
  <c r="N77" i="9" s="1"/>
  <c r="K77" i="9"/>
  <c r="T77" i="9"/>
  <c r="V77" i="9"/>
  <c r="A78" i="9"/>
  <c r="H78" i="9"/>
  <c r="M78" i="9" s="1"/>
  <c r="I78" i="9"/>
  <c r="N78" i="9" s="1"/>
  <c r="J78" i="9"/>
  <c r="O78" i="9" s="1"/>
  <c r="K78" i="9"/>
  <c r="R78" i="9"/>
  <c r="V78" i="9"/>
  <c r="A79" i="9"/>
  <c r="H79" i="9"/>
  <c r="L79" i="9" s="1"/>
  <c r="I79" i="9"/>
  <c r="J79" i="9"/>
  <c r="O79" i="9" s="1"/>
  <c r="K79" i="9"/>
  <c r="R79" i="9"/>
  <c r="T79" i="9"/>
  <c r="A80" i="9"/>
  <c r="H80" i="9"/>
  <c r="R80" i="9" s="1"/>
  <c r="I80" i="9"/>
  <c r="J80" i="9"/>
  <c r="O80" i="9" s="1"/>
  <c r="K80" i="9"/>
  <c r="T80" i="9"/>
  <c r="V80" i="9"/>
  <c r="A81" i="9"/>
  <c r="H81" i="9"/>
  <c r="L81" i="9" s="1"/>
  <c r="I81" i="9"/>
  <c r="J81" i="9"/>
  <c r="O81" i="9" s="1"/>
  <c r="K81" i="9"/>
  <c r="N81" i="9"/>
  <c r="R81" i="9"/>
  <c r="T81" i="9"/>
  <c r="V81" i="9"/>
  <c r="A82" i="9"/>
  <c r="H82" i="9"/>
  <c r="I82" i="9"/>
  <c r="N82" i="9" s="1"/>
  <c r="J82" i="9"/>
  <c r="O82" i="9" s="1"/>
  <c r="K82" i="9"/>
  <c r="L82" i="9"/>
  <c r="M82" i="9"/>
  <c r="R82" i="9"/>
  <c r="T82" i="9"/>
  <c r="V82" i="9"/>
  <c r="A83" i="9"/>
  <c r="H83" i="9"/>
  <c r="L83" i="9" s="1"/>
  <c r="I83" i="9"/>
  <c r="J83" i="9"/>
  <c r="K83" i="9"/>
  <c r="O83" i="9" s="1"/>
  <c r="R83" i="9"/>
  <c r="V83" i="9"/>
  <c r="A84" i="9"/>
  <c r="H84" i="9"/>
  <c r="M84" i="9" s="1"/>
  <c r="I84" i="9"/>
  <c r="J84" i="9"/>
  <c r="K84" i="9"/>
  <c r="L84" i="9"/>
  <c r="N84" i="9"/>
  <c r="O84" i="9"/>
  <c r="R84" i="9"/>
  <c r="T84" i="9"/>
  <c r="V84" i="9"/>
  <c r="A85" i="9"/>
  <c r="H85" i="9"/>
  <c r="I85" i="9"/>
  <c r="J85" i="9"/>
  <c r="N85" i="9" s="1"/>
  <c r="K85" i="9"/>
  <c r="T85" i="9"/>
  <c r="V85" i="9"/>
  <c r="E86" i="9"/>
  <c r="G86" i="9"/>
  <c r="H86" i="9"/>
  <c r="J86" i="9"/>
  <c r="Q86" i="9"/>
  <c r="S86" i="9"/>
  <c r="U86" i="9"/>
  <c r="A87" i="9"/>
  <c r="H87" i="9"/>
  <c r="L87" i="9" s="1"/>
  <c r="I87" i="9"/>
  <c r="J87" i="9"/>
  <c r="K87" i="9"/>
  <c r="O87" i="9" s="1"/>
  <c r="N87" i="9"/>
  <c r="R87" i="9"/>
  <c r="V87" i="9"/>
  <c r="A88" i="9"/>
  <c r="H88" i="9"/>
  <c r="M88" i="9" s="1"/>
  <c r="I88" i="9"/>
  <c r="J88" i="9"/>
  <c r="O88" i="9" s="1"/>
  <c r="K88" i="9"/>
  <c r="L88" i="9"/>
  <c r="R88" i="9"/>
  <c r="T88" i="9"/>
  <c r="A89" i="9"/>
  <c r="H89" i="9"/>
  <c r="L89" i="9" s="1"/>
  <c r="I89" i="9"/>
  <c r="J89" i="9"/>
  <c r="N89" i="9" s="1"/>
  <c r="K89" i="9"/>
  <c r="O89" i="9" s="1"/>
  <c r="R89" i="9"/>
  <c r="T89" i="9"/>
  <c r="V89" i="9"/>
  <c r="A90" i="9"/>
  <c r="H90" i="9"/>
  <c r="R90" i="9" s="1"/>
  <c r="I90" i="9"/>
  <c r="J90" i="9"/>
  <c r="K90" i="9"/>
  <c r="O90" i="9" s="1"/>
  <c r="L90" i="9"/>
  <c r="V90" i="9"/>
  <c r="A91" i="9"/>
  <c r="H91" i="9"/>
  <c r="L91" i="9" s="1"/>
  <c r="I91" i="9"/>
  <c r="J91" i="9"/>
  <c r="K91" i="9"/>
  <c r="O91" i="9" s="1"/>
  <c r="R91" i="9"/>
  <c r="V91" i="9"/>
  <c r="A92" i="9"/>
  <c r="H92" i="9"/>
  <c r="R92" i="9" s="1"/>
  <c r="M92" i="9"/>
  <c r="N92" i="9"/>
  <c r="O92" i="9"/>
  <c r="T92" i="9"/>
  <c r="V92" i="9"/>
  <c r="A93" i="9"/>
  <c r="H93" i="9"/>
  <c r="L93" i="9" s="1"/>
  <c r="I93" i="9"/>
  <c r="N93" i="9" s="1"/>
  <c r="J93" i="9"/>
  <c r="K93" i="9"/>
  <c r="M93" i="9"/>
  <c r="O93" i="9"/>
  <c r="T93" i="9"/>
  <c r="V93" i="9"/>
  <c r="A94" i="9"/>
  <c r="H94" i="9"/>
  <c r="L94" i="9" s="1"/>
  <c r="I94" i="9"/>
  <c r="J94" i="9"/>
  <c r="K94" i="9"/>
  <c r="O94" i="9" s="1"/>
  <c r="V94" i="9"/>
  <c r="A95" i="9"/>
  <c r="H95" i="9"/>
  <c r="L95" i="9" s="1"/>
  <c r="I95" i="9"/>
  <c r="J95" i="9"/>
  <c r="K95" i="9"/>
  <c r="O95" i="9"/>
  <c r="V95" i="9"/>
  <c r="A96" i="9"/>
  <c r="H96" i="9"/>
  <c r="L96" i="9" s="1"/>
  <c r="I96" i="9"/>
  <c r="J96" i="9"/>
  <c r="K96" i="9"/>
  <c r="O96" i="9" s="1"/>
  <c r="M96" i="9"/>
  <c r="N96" i="9"/>
  <c r="R96" i="9"/>
  <c r="T96" i="9"/>
  <c r="V96" i="9"/>
  <c r="E97" i="9"/>
  <c r="G97" i="9"/>
  <c r="H97" i="9"/>
  <c r="L97" i="9" s="1"/>
  <c r="Q97" i="9"/>
  <c r="S97" i="9"/>
  <c r="U97" i="9"/>
  <c r="A98" i="9"/>
  <c r="H98" i="9"/>
  <c r="I98" i="9"/>
  <c r="M98" i="9" s="1"/>
  <c r="J98" i="9"/>
  <c r="K98" i="9"/>
  <c r="L98" i="9"/>
  <c r="N98" i="9"/>
  <c r="O98" i="9"/>
  <c r="R98" i="9"/>
  <c r="T98" i="9"/>
  <c r="V98" i="9"/>
  <c r="A99" i="9"/>
  <c r="H99" i="9"/>
  <c r="I99" i="9"/>
  <c r="N99" i="9" s="1"/>
  <c r="J99" i="9"/>
  <c r="J97" i="9" s="1"/>
  <c r="K99" i="9"/>
  <c r="K97" i="9" s="1"/>
  <c r="T99" i="9"/>
  <c r="V99" i="9"/>
  <c r="A100" i="9"/>
  <c r="H100" i="9"/>
  <c r="I100" i="9"/>
  <c r="N100" i="9" s="1"/>
  <c r="J100" i="9"/>
  <c r="K100" i="9"/>
  <c r="O100" i="9"/>
  <c r="R100" i="9"/>
  <c r="V100" i="9"/>
  <c r="E101" i="9"/>
  <c r="G101" i="9"/>
  <c r="H101" i="9"/>
  <c r="L101" i="9" s="1"/>
  <c r="I101" i="9"/>
  <c r="N101" i="9" s="1"/>
  <c r="Q101" i="9"/>
  <c r="S101" i="9"/>
  <c r="U101" i="9"/>
  <c r="A102" i="9"/>
  <c r="H102" i="9"/>
  <c r="L102" i="9" s="1"/>
  <c r="I102" i="9"/>
  <c r="J102" i="9"/>
  <c r="J101" i="9" s="1"/>
  <c r="K102" i="9"/>
  <c r="R102" i="9"/>
  <c r="T102" i="9"/>
  <c r="V102" i="9"/>
  <c r="A103" i="9"/>
  <c r="H103" i="9"/>
  <c r="L103" i="9" s="1"/>
  <c r="I103" i="9"/>
  <c r="J103" i="9"/>
  <c r="N103" i="9" s="1"/>
  <c r="K103" i="9"/>
  <c r="R103" i="9"/>
  <c r="T103" i="9"/>
  <c r="V103" i="9"/>
  <c r="E104" i="9"/>
  <c r="G104" i="9"/>
  <c r="H104" i="9"/>
  <c r="J104" i="9"/>
  <c r="O104" i="9" s="1"/>
  <c r="K104" i="9"/>
  <c r="Q104" i="9"/>
  <c r="S104" i="9"/>
  <c r="U104" i="9"/>
  <c r="A105" i="9"/>
  <c r="H105" i="9"/>
  <c r="I105" i="9"/>
  <c r="I104" i="9" s="1"/>
  <c r="N104" i="9" s="1"/>
  <c r="J105" i="9"/>
  <c r="N105" i="9" s="1"/>
  <c r="K105" i="9"/>
  <c r="O105" i="9"/>
  <c r="T105" i="9"/>
  <c r="V105" i="9"/>
  <c r="A106" i="9"/>
  <c r="H106" i="9"/>
  <c r="M106" i="9" s="1"/>
  <c r="I106" i="9"/>
  <c r="J106" i="9"/>
  <c r="V106" i="9" s="1"/>
  <c r="K106" i="9"/>
  <c r="N106" i="9"/>
  <c r="O106" i="9"/>
  <c r="R106" i="9"/>
  <c r="T106" i="9"/>
  <c r="A107" i="9"/>
  <c r="H107" i="9"/>
  <c r="I107" i="9"/>
  <c r="J107" i="9"/>
  <c r="K107" i="9"/>
  <c r="T107" i="9"/>
  <c r="V107" i="9"/>
  <c r="A108" i="9"/>
  <c r="H108" i="9"/>
  <c r="I108" i="9"/>
  <c r="N108" i="9" s="1"/>
  <c r="J108" i="9"/>
  <c r="K108" i="9"/>
  <c r="O108" i="9"/>
  <c r="T108" i="9"/>
  <c r="V108" i="9"/>
  <c r="A109" i="9"/>
  <c r="H109" i="9"/>
  <c r="L109" i="9" s="1"/>
  <c r="I109" i="9"/>
  <c r="J109" i="9"/>
  <c r="N109" i="9" s="1"/>
  <c r="K109" i="9"/>
  <c r="O109" i="9" s="1"/>
  <c r="R109" i="9"/>
  <c r="T109" i="9"/>
  <c r="V109" i="9"/>
  <c r="E110" i="9"/>
  <c r="G110" i="9"/>
  <c r="H110" i="9"/>
  <c r="J110" i="9"/>
  <c r="Q110" i="9"/>
  <c r="S110" i="9"/>
  <c r="U110" i="9"/>
  <c r="A111" i="9"/>
  <c r="H111" i="9"/>
  <c r="L111" i="9" s="1"/>
  <c r="I111" i="9"/>
  <c r="I110" i="9" s="1"/>
  <c r="N110" i="9" s="1"/>
  <c r="J111" i="9"/>
  <c r="K111" i="9"/>
  <c r="M111" i="9"/>
  <c r="O111" i="9"/>
  <c r="R111" i="9"/>
  <c r="T111" i="9"/>
  <c r="V111" i="9"/>
  <c r="A112" i="9"/>
  <c r="H112" i="9"/>
  <c r="I112" i="9"/>
  <c r="J112" i="9"/>
  <c r="K112" i="9"/>
  <c r="K110" i="9" s="1"/>
  <c r="L112" i="9"/>
  <c r="R112" i="9"/>
  <c r="T112" i="9"/>
  <c r="V112" i="9"/>
  <c r="A113" i="9"/>
  <c r="H113" i="9"/>
  <c r="L113" i="9" s="1"/>
  <c r="I113" i="9"/>
  <c r="N113" i="9" s="1"/>
  <c r="J113" i="9"/>
  <c r="K113" i="9"/>
  <c r="M113" i="9"/>
  <c r="O113" i="9"/>
  <c r="R113" i="9"/>
  <c r="T113" i="9"/>
  <c r="V113" i="9"/>
  <c r="E114" i="9"/>
  <c r="G114" i="9"/>
  <c r="H114" i="9"/>
  <c r="L114" i="9" s="1"/>
  <c r="J114" i="9"/>
  <c r="K114" i="9"/>
  <c r="Q114" i="9"/>
  <c r="S114" i="9"/>
  <c r="U114" i="9"/>
  <c r="A115" i="9"/>
  <c r="H115" i="9"/>
  <c r="I115" i="9"/>
  <c r="I114" i="9" s="1"/>
  <c r="N114" i="9" s="1"/>
  <c r="J115" i="9"/>
  <c r="K115" i="9"/>
  <c r="O115" i="9"/>
  <c r="T115" i="9"/>
  <c r="V115" i="9"/>
  <c r="A116" i="9"/>
  <c r="H116" i="9"/>
  <c r="L116" i="9" s="1"/>
  <c r="I116" i="9"/>
  <c r="J116" i="9"/>
  <c r="V116" i="9" s="1"/>
  <c r="K116" i="9"/>
  <c r="O116" i="9"/>
  <c r="R116" i="9"/>
  <c r="T116" i="9"/>
  <c r="E117" i="9"/>
  <c r="G117" i="9"/>
  <c r="L117" i="9" s="1"/>
  <c r="H117" i="9"/>
  <c r="M117" i="9" s="1"/>
  <c r="I117" i="9"/>
  <c r="Q117" i="9"/>
  <c r="S117" i="9"/>
  <c r="U117" i="9"/>
  <c r="A118" i="9"/>
  <c r="H118" i="9"/>
  <c r="R118" i="9" s="1"/>
  <c r="I118" i="9"/>
  <c r="J118" i="9"/>
  <c r="K118" i="9"/>
  <c r="K117" i="9" s="1"/>
  <c r="N118" i="9"/>
  <c r="T118" i="9"/>
  <c r="V118" i="9"/>
  <c r="A119" i="9"/>
  <c r="H119" i="9"/>
  <c r="I119" i="9"/>
  <c r="J119" i="9"/>
  <c r="K119" i="9"/>
  <c r="L119" i="9"/>
  <c r="M119" i="9"/>
  <c r="R119" i="9"/>
  <c r="T119" i="9"/>
  <c r="A120" i="9"/>
  <c r="H120" i="9"/>
  <c r="L120" i="9" s="1"/>
  <c r="I120" i="9"/>
  <c r="J120" i="9"/>
  <c r="O120" i="9" s="1"/>
  <c r="K120" i="9"/>
  <c r="V120" i="9"/>
  <c r="A121" i="9"/>
  <c r="H121" i="9"/>
  <c r="I121" i="9"/>
  <c r="M121" i="9" s="1"/>
  <c r="J121" i="9"/>
  <c r="K121" i="9"/>
  <c r="L121" i="9"/>
  <c r="N121" i="9"/>
  <c r="O121" i="9"/>
  <c r="R121" i="9"/>
  <c r="T121" i="9"/>
  <c r="V121" i="9"/>
  <c r="A122" i="9"/>
  <c r="H122" i="9"/>
  <c r="R122" i="9" s="1"/>
  <c r="I122" i="9"/>
  <c r="J122" i="9"/>
  <c r="K122" i="9"/>
  <c r="E123" i="9"/>
  <c r="E62" i="9" s="1"/>
  <c r="G123" i="9"/>
  <c r="H123" i="9"/>
  <c r="I123" i="9"/>
  <c r="Q123" i="9"/>
  <c r="S123" i="9"/>
  <c r="U123" i="9"/>
  <c r="A124" i="9"/>
  <c r="H124" i="9"/>
  <c r="L124" i="9" s="1"/>
  <c r="I124" i="9"/>
  <c r="J124" i="9"/>
  <c r="J123" i="9" s="1"/>
  <c r="O123" i="9" s="1"/>
  <c r="K124" i="9"/>
  <c r="K123" i="9" s="1"/>
  <c r="N124" i="9"/>
  <c r="R124" i="9"/>
  <c r="T124" i="9"/>
  <c r="V124" i="9"/>
  <c r="A125" i="9"/>
  <c r="H125" i="9"/>
  <c r="R125" i="9" s="1"/>
  <c r="I125" i="9"/>
  <c r="J125" i="9"/>
  <c r="K125" i="9"/>
  <c r="L125" i="9"/>
  <c r="V125" i="9"/>
  <c r="A126" i="9"/>
  <c r="H126" i="9"/>
  <c r="L126" i="9" s="1"/>
  <c r="I126" i="9"/>
  <c r="J126" i="9"/>
  <c r="O126" i="9" s="1"/>
  <c r="K126" i="9"/>
  <c r="V126" i="9"/>
  <c r="A127" i="9"/>
  <c r="H127" i="9"/>
  <c r="I127" i="9"/>
  <c r="J127" i="9"/>
  <c r="K127" i="9"/>
  <c r="L127" i="9"/>
  <c r="N127" i="9"/>
  <c r="O127" i="9"/>
  <c r="R127" i="9"/>
  <c r="T127" i="9"/>
  <c r="V127" i="9"/>
  <c r="A128" i="9"/>
  <c r="H128" i="9"/>
  <c r="L128" i="9" s="1"/>
  <c r="I128" i="9"/>
  <c r="T128" i="9" s="1"/>
  <c r="J128" i="9"/>
  <c r="V128" i="9" s="1"/>
  <c r="K128" i="9"/>
  <c r="R128" i="9"/>
  <c r="A129" i="9"/>
  <c r="H129" i="9"/>
  <c r="I129" i="9"/>
  <c r="J129" i="9"/>
  <c r="O129" i="9" s="1"/>
  <c r="K129" i="9"/>
  <c r="L129" i="9"/>
  <c r="R129" i="9"/>
  <c r="A130" i="9"/>
  <c r="H130" i="9"/>
  <c r="L130" i="9" s="1"/>
  <c r="I130" i="9"/>
  <c r="J130" i="9"/>
  <c r="K130" i="9"/>
  <c r="N130" i="9"/>
  <c r="O130" i="9"/>
  <c r="R130" i="9"/>
  <c r="T130" i="9"/>
  <c r="V130" i="9"/>
  <c r="E131" i="9"/>
  <c r="G131" i="9"/>
  <c r="H131" i="9"/>
  <c r="L131" i="9" s="1"/>
  <c r="K131" i="9"/>
  <c r="Q131" i="9"/>
  <c r="S131" i="9"/>
  <c r="U131" i="9"/>
  <c r="A132" i="9"/>
  <c r="H132" i="9"/>
  <c r="I132" i="9"/>
  <c r="T132" i="9" s="1"/>
  <c r="J132" i="9"/>
  <c r="K132" i="9"/>
  <c r="N132" i="9"/>
  <c r="O132" i="9"/>
  <c r="R132" i="9"/>
  <c r="V132" i="9"/>
  <c r="A133" i="9"/>
  <c r="H133" i="9"/>
  <c r="I133" i="9"/>
  <c r="J133" i="9"/>
  <c r="K133" i="9"/>
  <c r="L133" i="9"/>
  <c r="M133" i="9"/>
  <c r="R133" i="9"/>
  <c r="T133" i="9"/>
  <c r="A134" i="9"/>
  <c r="H134" i="9"/>
  <c r="I134" i="9"/>
  <c r="N134" i="9" s="1"/>
  <c r="J134" i="9"/>
  <c r="K134" i="9"/>
  <c r="O134" i="9"/>
  <c r="V134" i="9"/>
  <c r="A135" i="9"/>
  <c r="H135" i="9"/>
  <c r="L135" i="9" s="1"/>
  <c r="I135" i="9"/>
  <c r="J135" i="9"/>
  <c r="V135" i="9" s="1"/>
  <c r="K135" i="9"/>
  <c r="R135" i="9"/>
  <c r="T135" i="9"/>
  <c r="H136" i="9"/>
  <c r="H137" i="9"/>
  <c r="H138" i="9"/>
  <c r="E139" i="9"/>
  <c r="E138" i="9" s="1"/>
  <c r="G139" i="9"/>
  <c r="G138" i="9" s="1"/>
  <c r="H139" i="9"/>
  <c r="J139" i="9"/>
  <c r="K139" i="9"/>
  <c r="K138" i="9" s="1"/>
  <c r="Q139" i="9"/>
  <c r="Q138" i="9" s="1"/>
  <c r="S139" i="9"/>
  <c r="S138" i="9" s="1"/>
  <c r="S137" i="9" s="1"/>
  <c r="U139" i="9"/>
  <c r="U138" i="9" s="1"/>
  <c r="A140" i="9"/>
  <c r="H140" i="9"/>
  <c r="I140" i="9"/>
  <c r="I139" i="9" s="1"/>
  <c r="J140" i="9"/>
  <c r="K140" i="9"/>
  <c r="L140" i="9"/>
  <c r="M140" i="9"/>
  <c r="N140" i="9"/>
  <c r="O140" i="9"/>
  <c r="R140" i="9"/>
  <c r="T140" i="9"/>
  <c r="V140" i="9"/>
  <c r="A141" i="9"/>
  <c r="H141" i="9"/>
  <c r="I141" i="9"/>
  <c r="N141" i="9" s="1"/>
  <c r="J141" i="9"/>
  <c r="O141" i="9" s="1"/>
  <c r="K141" i="9"/>
  <c r="T141" i="9"/>
  <c r="V141" i="9"/>
  <c r="E142" i="9"/>
  <c r="G142" i="9"/>
  <c r="L142" i="9" s="1"/>
  <c r="H142" i="9"/>
  <c r="S142" i="9"/>
  <c r="E143" i="9"/>
  <c r="G143" i="9"/>
  <c r="H143" i="9"/>
  <c r="L143" i="9" s="1"/>
  <c r="I143" i="9"/>
  <c r="J143" i="9"/>
  <c r="Q143" i="9"/>
  <c r="Q142" i="9" s="1"/>
  <c r="S143" i="9"/>
  <c r="U143" i="9"/>
  <c r="U142" i="9" s="1"/>
  <c r="A144" i="9"/>
  <c r="H144" i="9"/>
  <c r="L144" i="9" s="1"/>
  <c r="I144" i="9"/>
  <c r="J144" i="9"/>
  <c r="K144" i="9"/>
  <c r="K143" i="9" s="1"/>
  <c r="K142" i="9" s="1"/>
  <c r="N144" i="9"/>
  <c r="O144" i="9"/>
  <c r="R144" i="9"/>
  <c r="T144" i="9"/>
  <c r="V144" i="9"/>
  <c r="H145" i="9"/>
  <c r="E146" i="9"/>
  <c r="G146" i="9"/>
  <c r="G145" i="9" s="1"/>
  <c r="G137" i="9" s="1"/>
  <c r="L137" i="9" s="1"/>
  <c r="H146" i="9"/>
  <c r="K146" i="9"/>
  <c r="Q146" i="9"/>
  <c r="Q145" i="9" s="1"/>
  <c r="S146" i="9"/>
  <c r="S145" i="9" s="1"/>
  <c r="U146" i="9"/>
  <c r="U145" i="9" s="1"/>
  <c r="A147" i="9"/>
  <c r="H147" i="9"/>
  <c r="I147" i="9"/>
  <c r="I146" i="9" s="1"/>
  <c r="J147" i="9"/>
  <c r="K147" i="9"/>
  <c r="L147" i="9"/>
  <c r="M147" i="9"/>
  <c r="N147" i="9"/>
  <c r="O147" i="9"/>
  <c r="R147" i="9"/>
  <c r="T147" i="9"/>
  <c r="V147" i="9"/>
  <c r="A148" i="9"/>
  <c r="H148" i="9"/>
  <c r="I148" i="9"/>
  <c r="J148" i="9"/>
  <c r="J146" i="9" s="1"/>
  <c r="O146" i="9" s="1"/>
  <c r="K148" i="9"/>
  <c r="V148" i="9"/>
  <c r="E149" i="9"/>
  <c r="G149" i="9"/>
  <c r="L149" i="9" s="1"/>
  <c r="H149" i="9"/>
  <c r="Q149" i="9"/>
  <c r="S149" i="9"/>
  <c r="U149" i="9"/>
  <c r="A150" i="9"/>
  <c r="H150" i="9"/>
  <c r="L150" i="9" s="1"/>
  <c r="I150" i="9"/>
  <c r="J150" i="9"/>
  <c r="K150" i="9"/>
  <c r="K149" i="9" s="1"/>
  <c r="K145" i="9" s="1"/>
  <c r="R150" i="9"/>
  <c r="A151" i="9"/>
  <c r="H151" i="9"/>
  <c r="I151" i="9"/>
  <c r="N151" i="9" s="1"/>
  <c r="J151" i="9"/>
  <c r="K151" i="9"/>
  <c r="O151" i="9"/>
  <c r="R151" i="9"/>
  <c r="T151" i="9"/>
  <c r="V151" i="9"/>
  <c r="A152" i="9"/>
  <c r="H152" i="9"/>
  <c r="L152" i="9" s="1"/>
  <c r="I152" i="9"/>
  <c r="J152" i="9"/>
  <c r="K152" i="9"/>
  <c r="O152" i="9" s="1"/>
  <c r="N152" i="9"/>
  <c r="T152" i="9"/>
  <c r="V152" i="9"/>
  <c r="A153" i="9"/>
  <c r="H153" i="9"/>
  <c r="I153" i="9"/>
  <c r="J153" i="9"/>
  <c r="O153" i="9" s="1"/>
  <c r="K153" i="9"/>
  <c r="L153" i="9"/>
  <c r="R153" i="9"/>
  <c r="T153" i="9"/>
  <c r="A154" i="9"/>
  <c r="H154" i="9"/>
  <c r="L154" i="9" s="1"/>
  <c r="I154" i="9"/>
  <c r="N154" i="9" s="1"/>
  <c r="J154" i="9"/>
  <c r="V154" i="9" s="1"/>
  <c r="K154" i="9"/>
  <c r="O154" i="9"/>
  <c r="R154" i="9"/>
  <c r="T154" i="9"/>
  <c r="A155" i="9"/>
  <c r="H155" i="9"/>
  <c r="I155" i="9"/>
  <c r="J155" i="9"/>
  <c r="K155" i="9"/>
  <c r="O155" i="9" s="1"/>
  <c r="L155" i="9"/>
  <c r="M155" i="9"/>
  <c r="N155" i="9"/>
  <c r="R155" i="9"/>
  <c r="T155" i="9"/>
  <c r="V155" i="9"/>
  <c r="A156" i="9"/>
  <c r="H156" i="9"/>
  <c r="I156" i="9"/>
  <c r="N156" i="9" s="1"/>
  <c r="J156" i="9"/>
  <c r="O156" i="9" s="1"/>
  <c r="K156" i="9"/>
  <c r="T156" i="9"/>
  <c r="V156" i="9"/>
  <c r="H157" i="9"/>
  <c r="E158" i="9"/>
  <c r="G158" i="9"/>
  <c r="H158" i="9"/>
  <c r="K158" i="9"/>
  <c r="Q158" i="9"/>
  <c r="S158" i="9"/>
  <c r="U158" i="9"/>
  <c r="A159" i="9"/>
  <c r="H159" i="9"/>
  <c r="L159" i="9" s="1"/>
  <c r="L158" i="9" s="1"/>
  <c r="I159" i="9"/>
  <c r="J159" i="9"/>
  <c r="K159" i="9"/>
  <c r="R159" i="9"/>
  <c r="A160" i="9"/>
  <c r="H160" i="9"/>
  <c r="I160" i="9"/>
  <c r="N160" i="9" s="1"/>
  <c r="J160" i="9"/>
  <c r="O160" i="9" s="1"/>
  <c r="K160" i="9"/>
  <c r="R160" i="9"/>
  <c r="T160" i="9"/>
  <c r="V160" i="9"/>
  <c r="A161" i="9"/>
  <c r="H161" i="9"/>
  <c r="A162" i="9"/>
  <c r="H162" i="9"/>
  <c r="I162" i="9"/>
  <c r="J162" i="9"/>
  <c r="K162" i="9"/>
  <c r="L162" i="9"/>
  <c r="M162" i="9"/>
  <c r="R162" i="9"/>
  <c r="T162" i="9"/>
  <c r="A163" i="9"/>
  <c r="H163" i="9"/>
  <c r="L163" i="9" s="1"/>
  <c r="I163" i="9"/>
  <c r="N163" i="9" s="1"/>
  <c r="J163" i="9"/>
  <c r="O163" i="9" s="1"/>
  <c r="K163" i="9"/>
  <c r="R163" i="9"/>
  <c r="T163" i="9"/>
  <c r="V163" i="9"/>
  <c r="A164" i="9"/>
  <c r="H164" i="9"/>
  <c r="I164" i="9"/>
  <c r="J164" i="9"/>
  <c r="K164" i="9"/>
  <c r="L164" i="9"/>
  <c r="M164" i="9"/>
  <c r="N164" i="9"/>
  <c r="O164" i="9"/>
  <c r="R164" i="9"/>
  <c r="T164" i="9"/>
  <c r="V164" i="9"/>
  <c r="A165" i="9"/>
  <c r="H165" i="9"/>
  <c r="I165" i="9"/>
  <c r="J165" i="9"/>
  <c r="O165" i="9" s="1"/>
  <c r="K165" i="9"/>
  <c r="V165" i="9"/>
  <c r="A166" i="9"/>
  <c r="H166" i="9"/>
  <c r="L166" i="9" s="1"/>
  <c r="I166" i="9"/>
  <c r="J166" i="9"/>
  <c r="K166" i="9"/>
  <c r="N166" i="9"/>
  <c r="O166" i="9"/>
  <c r="R166" i="9"/>
  <c r="T166" i="9"/>
  <c r="V166" i="9"/>
  <c r="A167" i="9"/>
  <c r="H167" i="9"/>
  <c r="L167" i="9" s="1"/>
  <c r="I167" i="9"/>
  <c r="J167" i="9"/>
  <c r="K167" i="9"/>
  <c r="R167" i="9"/>
  <c r="T167" i="9"/>
  <c r="A168" i="9"/>
  <c r="H168" i="9"/>
  <c r="I168" i="9"/>
  <c r="N168" i="9" s="1"/>
  <c r="J168" i="9"/>
  <c r="O168" i="9" s="1"/>
  <c r="K168" i="9"/>
  <c r="R168" i="9"/>
  <c r="T168" i="9"/>
  <c r="V168" i="9"/>
  <c r="A169" i="9"/>
  <c r="H169" i="9"/>
  <c r="L169" i="9" s="1"/>
  <c r="I169" i="9"/>
  <c r="J169" i="9"/>
  <c r="K169" i="9"/>
  <c r="N169" i="9"/>
  <c r="O169" i="9"/>
  <c r="R169" i="9"/>
  <c r="T169" i="9"/>
  <c r="V169" i="9"/>
  <c r="H171" i="9"/>
  <c r="F1" i="10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/>
  <c r="AJ1" i="10"/>
  <c r="AN1" i="10" s="1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BF1" i="10" s="1"/>
  <c r="BG1" i="10" s="1"/>
  <c r="BH1" i="10" s="1"/>
  <c r="BI1" i="10" s="1"/>
  <c r="BJ1" i="10" s="1"/>
  <c r="BK1" i="10" s="1"/>
  <c r="BL1" i="10" s="1"/>
  <c r="BM1" i="10" s="1"/>
  <c r="BN1" i="10" s="1"/>
  <c r="BO1" i="10" s="1"/>
  <c r="BP1" i="10" s="1"/>
  <c r="BQ1" i="10" s="1"/>
  <c r="BR1" i="10" s="1"/>
  <c r="BS1" i="10" s="1"/>
  <c r="BT1" i="10" s="1"/>
  <c r="BU1" i="10" s="1"/>
  <c r="BV1" i="10" s="1"/>
  <c r="BW1" i="10" s="1"/>
  <c r="BX1" i="10" s="1"/>
  <c r="BY1" i="10" s="1"/>
  <c r="BZ1" i="10" s="1"/>
  <c r="CA1" i="10" s="1"/>
  <c r="CB1" i="10" s="1"/>
  <c r="CC1" i="10" s="1"/>
  <c r="CD1" i="10" s="1"/>
  <c r="CE1" i="10" s="1"/>
  <c r="CF1" i="10" s="1"/>
  <c r="CG1" i="10" s="1"/>
  <c r="CH1" i="10" s="1"/>
  <c r="CI1" i="10" s="1"/>
  <c r="CJ1" i="10" s="1"/>
  <c r="CK1" i="10" s="1"/>
  <c r="CL1" i="10" s="1"/>
  <c r="CM1" i="10" s="1"/>
  <c r="CN1" i="10" s="1"/>
  <c r="CO1" i="10" s="1"/>
  <c r="CP1" i="10" s="1"/>
  <c r="F3" i="10"/>
  <c r="F4" i="10"/>
  <c r="AJ5" i="10"/>
  <c r="AO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N5" i="10"/>
  <c r="CO5" i="10"/>
  <c r="CP5" i="10"/>
  <c r="CQ5" i="10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AD17" i="10" s="1"/>
  <c r="AE17" i="10" s="1"/>
  <c r="AF17" i="10" s="1"/>
  <c r="AG17" i="10" s="1"/>
  <c r="AH17" i="10" l="1"/>
  <c r="AJ17" i="10" s="1"/>
  <c r="AN17" i="10" s="1"/>
  <c r="AO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C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Q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E17" i="10" s="1"/>
  <c r="CF17" i="10" s="1"/>
  <c r="CG17" i="10" s="1"/>
  <c r="CH17" i="10" s="1"/>
  <c r="CI17" i="10" s="1"/>
  <c r="CJ17" i="10" s="1"/>
  <c r="CK17" i="10" s="1"/>
  <c r="CL17" i="10" s="1"/>
  <c r="CM17" i="10" s="1"/>
  <c r="CN17" i="10" s="1"/>
  <c r="CO17" i="10" s="1"/>
  <c r="CP17" i="10" s="1"/>
  <c r="BP9" i="10"/>
  <c r="BH9" i="10"/>
  <c r="CC9" i="10"/>
  <c r="N139" i="9"/>
  <c r="I138" i="9"/>
  <c r="BQ9" i="10"/>
  <c r="BI9" i="10"/>
  <c r="BA9" i="10"/>
  <c r="N143" i="9"/>
  <c r="I142" i="9"/>
  <c r="CB9" i="10"/>
  <c r="BR9" i="10"/>
  <c r="CF9" i="10"/>
  <c r="N162" i="9"/>
  <c r="O162" i="9"/>
  <c r="V162" i="9"/>
  <c r="O159" i="9"/>
  <c r="O158" i="9" s="1"/>
  <c r="J158" i="9"/>
  <c r="V159" i="9"/>
  <c r="CG9" i="10"/>
  <c r="N159" i="9"/>
  <c r="N158" i="9" s="1"/>
  <c r="I158" i="9"/>
  <c r="T159" i="9"/>
  <c r="V153" i="9"/>
  <c r="L151" i="9"/>
  <c r="M151" i="9"/>
  <c r="E145" i="9"/>
  <c r="E137" i="9" s="1"/>
  <c r="O143" i="9"/>
  <c r="K137" i="9"/>
  <c r="E52" i="9"/>
  <c r="N167" i="9"/>
  <c r="O167" i="9"/>
  <c r="V167" i="9"/>
  <c r="L156" i="9"/>
  <c r="R156" i="9"/>
  <c r="N148" i="9"/>
  <c r="T148" i="9"/>
  <c r="N165" i="9"/>
  <c r="T165" i="9"/>
  <c r="O150" i="9"/>
  <c r="J149" i="9"/>
  <c r="V150" i="9"/>
  <c r="L148" i="9"/>
  <c r="R148" i="9"/>
  <c r="L165" i="9"/>
  <c r="R165" i="9"/>
  <c r="M160" i="9"/>
  <c r="L160" i="9"/>
  <c r="N150" i="9"/>
  <c r="I149" i="9"/>
  <c r="I145" i="9" s="1"/>
  <c r="T150" i="9"/>
  <c r="L168" i="9"/>
  <c r="M168" i="9"/>
  <c r="M153" i="9"/>
  <c r="N153" i="9"/>
  <c r="N146" i="9"/>
  <c r="Q137" i="9"/>
  <c r="T126" i="9"/>
  <c r="N126" i="9"/>
  <c r="N123" i="9"/>
  <c r="T120" i="9"/>
  <c r="N120" i="9"/>
  <c r="M115" i="9"/>
  <c r="L115" i="9"/>
  <c r="L99" i="9"/>
  <c r="R99" i="9"/>
  <c r="I97" i="9"/>
  <c r="N97" i="9" s="1"/>
  <c r="T90" i="9"/>
  <c r="N90" i="9"/>
  <c r="L66" i="9"/>
  <c r="R66" i="9"/>
  <c r="M65" i="9"/>
  <c r="N65" i="9"/>
  <c r="N63" i="9"/>
  <c r="O55" i="9"/>
  <c r="K54" i="9"/>
  <c r="K36" i="9"/>
  <c r="K35" i="9" s="1"/>
  <c r="V25" i="9"/>
  <c r="O25" i="9"/>
  <c r="J13" i="9"/>
  <c r="O14" i="9"/>
  <c r="E12" i="9"/>
  <c r="O139" i="9"/>
  <c r="M134" i="9"/>
  <c r="L134" i="9"/>
  <c r="N133" i="9"/>
  <c r="O133" i="9"/>
  <c r="M123" i="9"/>
  <c r="N119" i="9"/>
  <c r="O119" i="9"/>
  <c r="O112" i="9"/>
  <c r="M100" i="9"/>
  <c r="T94" i="9"/>
  <c r="N94" i="9"/>
  <c r="T91" i="9"/>
  <c r="N91" i="9"/>
  <c r="J53" i="9"/>
  <c r="N53" i="9" s="1"/>
  <c r="O36" i="9"/>
  <c r="O28" i="9"/>
  <c r="N21" i="9"/>
  <c r="J20" i="9"/>
  <c r="O20" i="9" s="1"/>
  <c r="V21" i="9"/>
  <c r="N17" i="9"/>
  <c r="N15" i="9"/>
  <c r="K13" i="9"/>
  <c r="K12" i="9" s="1"/>
  <c r="M166" i="9"/>
  <c r="L145" i="9"/>
  <c r="M144" i="9"/>
  <c r="J138" i="9"/>
  <c r="O135" i="9"/>
  <c r="T134" i="9"/>
  <c r="V129" i="9"/>
  <c r="L123" i="9"/>
  <c r="J117" i="9"/>
  <c r="O117" i="9" s="1"/>
  <c r="N116" i="9"/>
  <c r="R115" i="9"/>
  <c r="M112" i="9"/>
  <c r="N112" i="9"/>
  <c r="T100" i="9"/>
  <c r="N95" i="9"/>
  <c r="T95" i="9"/>
  <c r="N88" i="9"/>
  <c r="I86" i="9"/>
  <c r="T87" i="9"/>
  <c r="R86" i="9"/>
  <c r="L85" i="9"/>
  <c r="R85" i="9"/>
  <c r="T78" i="9"/>
  <c r="M75" i="9"/>
  <c r="N75" i="9"/>
  <c r="N70" i="9"/>
  <c r="R69" i="9"/>
  <c r="G62" i="9"/>
  <c r="L62" i="9" s="1"/>
  <c r="L43" i="9"/>
  <c r="R43" i="9"/>
  <c r="M43" i="9"/>
  <c r="L42" i="9"/>
  <c r="L39" i="9"/>
  <c r="R39" i="9"/>
  <c r="R36" i="9"/>
  <c r="M36" i="9"/>
  <c r="O24" i="9"/>
  <c r="V17" i="9"/>
  <c r="V15" i="9"/>
  <c r="J142" i="9"/>
  <c r="O142" i="9" s="1"/>
  <c r="L139" i="9"/>
  <c r="N135" i="9"/>
  <c r="R134" i="9"/>
  <c r="V133" i="9"/>
  <c r="J131" i="9"/>
  <c r="O131" i="9" s="1"/>
  <c r="N128" i="9"/>
  <c r="V119" i="9"/>
  <c r="O110" i="9"/>
  <c r="N107" i="9"/>
  <c r="O107" i="9"/>
  <c r="K101" i="9"/>
  <c r="O103" i="9"/>
  <c r="O102" i="9"/>
  <c r="V88" i="9"/>
  <c r="L86" i="9"/>
  <c r="T83" i="9"/>
  <c r="N83" i="9"/>
  <c r="O73" i="9"/>
  <c r="T65" i="9"/>
  <c r="G52" i="9"/>
  <c r="L52" i="9" s="1"/>
  <c r="O46" i="9"/>
  <c r="V46" i="9"/>
  <c r="V45" i="9"/>
  <c r="O45" i="9"/>
  <c r="L31" i="9"/>
  <c r="R31" i="9"/>
  <c r="N30" i="9"/>
  <c r="I29" i="9"/>
  <c r="N29" i="9" s="1"/>
  <c r="L28" i="9"/>
  <c r="M28" i="9"/>
  <c r="N20" i="9"/>
  <c r="G12" i="9"/>
  <c r="G11" i="9" s="1"/>
  <c r="O148" i="9"/>
  <c r="I131" i="9"/>
  <c r="N115" i="9"/>
  <c r="L110" i="9"/>
  <c r="M110" i="9"/>
  <c r="M69" i="9"/>
  <c r="V68" i="9"/>
  <c r="O68" i="9"/>
  <c r="U62" i="9"/>
  <c r="U52" i="9" s="1"/>
  <c r="U11" i="9" s="1"/>
  <c r="U171" i="9" s="1"/>
  <c r="T61" i="9"/>
  <c r="N61" i="9"/>
  <c r="N58" i="9"/>
  <c r="R57" i="9"/>
  <c r="N49" i="9"/>
  <c r="T49" i="9"/>
  <c r="T48" i="9"/>
  <c r="N48" i="9"/>
  <c r="M44" i="9"/>
  <c r="L44" i="9"/>
  <c r="R44" i="9"/>
  <c r="N34" i="9"/>
  <c r="M30" i="9"/>
  <c r="L23" i="9"/>
  <c r="R23" i="9"/>
  <c r="U137" i="9"/>
  <c r="M132" i="9"/>
  <c r="L132" i="9"/>
  <c r="R126" i="9"/>
  <c r="O124" i="9"/>
  <c r="V122" i="9"/>
  <c r="O122" i="9"/>
  <c r="R120" i="9"/>
  <c r="L107" i="9"/>
  <c r="R107" i="9"/>
  <c r="M104" i="9"/>
  <c r="O101" i="9"/>
  <c r="N79" i="9"/>
  <c r="V79" i="9"/>
  <c r="L73" i="9"/>
  <c r="M73" i="9"/>
  <c r="S62" i="9"/>
  <c r="J59" i="9"/>
  <c r="O59" i="9" s="1"/>
  <c r="N60" i="9"/>
  <c r="O60" i="9"/>
  <c r="N27" i="9"/>
  <c r="O15" i="9"/>
  <c r="R152" i="9"/>
  <c r="O125" i="9"/>
  <c r="N122" i="9"/>
  <c r="O114" i="9"/>
  <c r="M108" i="9"/>
  <c r="R108" i="9"/>
  <c r="L108" i="9"/>
  <c r="L105" i="9"/>
  <c r="R105" i="9"/>
  <c r="L104" i="9"/>
  <c r="N102" i="9"/>
  <c r="O97" i="9"/>
  <c r="M94" i="9"/>
  <c r="R93" i="9"/>
  <c r="N71" i="9"/>
  <c r="Q62" i="9"/>
  <c r="N59" i="9"/>
  <c r="S53" i="9"/>
  <c r="S52" i="9" s="1"/>
  <c r="S11" i="9" s="1"/>
  <c r="S171" i="9" s="1"/>
  <c r="O33" i="9"/>
  <c r="T30" i="9"/>
  <c r="L146" i="9"/>
  <c r="L141" i="9"/>
  <c r="R141" i="9"/>
  <c r="T129" i="9"/>
  <c r="N129" i="9"/>
  <c r="T125" i="9"/>
  <c r="N125" i="9"/>
  <c r="O118" i="9"/>
  <c r="L80" i="9"/>
  <c r="M80" i="9"/>
  <c r="L77" i="9"/>
  <c r="R77" i="9"/>
  <c r="O64" i="9"/>
  <c r="K63" i="9"/>
  <c r="K62" i="9" s="1"/>
  <c r="O63" i="9"/>
  <c r="V56" i="9"/>
  <c r="O56" i="9"/>
  <c r="Q52" i="9"/>
  <c r="Q11" i="9" s="1"/>
  <c r="M42" i="9"/>
  <c r="I33" i="9"/>
  <c r="N33" i="9" s="1"/>
  <c r="O21" i="9"/>
  <c r="T122" i="9"/>
  <c r="M102" i="9"/>
  <c r="L100" i="9"/>
  <c r="M95" i="9"/>
  <c r="R94" i="9"/>
  <c r="K86" i="9"/>
  <c r="O86" i="9" s="1"/>
  <c r="N80" i="9"/>
  <c r="L78" i="9"/>
  <c r="N73" i="9"/>
  <c r="L72" i="9"/>
  <c r="M71" i="9"/>
  <c r="M63" i="9"/>
  <c r="M49" i="9"/>
  <c r="N46" i="9"/>
  <c r="O43" i="9"/>
  <c r="L33" i="9"/>
  <c r="V27" i="9"/>
  <c r="M20" i="9"/>
  <c r="M15" i="9"/>
  <c r="I14" i="9"/>
  <c r="M14" i="9" s="1"/>
  <c r="R12" i="9"/>
  <c r="O99" i="9"/>
  <c r="O85" i="9"/>
  <c r="O77" i="9"/>
  <c r="R62" i="9"/>
  <c r="N43" i="9"/>
  <c r="J42" i="9"/>
  <c r="O42" i="9" s="1"/>
  <c r="N41" i="9"/>
  <c r="K33" i="9"/>
  <c r="R29" i="9"/>
  <c r="O128" i="9"/>
  <c r="M127" i="9"/>
  <c r="R50" i="9"/>
  <c r="T47" i="9"/>
  <c r="V44" i="9"/>
  <c r="L36" i="9"/>
  <c r="V16" i="9"/>
  <c r="M59" i="9"/>
  <c r="R52" i="9"/>
  <c r="R13" i="9"/>
  <c r="M129" i="9"/>
  <c r="N111" i="9"/>
  <c r="L106" i="9"/>
  <c r="R95" i="9"/>
  <c r="L50" i="9"/>
  <c r="R49" i="9"/>
  <c r="M46" i="9"/>
  <c r="N37" i="9"/>
  <c r="L14" i="9"/>
  <c r="L138" i="9"/>
  <c r="M125" i="9"/>
  <c r="M90" i="9"/>
  <c r="R68" i="9"/>
  <c r="R53" i="9"/>
  <c r="M48" i="9"/>
  <c r="N31" i="9"/>
  <c r="AO9" i="10"/>
  <c r="CD9" i="10"/>
  <c r="BE9" i="10"/>
  <c r="BT9" i="10"/>
  <c r="BD9" i="10"/>
  <c r="CH9" i="10"/>
  <c r="BU9" i="10"/>
  <c r="BB9" i="10"/>
  <c r="BS9" i="10"/>
  <c r="BC9" i="10"/>
  <c r="CI9" i="10"/>
  <c r="CA9" i="10"/>
  <c r="BG9" i="10"/>
  <c r="CE9" i="10"/>
  <c r="BV9" i="10"/>
  <c r="BF9" i="10"/>
  <c r="CQ1" i="10"/>
  <c r="R72" i="9"/>
  <c r="R54" i="9"/>
  <c r="R27" i="9"/>
  <c r="R21" i="9"/>
  <c r="R16" i="9"/>
  <c r="M31" i="9"/>
  <c r="M159" i="9"/>
  <c r="M158" i="9" s="1"/>
  <c r="M138" i="9"/>
  <c r="M130" i="9"/>
  <c r="M128" i="9"/>
  <c r="M126" i="9"/>
  <c r="M124" i="9"/>
  <c r="M109" i="9"/>
  <c r="M107" i="9"/>
  <c r="M105" i="9"/>
  <c r="L92" i="9"/>
  <c r="M91" i="9"/>
  <c r="M89" i="9"/>
  <c r="M87" i="9"/>
  <c r="M74" i="9"/>
  <c r="L63" i="9"/>
  <c r="M58" i="9"/>
  <c r="M56" i="9"/>
  <c r="L53" i="9"/>
  <c r="M29" i="9"/>
  <c r="M18" i="9"/>
  <c r="R41" i="9"/>
  <c r="M143" i="9"/>
  <c r="M122" i="9"/>
  <c r="M120" i="9"/>
  <c r="M118" i="9"/>
  <c r="M103" i="9"/>
  <c r="M101" i="9"/>
  <c r="M72" i="9"/>
  <c r="M54" i="9"/>
  <c r="M41" i="9"/>
  <c r="M39" i="9"/>
  <c r="M37" i="9"/>
  <c r="M34" i="9"/>
  <c r="L29" i="9"/>
  <c r="M27" i="9"/>
  <c r="M25" i="9"/>
  <c r="M23" i="9"/>
  <c r="M21" i="9"/>
  <c r="L18" i="9"/>
  <c r="M16" i="9"/>
  <c r="L13" i="9"/>
  <c r="M169" i="9"/>
  <c r="M167" i="9"/>
  <c r="M165" i="9"/>
  <c r="M163" i="9"/>
  <c r="M156" i="9"/>
  <c r="M154" i="9"/>
  <c r="M152" i="9"/>
  <c r="M150" i="9"/>
  <c r="L122" i="9"/>
  <c r="L118" i="9"/>
  <c r="M116" i="9"/>
  <c r="M114" i="9"/>
  <c r="M99" i="9"/>
  <c r="M97" i="9"/>
  <c r="M85" i="9"/>
  <c r="M83" i="9"/>
  <c r="M81" i="9"/>
  <c r="M79" i="9"/>
  <c r="M77" i="9"/>
  <c r="M70" i="9"/>
  <c r="M68" i="9"/>
  <c r="M66" i="9"/>
  <c r="M64" i="9"/>
  <c r="M61" i="9"/>
  <c r="M148" i="9"/>
  <c r="M146" i="9"/>
  <c r="M141" i="9"/>
  <c r="M139" i="9"/>
  <c r="M135" i="9"/>
  <c r="BN9" i="10" l="1"/>
  <c r="BO9" i="10"/>
  <c r="CQ17" i="10"/>
  <c r="AK17" i="10"/>
  <c r="M145" i="9"/>
  <c r="Q171" i="9"/>
  <c r="R11" i="9"/>
  <c r="L11" i="9"/>
  <c r="L171" i="9" s="1"/>
  <c r="G171" i="9"/>
  <c r="J62" i="9"/>
  <c r="O62" i="9" s="1"/>
  <c r="N117" i="9"/>
  <c r="M33" i="9"/>
  <c r="N86" i="9"/>
  <c r="M86" i="9"/>
  <c r="O13" i="9"/>
  <c r="I62" i="9"/>
  <c r="L12" i="9"/>
  <c r="J35" i="9"/>
  <c r="J12" i="9" s="1"/>
  <c r="N42" i="9"/>
  <c r="N14" i="9"/>
  <c r="I13" i="9"/>
  <c r="O138" i="9"/>
  <c r="E11" i="9"/>
  <c r="E171" i="9" s="1"/>
  <c r="K53" i="9"/>
  <c r="K52" i="9" s="1"/>
  <c r="K11" i="9" s="1"/>
  <c r="K171" i="9" s="1"/>
  <c r="O54" i="9"/>
  <c r="N131" i="9"/>
  <c r="M131" i="9"/>
  <c r="O53" i="9"/>
  <c r="M149" i="9"/>
  <c r="N149" i="9"/>
  <c r="O149" i="9"/>
  <c r="J145" i="9"/>
  <c r="O145" i="9" s="1"/>
  <c r="M142" i="9"/>
  <c r="N142" i="9"/>
  <c r="I137" i="9"/>
  <c r="N138" i="9"/>
  <c r="BL9" i="10" l="1"/>
  <c r="CL9" i="10"/>
  <c r="BY9" i="10"/>
  <c r="F2" i="10"/>
  <c r="F5" i="10" s="1"/>
  <c r="CK9" i="10"/>
  <c r="BX9" i="10"/>
  <c r="BK9" i="10"/>
  <c r="BW9" i="10"/>
  <c r="AJ9" i="10"/>
  <c r="AO6" i="10"/>
  <c r="BA6" i="10"/>
  <c r="BE6" i="10"/>
  <c r="CM9" i="10"/>
  <c r="BJ9" i="10"/>
  <c r="BB6" i="10"/>
  <c r="CJ9" i="10"/>
  <c r="BG6" i="10"/>
  <c r="BC6" i="10"/>
  <c r="O12" i="9"/>
  <c r="M62" i="9"/>
  <c r="N62" i="9"/>
  <c r="I52" i="9"/>
  <c r="M137" i="9"/>
  <c r="I12" i="9"/>
  <c r="N13" i="9"/>
  <c r="M13" i="9"/>
  <c r="O35" i="9"/>
  <c r="N35" i="9"/>
  <c r="J52" i="9"/>
  <c r="O52" i="9" s="1"/>
  <c r="J137" i="9"/>
  <c r="O137" i="9" s="1"/>
  <c r="N145" i="9"/>
  <c r="CH6" i="10" l="1"/>
  <c r="AB16" i="10"/>
  <c r="BO6" i="10"/>
  <c r="BF6" i="10"/>
  <c r="F6" i="10"/>
  <c r="CI6" i="10"/>
  <c r="CA6" i="10"/>
  <c r="CG6" i="10"/>
  <c r="CF6" i="10"/>
  <c r="BQ6" i="10"/>
  <c r="CD6" i="10"/>
  <c r="CC6" i="10"/>
  <c r="CB6" i="10"/>
  <c r="BR6" i="10"/>
  <c r="BP6" i="10"/>
  <c r="BN6" i="10"/>
  <c r="BD6" i="10"/>
  <c r="CE6" i="10"/>
  <c r="BZ9" i="10"/>
  <c r="M12" i="9"/>
  <c r="I11" i="9"/>
  <c r="N12" i="9"/>
  <c r="N52" i="9"/>
  <c r="M52" i="9"/>
  <c r="N137" i="9"/>
  <c r="BT6" i="10"/>
  <c r="J11" i="9"/>
  <c r="BU6" i="10"/>
  <c r="BI6" i="10"/>
  <c r="BV6" i="10"/>
  <c r="BH6" i="10"/>
  <c r="BK6" i="10" l="1"/>
  <c r="BM9" i="10"/>
  <c r="AZ9" i="10"/>
  <c r="CO9" i="10"/>
  <c r="CQ9" i="10"/>
  <c r="CP9" i="10"/>
  <c r="CN9" i="10"/>
  <c r="O11" i="9"/>
  <c r="O171" i="9" s="1"/>
  <c r="J171" i="9"/>
  <c r="N11" i="9"/>
  <c r="N171" i="9" s="1"/>
  <c r="I171" i="9"/>
  <c r="M11" i="9"/>
  <c r="M171" i="9" s="1"/>
  <c r="BL6" i="10" l="1"/>
  <c r="BY6" i="10"/>
  <c r="CL6" i="10"/>
  <c r="BX6" i="10"/>
  <c r="CK6" i="10"/>
  <c r="BJ6" i="10"/>
  <c r="BW6" i="10"/>
  <c r="CJ6" i="10"/>
  <c r="AJ6" i="10" l="1"/>
  <c r="CM6" i="10"/>
  <c r="BM6" i="10" l="1"/>
  <c r="AZ6" i="10"/>
  <c r="CN6" i="10" l="1"/>
  <c r="CO6" i="10"/>
  <c r="BS6" i="10" l="1"/>
  <c r="BZ6" i="10" l="1"/>
  <c r="CQ6" i="10" l="1"/>
  <c r="CP6" i="10"/>
</calcChain>
</file>

<file path=xl/sharedStrings.xml><?xml version="1.0" encoding="utf-8"?>
<sst xmlns="http://schemas.openxmlformats.org/spreadsheetml/2006/main" count="899" uniqueCount="655">
  <si>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</si>
  <si>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</si>
  <si>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</si>
  <si>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</si>
  <si>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</si>
  <si>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</si>
  <si>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</si>
  <si>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</si>
  <si>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</si>
  <si>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</si>
  <si>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</si>
  <si>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</si>
  <si>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</si>
  <si>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</si>
  <si>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</si>
  <si>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</si>
  <si>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</si>
  <si>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</si>
  <si>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</si>
  <si>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</si>
  <si>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</si>
  <si>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</si>
  <si>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</si>
  <si>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</si>
  <si>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</si>
  <si>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</si>
  <si>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</si>
  <si>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</si>
  <si>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</si>
  <si>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</si>
  <si>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</si>
  <si>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</si>
  <si>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</si>
  <si>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</si>
  <si>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</si>
  <si>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</si>
  <si>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</si>
  <si>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</si>
  <si>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</si>
  <si>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</si>
  <si>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</si>
  <si>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</si>
  <si>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</si>
  <si>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</si>
  <si>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</si>
  <si>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</si>
  <si>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</si>
  <si>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</si>
  <si>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</si>
  <si>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</si>
  <si>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</si>
  <si>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</si>
  <si>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</si>
  <si>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</si>
  <si>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</si>
  <si>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</si>
  <si>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</si>
  <si>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</si>
  <si>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</si>
  <si>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</si>
  <si>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</si>
  <si>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</si>
  <si>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</si>
  <si>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</si>
  <si>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</si>
  <si>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</si>
  <si>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</si>
  <si>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</si>
  <si>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</si>
  <si>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</si>
  <si>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</si>
  <si>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</si>
  <si>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</si>
  <si>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</si>
  <si>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</si>
  <si>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</si>
  <si>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</si>
  <si>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</si>
  <si>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</si>
  <si>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</si>
  <si>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</si>
  <si>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</si>
  <si>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</si>
  <si>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</si>
  <si>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</si>
  <si>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</si>
  <si>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</si>
  <si>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</si>
  <si>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</si>
  <si>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</si>
  <si>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</si>
  <si>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</si>
  <si>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</si>
  <si>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</si>
  <si>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</si>
  <si>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</si>
  <si>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</si>
  <si>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</si>
  <si>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</si>
  <si>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</si>
  <si>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</si>
  <si>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</si>
  <si>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</si>
  <si>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</si>
  <si>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</si>
  <si>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</si>
  <si>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</si>
  <si>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</si>
  <si>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</si>
  <si>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</si>
  <si>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</si>
  <si>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</si>
  <si>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</si>
  <si>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</si>
  <si>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</si>
  <si>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</si>
  <si>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</si>
  <si>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</si>
  <si>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</si>
  <si>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</si>
  <si>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</si>
  <si>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</si>
  <si>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</si>
  <si>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</si>
  <si>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</si>
  <si>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</si>
  <si>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</si>
  <si>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</si>
  <si>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</si>
  <si>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</si>
  <si>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</si>
  <si>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</si>
  <si>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</si>
  <si>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</si>
  <si>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</si>
  <si>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</si>
  <si>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</si>
  <si>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</si>
  <si>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</si>
  <si>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</si>
  <si>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</si>
  <si>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</si>
  <si>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</si>
  <si>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</si>
  <si>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</si>
  <si>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</si>
  <si>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</si>
  <si>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</si>
  <si>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</si>
  <si>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</si>
  <si>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</si>
  <si>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</si>
  <si>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</si>
  <si>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</si>
  <si>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</si>
  <si>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</si>
  <si>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</si>
  <si>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</si>
  <si>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</si>
  <si>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</si>
  <si>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</si>
  <si>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</si>
  <si>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</si>
  <si>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</si>
  <si>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</si>
  <si>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</si>
  <si>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</si>
  <si>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</si>
  <si>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</si>
  <si>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</si>
  <si>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</si>
  <si>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</si>
  <si>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</si>
  <si>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</si>
  <si>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</si>
  <si>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</si>
  <si>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</si>
  <si>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</si>
  <si>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</si>
  <si>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</si>
  <si>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</si>
  <si>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</si>
  <si>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</si>
  <si>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</si>
  <si>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</si>
  <si>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</si>
  <si>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</si>
  <si>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</si>
  <si>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</si>
  <si>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</si>
  <si>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</si>
  <si>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</si>
  <si>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</si>
  <si>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</si>
  <si>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</si>
  <si>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</si>
  <si>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</si>
  <si>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</si>
  <si>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</si>
  <si>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</si>
  <si>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</si>
  <si>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</si>
  <si>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</si>
  <si>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</si>
  <si>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</si>
  <si>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</si>
  <si>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</si>
  <si>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</si>
  <si>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</si>
  <si>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</si>
  <si>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</si>
  <si>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</si>
  <si>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</si>
  <si>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</si>
  <si>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</si>
  <si>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</si>
  <si>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</si>
  <si>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</si>
  <si>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</si>
  <si>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</si>
  <si>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</si>
  <si>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</si>
  <si>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</si>
  <si>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</si>
  <si>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</si>
  <si>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</si>
  <si>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</si>
  <si>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</si>
  <si>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</si>
  <si>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</si>
  <si>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</si>
  <si>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</si>
  <si>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</si>
  <si>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</si>
  <si>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</si>
  <si>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</si>
  <si>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</si>
  <si>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</si>
  <si>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</si>
  <si>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</si>
  <si>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</si>
  <si>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</si>
  <si>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</si>
  <si>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</si>
  <si>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</si>
  <si>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</si>
  <si>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</si>
  <si>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</si>
  <si>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</si>
  <si>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</si>
  <si>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</si>
  <si>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</si>
  <si>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</si>
  <si>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</si>
  <si>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</si>
  <si>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</si>
  <si>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</si>
  <si>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</si>
  <si>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</si>
  <si>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</si>
  <si>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</si>
  <si>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</si>
  <si>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</si>
  <si>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</si>
  <si>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</si>
  <si>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</si>
  <si>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</si>
  <si>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</si>
  <si>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</si>
  <si>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</si>
  <si>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</si>
  <si>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</si>
  <si>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</si>
  <si>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</si>
  <si>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</si>
  <si>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</si>
  <si>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</si>
  <si>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</si>
  <si>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</si>
  <si>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</si>
  <si>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</si>
  <si>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</si>
  <si>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</si>
  <si>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</si>
  <si>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</si>
  <si>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</si>
  <si>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</si>
  <si>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</si>
  <si>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</si>
  <si>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</si>
  <si>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</si>
  <si>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</si>
  <si>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</si>
  <si>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</si>
  <si>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</si>
  <si>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</si>
  <si>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</si>
  <si>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</si>
  <si>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</si>
  <si>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</si>
  <si>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</si>
  <si>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</si>
  <si>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</si>
  <si>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</si>
  <si>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</si>
  <si>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</si>
  <si>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</si>
  <si>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</si>
  <si>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</si>
  <si>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</si>
  <si>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</si>
  <si>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</si>
  <si>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</si>
  <si>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</si>
  <si>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</si>
  <si>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</si>
  <si>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</si>
  <si>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</si>
  <si>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</si>
  <si>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</si>
  <si>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</si>
  <si>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</si>
  <si>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</si>
  <si>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</si>
  <si>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</si>
  <si>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</si>
  <si>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</si>
  <si>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</si>
  <si>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</si>
  <si>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</si>
  <si>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</si>
  <si>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</si>
  <si>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</si>
  <si>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</si>
  <si>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</si>
  <si>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</si>
  <si>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</si>
  <si>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</si>
  <si>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</si>
  <si>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</si>
  <si>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</si>
  <si>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</si>
  <si>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</si>
  <si>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</si>
  <si>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</si>
  <si>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</si>
  <si>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MODIFICACIONES</t>
  </si>
  <si>
    <t>CERTIFICADOS DE DISPONIBILIDAD</t>
  </si>
  <si>
    <t>BLOQUEO</t>
  </si>
  <si>
    <t>APLAZAMIENTO</t>
  </si>
  <si>
    <t>Fuente: Sistema de Información Financiera SIIF</t>
  </si>
  <si>
    <t>A</t>
  </si>
  <si>
    <t>SUELDOS</t>
  </si>
  <si>
    <t>SUELDOS DE VACACIONES</t>
  </si>
  <si>
    <t>INCAPACIDADES Y LICENCIA DE MATERNIDAD</t>
  </si>
  <si>
    <t>PRIMA TECNICA NO SALARIAL</t>
  </si>
  <si>
    <t>GASTOS DE REPRESENTACION</t>
  </si>
  <si>
    <t>BONIFICACION POR SERVICIOS PRESTADOS</t>
  </si>
  <si>
    <t>PRIMA DE SERVICIO</t>
  </si>
  <si>
    <t>PRIMA DE VACACIONES</t>
  </si>
  <si>
    <t>16</t>
  </si>
  <si>
    <t>PRIMA DE NAVIDAD</t>
  </si>
  <si>
    <t>PRIMA ESPECIAL DE SERVICIOS</t>
  </si>
  <si>
    <t>HORAS EXTRAS</t>
  </si>
  <si>
    <t>INDEMNIZACION POR VACACIONES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</si>
  <si>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</si>
  <si>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</si>
  <si>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</si>
  <si>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</si>
  <si>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</si>
  <si>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</si>
  <si>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</si>
  <si>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</si>
  <si>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</si>
  <si>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</si>
  <si>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</si>
  <si>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</si>
  <si>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</si>
  <si>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</si>
  <si>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IMPUESTO DE VEHICULO</t>
  </si>
  <si>
    <t>IMPUESTO PREDIAL</t>
  </si>
  <si>
    <t>VALORIZACION EDIFICACIONES</t>
  </si>
  <si>
    <t>OTROS IMPUESTOS</t>
  </si>
  <si>
    <t>MULTAS</t>
  </si>
  <si>
    <t>SANCIONES</t>
  </si>
  <si>
    <t>AUDIOVISUALES Y ACCESORIOS</t>
  </si>
  <si>
    <t>EQUIPO DE SISTEMAS</t>
  </si>
  <si>
    <t>SOFTWARE</t>
  </si>
  <si>
    <t>EQUIPO DE CAFETERIA</t>
  </si>
  <si>
    <t>VEHICULOS</t>
  </si>
  <si>
    <t>OTRAS COMPRAS DE EQUIPOS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</si>
  <si>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</si>
  <si>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</si>
  <si>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</si>
  <si>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</si>
  <si>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</si>
  <si>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</si>
  <si>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</si>
  <si>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</si>
  <si>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</si>
  <si>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UTENSILIOS DE CAFETERIA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</si>
  <si>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</si>
  <si>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</si>
  <si>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</si>
  <si>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</si>
  <si>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</si>
  <si>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</si>
  <si>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10</t>
  </si>
  <si>
    <t>SERVICIO DE SEGURIDAD Y VIGILANCIA</t>
  </si>
  <si>
    <t>MANTENIMIENTO DE OTROS BIENES</t>
  </si>
  <si>
    <t>MANTENIMIENTO DE SOFTWARE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</si>
  <si>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</si>
  <si>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</si>
  <si>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</si>
  <si>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</si>
  <si>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</si>
  <si>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</si>
  <si>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</si>
  <si>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</si>
  <si>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</si>
  <si>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</si>
  <si>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</si>
  <si>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</si>
  <si>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</si>
  <si>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</si>
  <si>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INMUEBLES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</si>
  <si>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</si>
  <si>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</si>
  <si>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</si>
  <si>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</si>
  <si>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</si>
  <si>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SERVICIOS PARA ESTIMULOS</t>
  </si>
  <si>
    <t>OTROS GASTOS POR ADQUISICION DE SERVICIOS</t>
  </si>
  <si>
    <t>SERVICIOS MÉDICOS Y HOSPITALARIOS</t>
  </si>
  <si>
    <t>GASTOS DE ALIMENTACIÓN</t>
  </si>
  <si>
    <t>CUOTA DE AUDITAJE CONTRANAL</t>
  </si>
  <si>
    <t>SEGURO DE VIDA (LEY 16/88)</t>
  </si>
  <si>
    <t>SENTENCIAS Y CONCILIACIONES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</si>
  <si>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</si>
  <si>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</si>
  <si>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</si>
  <si>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</si>
  <si>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FONDO ESPECIAL. COMISION NACIONAL DE BÚSQUEDA (ART. 18 LEY 971 DE 2005)</t>
  </si>
  <si>
    <t>C</t>
  </si>
  <si>
    <t>ADQUISICION, COMPRA, MEJORAMIENTO, CONSTRUCCION Y ADECUACION DE SEDES EN LAS REGIONALES Y SECCIONALES PARA LA DEFENSORIA DEL PUEBLO   CAPITALES DE DEPARTAMENTOS Y SECCIONALES  A NIVEL NACIONAL</t>
  </si>
  <si>
    <t>EJECUCIÓN
APR Vs COMP</t>
  </si>
  <si>
    <t>EJECUCIÓN
APR Vs CDP</t>
  </si>
  <si>
    <t>CDP MODIFICACIÓN</t>
  </si>
  <si>
    <t>CDP MODIFICACIÓN
+ CDP GASTOS</t>
  </si>
  <si>
    <t>INFORME DE EJECUCIÓN PRESUPUESTAL VIGENCIA 2016</t>
  </si>
  <si>
    <t>A-1-0-1-1-1</t>
  </si>
  <si>
    <t>A-1-0-1-1-2</t>
  </si>
  <si>
    <t>A-1-0-1-1-4</t>
  </si>
  <si>
    <t>A-1-0-1-4-2</t>
  </si>
  <si>
    <t>A-1-0-1-5-1</t>
  </si>
  <si>
    <t>A-1-0-1-5-14</t>
  </si>
  <si>
    <t>A-1-0-1-5-15</t>
  </si>
  <si>
    <t>A-1-0-1-5-16</t>
  </si>
  <si>
    <t>A-1-0-1-5-2</t>
  </si>
  <si>
    <t>A-1-0-1-5-22</t>
  </si>
  <si>
    <t>A-1-0-1-9-1</t>
  </si>
  <si>
    <t>A-1-0-1-9-3</t>
  </si>
  <si>
    <t>A-1-0-2-12</t>
  </si>
  <si>
    <t>A-1-0-5-1-1</t>
  </si>
  <si>
    <t>A-1-0-5-1-2</t>
  </si>
  <si>
    <t>A-1-0-5-1-3</t>
  </si>
  <si>
    <t>A-1-0-5-1-4</t>
  </si>
  <si>
    <t>A-1-0-5-1-5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</si>
  <si>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</si>
  <si>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</si>
  <si>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</si>
  <si>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</si>
  <si>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</si>
  <si>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</si>
  <si>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</si>
  <si>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</si>
  <si>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A-2-0-3-50-16</t>
  </si>
  <si>
    <t>A-2-0-3-50-2</t>
  </si>
  <si>
    <t>A-2-0-3-50-3</t>
  </si>
  <si>
    <t>A-2-0-3-50-90</t>
  </si>
  <si>
    <t>A-2-0-3-51-1</t>
  </si>
  <si>
    <t>A-2-0-3-51-2</t>
  </si>
  <si>
    <t>A-2-0-4-1-16</t>
  </si>
  <si>
    <t>A-2-0-4-1-25</t>
  </si>
  <si>
    <t>A-2-0-4-1-3</t>
  </si>
  <si>
    <t>A-2-0-4-1-4</t>
  </si>
  <si>
    <t>A-2-0-4-1-6</t>
  </si>
  <si>
    <t>A-2-0-4-1-8</t>
  </si>
  <si>
    <t>A-2-0-4-1-9</t>
  </si>
  <si>
    <t>A-2-0-4-10-2</t>
  </si>
  <si>
    <t>A-2-0-4-11-1</t>
  </si>
  <si>
    <t>A-2-0-4-11-2</t>
  </si>
  <si>
    <t>A-2-0-4-2-1</t>
  </si>
  <si>
    <t>A-2-0-4-2-2</t>
  </si>
  <si>
    <t>A-2-0-4-21-1</t>
  </si>
  <si>
    <t>A-2-0-4-21-4</t>
  </si>
  <si>
    <t>A-2-0-4-21-5</t>
  </si>
  <si>
    <t>A-2-0-4-21-8</t>
  </si>
  <si>
    <t>A-2-0-4-4-1</t>
  </si>
  <si>
    <t>A-2-0-4-4-15</t>
  </si>
  <si>
    <t>A-2-0-4-4-17</t>
  </si>
  <si>
    <t>A-2-0-4-4-18</t>
  </si>
  <si>
    <t>A-2-0-4-4-20</t>
  </si>
  <si>
    <t>A-2-0-4-4-21</t>
  </si>
  <si>
    <t>A-2-0-4-4-23</t>
  </si>
  <si>
    <t>A-2-0-4-4-6</t>
  </si>
  <si>
    <t>A-2-0-4-4-9</t>
  </si>
  <si>
    <t>A-2-0-4-40-15</t>
  </si>
  <si>
    <t>A-2-0-4-41-13</t>
  </si>
  <si>
    <t>A-2-0-4-41-2</t>
  </si>
  <si>
    <t>A-2-0-4-41-5</t>
  </si>
  <si>
    <t>A-2-0-4-5-1</t>
  </si>
  <si>
    <t>A-2-0-4-5-10</t>
  </si>
  <si>
    <t>A-2-0-4-5-12</t>
  </si>
  <si>
    <t>A-2-0-4-5-13</t>
  </si>
  <si>
    <t>A-2-0-4-5-2</t>
  </si>
  <si>
    <t>A-2-0-4-5-5</t>
  </si>
  <si>
    <t>A-2-0-4-5-6</t>
  </si>
  <si>
    <t>A-2-0-4-5-8</t>
  </si>
  <si>
    <t>A-2-0-4-6-2</t>
  </si>
  <si>
    <t>A-2-0-4-6-3</t>
  </si>
  <si>
    <t>A-2-0-4-6-5</t>
  </si>
  <si>
    <t>A-2-0-4-7-5</t>
  </si>
  <si>
    <t>A-2-0-4-7-6</t>
  </si>
  <si>
    <t>A-2-0-4-8-1</t>
  </si>
  <si>
    <t>A-2-0-4-8-2</t>
  </si>
  <si>
    <t>A-2-0-4-8-3</t>
  </si>
  <si>
    <t>A-2-0-4-8-5</t>
  </si>
  <si>
    <t>A-2-0-4-8-6</t>
  </si>
  <si>
    <t>A-2-0-4-9-1</t>
  </si>
  <si>
    <t>A-2-0-4-9-11</t>
  </si>
  <si>
    <t>A-2-0-4-9-8</t>
  </si>
  <si>
    <t>A-3-2-1-1</t>
  </si>
  <si>
    <t>A-3-5-3-44</t>
  </si>
  <si>
    <t>A-3-6-1-1</t>
  </si>
  <si>
    <t>A-3-6-1-1-2</t>
  </si>
  <si>
    <t>A-3-6-3-11</t>
  </si>
  <si>
    <t>A-3-6-3-11-1</t>
  </si>
  <si>
    <t>A-3-6-3-11-2</t>
  </si>
  <si>
    <t>A-3-6-3-4</t>
  </si>
  <si>
    <t>A-3-6-3-66</t>
  </si>
  <si>
    <t>A-3-6-3-7</t>
  </si>
  <si>
    <t>C-121-800-1</t>
  </si>
  <si>
    <t>C-122-800-2</t>
  </si>
  <si>
    <t>C-213-800-1</t>
  </si>
  <si>
    <t>C-310-1504-1</t>
  </si>
  <si>
    <t>C-310-1504-2</t>
  </si>
  <si>
    <t>C-310-1507-1</t>
  </si>
  <si>
    <t>C-310-1507-3-0-2</t>
  </si>
  <si>
    <t>C-310-1507-3-0-3</t>
  </si>
  <si>
    <t>C-310-1507-4</t>
  </si>
  <si>
    <t>C-320-1304-1</t>
  </si>
  <si>
    <t>C-320-1507-1-0-2</t>
  </si>
  <si>
    <t>C-320-1507-2</t>
  </si>
  <si>
    <t>C-320-1507-3</t>
  </si>
  <si>
    <t>C-510-704-1</t>
  </si>
  <si>
    <t>C-510-800-2-0-2</t>
  </si>
  <si>
    <t>C-510-800-2-0-3</t>
  </si>
  <si>
    <t>C-520-800-3</t>
  </si>
  <si>
    <t>C-670-1507-3-0-2</t>
  </si>
  <si>
    <t>C-670-1507-3-0-3</t>
  </si>
  <si>
    <t>C-670-1508-1</t>
  </si>
  <si>
    <t>HERRAMIENTAS</t>
  </si>
  <si>
    <t>OTROS GASTOS  ADQUISICION BIENES</t>
  </si>
  <si>
    <t>SENTENCIAS</t>
  </si>
  <si>
    <t>FONDO PARA LA DEFENSA DE LOS DERECHOS E INTERESES COLECTIVOS -LEY 472 DE 1998.</t>
  </si>
  <si>
    <t>APROVISIONAMIENTO DE CONDICIONES FÍSICAS APROPIADAS PARA EL FUNCIONAMIENTO DEL NIVEL CENTRAL DE LA DEFENSORÍA DEL PUEBLO</t>
  </si>
  <si>
    <t>AMPLIACION MODERNIZACION DE LOS SISTEMAS DE INFORMACION PLATAFORMA COMPUTACIONAL TELECOMUNICACIONES Y SEGURIDAD INFORMATICA NACIONAL</t>
  </si>
  <si>
    <t>MEJORAMIENTO FORTALECER LA CAPACIDAD DE LA DEFENSORÍA DEL PUEBLO EN LA PROMOCIÓN Y SEGUIMIENTO AL CUMPLIMIENTO DE LA LEY 1098/06 NACIONAL</t>
  </si>
  <si>
    <t>FORTALECIMIENTO DE LA ATENCION ESPECIALIZADA PARA LA GARANTIA Y PROTECCION DE LOS DERECHOS DE LOS NNA NACIONAL</t>
  </si>
  <si>
    <t>FORTALECIMIENTO DEL RESPETO, PROTECCIÓN Y GARANTÍA DE LOS DESC PARA GRUPOS Y SUJETOS DE ESPECIAL PROTECCCIÓN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</si>
  <si>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</si>
  <si>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</si>
  <si>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FORTALECIMIENTO PARA LA PROMOCION Y SEGUIMIENTO AL CUMPLIMIENTO DE LOS DERECHOS DE LAS MUJERES A NIVEL  NACIONAL</t>
  </si>
  <si>
    <t>IMPLEMENTACIÓN DEL MODELO ORGANIZACIONAL PARA LA CUALIFICACIÓN INTEGRAL DEL TALENTO HUMANO A NIVEL  NACIONAL</t>
  </si>
  <si>
    <t>IMPLEMENTACIÓN DE LA ESTRATEGIA DE ATENCIÓN DEFENSORIAL DESCENTRALIZADA A LA POBLACIÓN RURAL EN COLOMBIA (APVND)</t>
  </si>
  <si>
    <t>FORTALECIMIENTO DE LAS COMUNIDADES EN RIESGO Y SITUACION DE DESPLAZAMIENTO FORZADO, PARA LA EXIGIBILIDAD DE SUS DERECHOS , , NACIONAL</t>
  </si>
  <si>
    <t>ASESORIA ORIENTACION Y ACOMPAÑAMIENTO  A LAS VICTIMAS INDIVIDUALES Y COLECTIVAS NO ETNICAS DEL CONFLICTO ARMADO INTERNO (APV) ,  NACIONAL</t>
  </si>
  <si>
    <t>FORTALECIMIENTO SERVICIO DE INVESTIGACIÓN DEFENSORIAL DE LA DIRECCIÓN NACIONAL DE DEFENSORÍA PÚBLICA NACIONAL</t>
  </si>
  <si>
    <t>FORTALECIMIENTO DE LA CAPACIDAD TÉCNICA DE DEFENSA DE LOS OPERADORES , , NACIONAL (APVND)</t>
  </si>
  <si>
    <t>FORTALECIMIENTO DE LA CAPACIDAD TÉCNICA DE DEFENSA DE LOS OPERADORES , , NACIONAL (NV)</t>
  </si>
  <si>
    <t>IMPLEMENTACION SISTEMA DE GESTION DOCUMENTAL DE LA DEFENSORIA DEL PUEBLO CAPITALES DE DEPARTAMENTO Y SECCIONALES A NIVEL NACIONAL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</si>
  <si>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</si>
  <si>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</si>
  <si>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IMPLEMENTACION IMPLEMENTACION DEL PROGRAMA ESPECIALIZADO PARA EL ACOMPAÑAMIENTO Y ASESORIA, SEGUIMIENTO  DE LOS DECRETOS LEY  4633, 463 , , NACIONAL</t>
  </si>
  <si>
    <t>CERTIFICADOS
ACUMULADOS</t>
  </si>
  <si>
    <t>APROPIACION
DISP. VIGENTE</t>
  </si>
  <si>
    <t>COMPROMISOS
ACUMULADOS</t>
  </si>
  <si>
    <t>OBLIGACIONES
ACUMULADOS</t>
  </si>
  <si>
    <t>PAGOS
ACUMULADOS</t>
  </si>
  <si>
    <t>SALDO POR
CERTIFICAR</t>
  </si>
  <si>
    <t>SALDO POR
COMPROMETER</t>
  </si>
  <si>
    <t>SALDO POR
OBLIGAR</t>
  </si>
  <si>
    <t>SALDO POR
PAGAR</t>
  </si>
  <si>
    <t>A-1-0-1-1</t>
  </si>
  <si>
    <t>SUELDOS DE PERSONAL DE NOMINA</t>
  </si>
  <si>
    <t>PRIMA TECNICA</t>
  </si>
  <si>
    <t>A-1-0-1-4</t>
  </si>
  <si>
    <t>OTROS</t>
  </si>
  <si>
    <t>A-1-0-1-5-10</t>
  </si>
  <si>
    <t>HORAS EXTRAS, DIAS FESTIVOS E INDEMNIZACION POR VACACIONES</t>
  </si>
  <si>
    <t>A-1-0-1-9</t>
  </si>
  <si>
    <t>A-1-0-2</t>
  </si>
  <si>
    <t>SERVICIOS PERSONALES INDIRECTOS</t>
  </si>
  <si>
    <t>A-1-0-5</t>
  </si>
  <si>
    <t>CONTRIBUCIONES INHERENTES A LA NOMINA SECTOR PRIVADO Y PUBLICO</t>
  </si>
  <si>
    <t>A-1-0-5-1</t>
  </si>
  <si>
    <t>ADMINISTRADAS POR EL SECTOR PRIVADO</t>
  </si>
  <si>
    <t>A-1-0-5-2</t>
  </si>
  <si>
    <t>ADMINISTRADAS POR EL SECTOR PÚBLICO</t>
  </si>
  <si>
    <t>A-1-0-1</t>
  </si>
  <si>
    <t>A-2-0-3</t>
  </si>
  <si>
    <t>IMPUESTOS Y MULTAS</t>
  </si>
  <si>
    <t>A-2-0-3-50</t>
  </si>
  <si>
    <t>A-2-0-3-51</t>
  </si>
  <si>
    <t>MULTAS Y SANCIONES</t>
  </si>
  <si>
    <t>A-2-0-4</t>
  </si>
  <si>
    <t>ADQUISICION DE BIENES Y SERVICIOS</t>
  </si>
  <si>
    <t>A-2-0-4-1</t>
  </si>
  <si>
    <t>IMPUESTOS Y CONTRIBUCIONES</t>
  </si>
  <si>
    <t>COMPRA DE EQUIPO</t>
  </si>
  <si>
    <t>A-2-0-4-2</t>
  </si>
  <si>
    <t>ENSERES Y EQUIPOS DE OFICINA</t>
  </si>
  <si>
    <t>A-2-0-4-4</t>
  </si>
  <si>
    <t>MATERIALES Y SUMINISTROS</t>
  </si>
  <si>
    <t>APROPIACION 
INICIAL</t>
  </si>
  <si>
    <t>A-2-0-4-5</t>
  </si>
  <si>
    <t>MANTENIMIENTO</t>
  </si>
  <si>
    <t>A-2-0-4-6</t>
  </si>
  <si>
    <t>COMUNICACIONES Y TRANSPORTE</t>
  </si>
  <si>
    <t>A-2-0-4-7</t>
  </si>
  <si>
    <t>IMPRESOS Y PUBLICACIONES</t>
  </si>
  <si>
    <t>A-2-0-4-8</t>
  </si>
  <si>
    <t>SERVICIOS PÚBLICOS</t>
  </si>
  <si>
    <t>A-2-0-4-9</t>
  </si>
  <si>
    <t>SEGUROS</t>
  </si>
  <si>
    <t>A-2-0-4-10</t>
  </si>
  <si>
    <t>ARRENDAMIENTOS</t>
  </si>
  <si>
    <t>VIATICOS Y GASTOS DE VIAJE</t>
  </si>
  <si>
    <t>A-2-0-4-21</t>
  </si>
  <si>
    <t>CAPACITACIÓN, BIENESTAR SOCIAL Y ESTIMULOS</t>
  </si>
  <si>
    <t>A-2-0-4-41</t>
  </si>
  <si>
    <t>OTROS GASTOS  ADQUISICION DE SERVICIOS</t>
  </si>
  <si>
    <t>A-2</t>
  </si>
  <si>
    <t>INVERSIÓN</t>
  </si>
  <si>
    <t>C-320-307-1</t>
  </si>
  <si>
    <t>IMPLEMENTACIÓN MEJORAR EL ACCESO Y OPORTUNIDAD DE LA ATNCIÓN, BOGOTA (PREVIO CONCEPTO DNP)</t>
  </si>
  <si>
    <t>SERVICIOS PERSONALES ASOCIADOS A LA NOMINA</t>
  </si>
  <si>
    <t>APROPIACION
DISP. VIGENTE
DESC. CDP MOD</t>
  </si>
  <si>
    <t>1-A</t>
  </si>
  <si>
    <t>A-2-0-4-11</t>
  </si>
  <si>
    <t>A-2-0-4-999</t>
  </si>
  <si>
    <t>Pagos Exigibles - Vigencias Expiradas</t>
  </si>
  <si>
    <t>A-3-6-3-999</t>
  </si>
  <si>
    <t>A ABRIL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</si>
</sst>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[$-10C0A]#,##0.00;\-#,##0.00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4"/>
      <color rgb="FFFF0000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6"/>
      <color theme="3"/>
      <name val="Cambria"/>
      <family val="1"/>
      <scheme val="major"/>
    </font>
    <font>
      <sz val="14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6"/>
      <color theme="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7">
    <xf numFmtId="0" fontId="0" fillId="0" borderId="0" xfId="0"/>
    <xf numFmtId="0" fontId="3" fillId="0" borderId="0" xfId="0" applyFont="1"/>
    <xf numFmtId="0" fontId="3" fillId="3" borderId="0" xfId="0" applyFont="1" applyFill="1" applyBorder="1"/>
    <xf numFmtId="0" fontId="3" fillId="3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3" borderId="0" xfId="0" applyFont="1" applyFill="1" applyBorder="1"/>
    <xf numFmtId="0" fontId="5" fillId="3" borderId="1" xfId="0" applyFont="1" applyFill="1" applyBorder="1"/>
    <xf numFmtId="0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0" xfId="0" applyFont="1" applyFill="1"/>
    <xf numFmtId="0" fontId="5" fillId="3" borderId="0" xfId="0" applyNumberFormat="1" applyFont="1" applyFill="1" applyBorder="1" applyAlignment="1">
      <alignment horizontal="center"/>
    </xf>
    <xf numFmtId="166" fontId="5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164" fontId="3" fillId="2" borderId="0" xfId="1" applyFont="1" applyFill="1"/>
    <xf numFmtId="166" fontId="3" fillId="3" borderId="0" xfId="0" applyNumberFormat="1" applyFont="1" applyFill="1" applyBorder="1"/>
    <xf numFmtId="166" fontId="3" fillId="3" borderId="0" xfId="1" applyNumberFormat="1" applyFont="1" applyFill="1" applyBorder="1"/>
    <xf numFmtId="166" fontId="3" fillId="2" borderId="0" xfId="0" applyNumberFormat="1" applyFont="1" applyFill="1"/>
    <xf numFmtId="164" fontId="3" fillId="0" borderId="0" xfId="0" applyNumberFormat="1" applyFont="1" applyBorder="1"/>
    <xf numFmtId="166" fontId="8" fillId="3" borderId="0" xfId="1" applyNumberFormat="1" applyFont="1" applyFill="1" applyBorder="1"/>
    <xf numFmtId="164" fontId="3" fillId="3" borderId="0" xfId="0" applyNumberFormat="1" applyFont="1" applyFill="1" applyBorder="1"/>
    <xf numFmtId="164" fontId="3" fillId="0" borderId="0" xfId="1" applyFont="1" applyBorder="1"/>
    <xf numFmtId="0" fontId="3" fillId="0" borderId="0" xfId="0" applyNumberFormat="1" applyFont="1" applyBorder="1" applyAlignment="1">
      <alignment horizontal="center"/>
    </xf>
    <xf numFmtId="166" fontId="3" fillId="0" borderId="0" xfId="1" applyNumberFormat="1" applyFont="1" applyBorder="1"/>
    <xf numFmtId="0" fontId="3" fillId="0" borderId="0" xfId="0" applyNumberFormat="1" applyFont="1" applyAlignment="1">
      <alignment horizontal="center"/>
    </xf>
    <xf numFmtId="164" fontId="3" fillId="0" borderId="0" xfId="1" applyFont="1"/>
    <xf numFmtId="0" fontId="9" fillId="0" borderId="0" xfId="0" applyFont="1"/>
    <xf numFmtId="0" fontId="8" fillId="0" borderId="0" xfId="0" applyFont="1"/>
    <xf numFmtId="0" fontId="8" fillId="2" borderId="0" xfId="0" applyFont="1" applyFill="1"/>
    <xf numFmtId="0" fontId="10" fillId="3" borderId="0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8" fillId="3" borderId="0" xfId="0" applyFont="1" applyFill="1"/>
    <xf numFmtId="14" fontId="11" fillId="3" borderId="0" xfId="0" applyNumberFormat="1" applyFont="1" applyFill="1" applyBorder="1"/>
    <xf numFmtId="0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166" fontId="5" fillId="3" borderId="0" xfId="1" applyNumberFormat="1" applyFont="1" applyFill="1" applyBorder="1"/>
    <xf numFmtId="0" fontId="3" fillId="3" borderId="0" xfId="0" applyFont="1" applyFill="1"/>
    <xf numFmtId="164" fontId="3" fillId="3" borderId="0" xfId="1" applyFont="1" applyFill="1"/>
    <xf numFmtId="0" fontId="5" fillId="3" borderId="0" xfId="0" applyFont="1" applyFill="1" applyBorder="1"/>
    <xf numFmtId="166" fontId="3" fillId="3" borderId="0" xfId="0" applyNumberFormat="1" applyFont="1" applyFill="1"/>
    <xf numFmtId="14" fontId="7" fillId="3" borderId="0" xfId="0" applyNumberFormat="1" applyFont="1" applyFill="1" applyBorder="1"/>
    <xf numFmtId="0" fontId="5" fillId="3" borderId="0" xfId="0" applyFont="1" applyFill="1"/>
    <xf numFmtId="0" fontId="4" fillId="3" borderId="0" xfId="0" applyFont="1" applyFill="1"/>
    <xf numFmtId="164" fontId="5" fillId="3" borderId="0" xfId="1" applyFont="1" applyFill="1" applyBorder="1"/>
    <xf numFmtId="0" fontId="5" fillId="3" borderId="0" xfId="0" applyFont="1" applyFill="1" applyBorder="1" applyAlignment="1">
      <alignment horizontal="left"/>
    </xf>
    <xf numFmtId="164" fontId="3" fillId="3" borderId="0" xfId="1" applyFont="1" applyFill="1" applyBorder="1"/>
    <xf numFmtId="14" fontId="8" fillId="3" borderId="0" xfId="0" applyNumberFormat="1" applyFont="1" applyFill="1" applyBorder="1"/>
    <xf numFmtId="166" fontId="8" fillId="3" borderId="0" xfId="0" applyNumberFormat="1" applyFont="1" applyFill="1" applyBorder="1"/>
    <xf numFmtId="164" fontId="8" fillId="3" borderId="0" xfId="0" applyNumberFormat="1" applyFont="1" applyFill="1" applyBorder="1"/>
    <xf numFmtId="166" fontId="5" fillId="3" borderId="0" xfId="1" applyNumberFormat="1" applyFont="1" applyFill="1" applyBorder="1" applyAlignment="1">
      <alignment horizontal="center"/>
    </xf>
    <xf numFmtId="166" fontId="8" fillId="2" borderId="0" xfId="1" applyNumberFormat="1" applyFont="1" applyFill="1" applyBorder="1" applyAlignment="1">
      <alignment horizontal="center"/>
    </xf>
    <xf numFmtId="0" fontId="12" fillId="3" borderId="0" xfId="0" applyFont="1" applyFill="1" applyBorder="1"/>
    <xf numFmtId="0" fontId="13" fillId="0" borderId="0" xfId="0" applyFont="1" applyFill="1" applyAlignment="1">
      <alignment horizontal="left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166" fontId="13" fillId="0" borderId="0" xfId="1" applyNumberFormat="1" applyFont="1" applyFill="1"/>
    <xf numFmtId="9" fontId="13" fillId="0" borderId="0" xfId="4" applyFont="1" applyFill="1" applyAlignment="1">
      <alignment horizontal="center"/>
    </xf>
    <xf numFmtId="165" fontId="13" fillId="0" borderId="0" xfId="3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/>
    <xf numFmtId="165" fontId="13" fillId="0" borderId="0" xfId="3" applyFont="1" applyFill="1" applyBorder="1"/>
    <xf numFmtId="166" fontId="13" fillId="0" borderId="0" xfId="1" applyNumberFormat="1" applyFont="1" applyFill="1" applyBorder="1"/>
    <xf numFmtId="9" fontId="13" fillId="0" borderId="0" xfId="4" applyFont="1" applyFill="1" applyBorder="1" applyAlignment="1">
      <alignment horizontal="center"/>
    </xf>
    <xf numFmtId="166" fontId="13" fillId="0" borderId="0" xfId="0" applyNumberFormat="1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/>
    <xf numFmtId="166" fontId="13" fillId="3" borderId="0" xfId="0" applyNumberFormat="1" applyFont="1" applyFill="1" applyBorder="1"/>
    <xf numFmtId="9" fontId="13" fillId="3" borderId="0" xfId="4" applyFont="1" applyFill="1" applyBorder="1" applyAlignment="1">
      <alignment horizontal="center"/>
    </xf>
    <xf numFmtId="164" fontId="13" fillId="0" borderId="0" xfId="1" applyFont="1" applyFill="1"/>
    <xf numFmtId="165" fontId="13" fillId="3" borderId="0" xfId="3" applyFont="1" applyFill="1" applyBorder="1"/>
    <xf numFmtId="165" fontId="13" fillId="3" borderId="0" xfId="0" applyNumberFormat="1" applyFont="1" applyFill="1" applyBorder="1"/>
    <xf numFmtId="164" fontId="13" fillId="3" borderId="0" xfId="1" applyFont="1" applyFill="1" applyBorder="1"/>
    <xf numFmtId="0" fontId="13" fillId="4" borderId="0" xfId="0" applyFont="1" applyFill="1" applyAlignment="1">
      <alignment horizontal="center" vertical="center"/>
    </xf>
    <xf numFmtId="166" fontId="13" fillId="4" borderId="0" xfId="1" applyNumberFormat="1" applyFont="1" applyFill="1" applyAlignment="1">
      <alignment horizontal="center" vertical="center"/>
    </xf>
    <xf numFmtId="9" fontId="13" fillId="4" borderId="0" xfId="4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64" fontId="12" fillId="3" borderId="13" xfId="1" applyFont="1" applyFill="1" applyBorder="1" applyAlignment="1">
      <alignment horizontal="center" vertical="center"/>
    </xf>
    <xf numFmtId="0" fontId="12" fillId="0" borderId="0" xfId="0" applyFont="1" applyFill="1"/>
    <xf numFmtId="14" fontId="13" fillId="3" borderId="0" xfId="0" applyNumberFormat="1" applyFont="1" applyFill="1" applyBorder="1" applyAlignment="1">
      <alignment horizontal="left"/>
    </xf>
    <xf numFmtId="166" fontId="12" fillId="3" borderId="0" xfId="1" applyNumberFormat="1" applyFont="1" applyFill="1" applyBorder="1"/>
    <xf numFmtId="166" fontId="13" fillId="3" borderId="0" xfId="1" applyNumberFormat="1" applyFont="1" applyFill="1" applyBorder="1"/>
    <xf numFmtId="9" fontId="13" fillId="3" borderId="0" xfId="4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6" fontId="17" fillId="3" borderId="0" xfId="1" applyNumberFormat="1" applyFont="1" applyFill="1" applyBorder="1"/>
    <xf numFmtId="9" fontId="12" fillId="3" borderId="13" xfId="4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167" fontId="16" fillId="3" borderId="17" xfId="0" applyNumberFormat="1" applyFont="1" applyFill="1" applyBorder="1" applyAlignment="1">
      <alignment horizontal="left" vertical="top" wrapText="1" readingOrder="1"/>
    </xf>
    <xf numFmtId="0" fontId="13" fillId="0" borderId="0" xfId="0" applyFont="1" applyFill="1" applyAlignment="1">
      <alignment horizontal="left" vertical="top"/>
    </xf>
    <xf numFmtId="166" fontId="12" fillId="3" borderId="25" xfId="1" applyNumberFormat="1" applyFont="1" applyFill="1" applyBorder="1" applyAlignment="1">
      <alignment horizontal="left" vertical="top"/>
    </xf>
    <xf numFmtId="166" fontId="12" fillId="3" borderId="34" xfId="1" applyNumberFormat="1" applyFont="1" applyFill="1" applyBorder="1" applyAlignment="1">
      <alignment horizontal="left" vertical="top"/>
    </xf>
    <xf numFmtId="9" fontId="12" fillId="3" borderId="0" xfId="4" applyFont="1" applyFill="1" applyBorder="1" applyAlignment="1">
      <alignment horizontal="left" vertical="top"/>
    </xf>
    <xf numFmtId="166" fontId="12" fillId="3" borderId="17" xfId="1" applyNumberFormat="1" applyFont="1" applyFill="1" applyBorder="1" applyAlignment="1">
      <alignment horizontal="left" vertical="top"/>
    </xf>
    <xf numFmtId="166" fontId="12" fillId="3" borderId="27" xfId="1" applyNumberFormat="1" applyFont="1" applyFill="1" applyBorder="1" applyAlignment="1">
      <alignment horizontal="left" vertical="top"/>
    </xf>
    <xf numFmtId="166" fontId="12" fillId="3" borderId="18" xfId="1" applyNumberFormat="1" applyFont="1" applyFill="1" applyBorder="1" applyAlignment="1">
      <alignment horizontal="left" vertical="top"/>
    </xf>
    <xf numFmtId="166" fontId="12" fillId="3" borderId="19" xfId="1" applyNumberFormat="1" applyFont="1" applyFill="1" applyBorder="1" applyAlignment="1">
      <alignment horizontal="left" vertical="top"/>
    </xf>
    <xf numFmtId="166" fontId="12" fillId="3" borderId="37" xfId="1" applyNumberFormat="1" applyFont="1" applyFill="1" applyBorder="1" applyAlignment="1">
      <alignment horizontal="left" vertical="top"/>
    </xf>
    <xf numFmtId="166" fontId="12" fillId="3" borderId="30" xfId="1" applyNumberFormat="1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166" fontId="13" fillId="3" borderId="17" xfId="1" applyNumberFormat="1" applyFont="1" applyFill="1" applyBorder="1" applyAlignment="1">
      <alignment horizontal="left" vertical="top"/>
    </xf>
    <xf numFmtId="166" fontId="13" fillId="3" borderId="27" xfId="1" applyNumberFormat="1" applyFont="1" applyFill="1" applyBorder="1" applyAlignment="1">
      <alignment horizontal="left" vertical="top"/>
    </xf>
    <xf numFmtId="166" fontId="13" fillId="3" borderId="18" xfId="1" applyNumberFormat="1" applyFont="1" applyFill="1" applyBorder="1" applyAlignment="1">
      <alignment horizontal="left" vertical="top"/>
    </xf>
    <xf numFmtId="166" fontId="13" fillId="3" borderId="19" xfId="1" applyNumberFormat="1" applyFont="1" applyFill="1" applyBorder="1" applyAlignment="1">
      <alignment horizontal="left" vertical="top"/>
    </xf>
    <xf numFmtId="166" fontId="13" fillId="3" borderId="29" xfId="1" applyNumberFormat="1" applyFont="1" applyFill="1" applyBorder="1" applyAlignment="1">
      <alignment horizontal="left" vertical="top"/>
    </xf>
    <xf numFmtId="166" fontId="13" fillId="3" borderId="37" xfId="1" applyNumberFormat="1" applyFont="1" applyFill="1" applyBorder="1" applyAlignment="1">
      <alignment horizontal="left" vertical="top"/>
    </xf>
    <xf numFmtId="166" fontId="13" fillId="3" borderId="30" xfId="1" applyNumberFormat="1" applyFont="1" applyFill="1" applyBorder="1" applyAlignment="1">
      <alignment horizontal="left" vertical="top"/>
    </xf>
    <xf numFmtId="166" fontId="13" fillId="0" borderId="17" xfId="1" applyNumberFormat="1" applyFont="1" applyFill="1" applyBorder="1" applyAlignment="1">
      <alignment horizontal="left" vertical="top"/>
    </xf>
    <xf numFmtId="166" fontId="13" fillId="0" borderId="0" xfId="0" applyNumberFormat="1" applyFont="1" applyFill="1" applyAlignment="1">
      <alignment horizontal="left" vertical="top"/>
    </xf>
    <xf numFmtId="166" fontId="13" fillId="3" borderId="8" xfId="1" applyNumberFormat="1" applyFont="1" applyFill="1" applyBorder="1" applyAlignment="1">
      <alignment horizontal="left" vertical="top"/>
    </xf>
    <xf numFmtId="166" fontId="12" fillId="3" borderId="8" xfId="1" applyNumberFormat="1" applyFont="1" applyFill="1" applyBorder="1" applyAlignment="1">
      <alignment horizontal="left" vertical="top"/>
    </xf>
    <xf numFmtId="166" fontId="13" fillId="0" borderId="8" xfId="1" applyNumberFormat="1" applyFont="1" applyFill="1" applyBorder="1" applyAlignment="1">
      <alignment horizontal="left" vertical="top"/>
    </xf>
    <xf numFmtId="164" fontId="13" fillId="3" borderId="8" xfId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/>
    </xf>
    <xf numFmtId="0" fontId="13" fillId="3" borderId="8" xfId="0" applyNumberFormat="1" applyFont="1" applyFill="1" applyBorder="1" applyAlignment="1">
      <alignment horizontal="center" vertical="top"/>
    </xf>
    <xf numFmtId="0" fontId="18" fillId="0" borderId="0" xfId="0" applyFont="1" applyFill="1"/>
    <xf numFmtId="0" fontId="18" fillId="3" borderId="8" xfId="0" applyNumberFormat="1" applyFont="1" applyFill="1" applyBorder="1" applyAlignment="1">
      <alignment horizontal="center"/>
    </xf>
    <xf numFmtId="9" fontId="18" fillId="3" borderId="8" xfId="4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66" fontId="18" fillId="3" borderId="8" xfId="0" applyNumberFormat="1" applyFont="1" applyFill="1" applyBorder="1" applyAlignment="1">
      <alignment horizontal="center"/>
    </xf>
    <xf numFmtId="166" fontId="18" fillId="3" borderId="41" xfId="0" applyNumberFormat="1" applyFont="1" applyFill="1" applyBorder="1" applyAlignment="1">
      <alignment horizontal="center"/>
    </xf>
    <xf numFmtId="166" fontId="13" fillId="3" borderId="41" xfId="1" applyNumberFormat="1" applyFont="1" applyFill="1" applyBorder="1" applyAlignment="1">
      <alignment horizontal="left" vertical="top"/>
    </xf>
    <xf numFmtId="0" fontId="18" fillId="3" borderId="29" xfId="0" applyFont="1" applyFill="1" applyBorder="1" applyAlignment="1">
      <alignment horizontal="left"/>
    </xf>
    <xf numFmtId="0" fontId="13" fillId="3" borderId="29" xfId="0" applyFont="1" applyFill="1" applyBorder="1" applyAlignment="1">
      <alignment horizontal="left" vertical="top"/>
    </xf>
    <xf numFmtId="0" fontId="13" fillId="3" borderId="30" xfId="0" applyFont="1" applyFill="1" applyBorder="1" applyAlignment="1">
      <alignment horizontal="left" vertical="top"/>
    </xf>
    <xf numFmtId="14" fontId="13" fillId="3" borderId="29" xfId="0" applyNumberFormat="1" applyFont="1" applyFill="1" applyBorder="1" applyAlignment="1">
      <alignment horizontal="left" vertical="top"/>
    </xf>
    <xf numFmtId="0" fontId="18" fillId="3" borderId="31" xfId="0" applyFont="1" applyFill="1" applyBorder="1" applyAlignment="1">
      <alignment horizontal="left"/>
    </xf>
    <xf numFmtId="0" fontId="18" fillId="3" borderId="42" xfId="0" applyNumberFormat="1" applyFont="1" applyFill="1" applyBorder="1" applyAlignment="1">
      <alignment horizontal="center"/>
    </xf>
    <xf numFmtId="166" fontId="12" fillId="3" borderId="41" xfId="1" applyNumberFormat="1" applyFont="1" applyFill="1" applyBorder="1" applyAlignment="1">
      <alignment horizontal="left" vertical="top"/>
    </xf>
    <xf numFmtId="166" fontId="18" fillId="3" borderId="17" xfId="0" applyNumberFormat="1" applyFont="1" applyFill="1" applyBorder="1" applyAlignment="1">
      <alignment horizontal="center"/>
    </xf>
    <xf numFmtId="166" fontId="18" fillId="3" borderId="21" xfId="0" applyNumberFormat="1" applyFont="1" applyFill="1" applyBorder="1" applyAlignment="1">
      <alignment horizontal="center"/>
    </xf>
    <xf numFmtId="166" fontId="12" fillId="3" borderId="10" xfId="1" applyNumberFormat="1" applyFont="1" applyFill="1" applyBorder="1" applyAlignment="1">
      <alignment horizontal="left" vertical="top"/>
    </xf>
    <xf numFmtId="166" fontId="18" fillId="3" borderId="29" xfId="0" applyNumberFormat="1" applyFont="1" applyFill="1" applyBorder="1" applyAlignment="1">
      <alignment horizontal="center"/>
    </xf>
    <xf numFmtId="166" fontId="18" fillId="3" borderId="30" xfId="0" applyNumberFormat="1" applyFont="1" applyFill="1" applyBorder="1" applyAlignment="1">
      <alignment horizontal="center"/>
    </xf>
    <xf numFmtId="166" fontId="18" fillId="3" borderId="31" xfId="0" applyNumberFormat="1" applyFont="1" applyFill="1" applyBorder="1" applyAlignment="1">
      <alignment horizontal="center"/>
    </xf>
    <xf numFmtId="166" fontId="18" fillId="3" borderId="32" xfId="0" applyNumberFormat="1" applyFont="1" applyFill="1" applyBorder="1" applyAlignment="1">
      <alignment horizontal="center"/>
    </xf>
    <xf numFmtId="166" fontId="18" fillId="3" borderId="27" xfId="0" applyNumberFormat="1" applyFont="1" applyFill="1" applyBorder="1" applyAlignment="1">
      <alignment horizontal="center"/>
    </xf>
    <xf numFmtId="166" fontId="18" fillId="3" borderId="28" xfId="0" applyNumberFormat="1" applyFont="1" applyFill="1" applyBorder="1" applyAlignment="1">
      <alignment horizontal="center"/>
    </xf>
    <xf numFmtId="0" fontId="18" fillId="3" borderId="33" xfId="0" applyFont="1" applyFill="1" applyBorder="1" applyAlignment="1">
      <alignment horizontal="left"/>
    </xf>
    <xf numFmtId="0" fontId="18" fillId="3" borderId="10" xfId="0" applyNumberFormat="1" applyFont="1" applyFill="1" applyBorder="1" applyAlignment="1">
      <alignment horizontal="center"/>
    </xf>
    <xf numFmtId="166" fontId="18" fillId="3" borderId="24" xfId="0" applyNumberFormat="1" applyFont="1" applyFill="1" applyBorder="1" applyAlignment="1">
      <alignment horizontal="center"/>
    </xf>
    <xf numFmtId="166" fontId="18" fillId="3" borderId="26" xfId="0" applyNumberFormat="1" applyFont="1" applyFill="1" applyBorder="1" applyAlignment="1">
      <alignment horizontal="center"/>
    </xf>
    <xf numFmtId="166" fontId="18" fillId="3" borderId="10" xfId="0" applyNumberFormat="1" applyFont="1" applyFill="1" applyBorder="1" applyAlignment="1">
      <alignment horizontal="center"/>
    </xf>
    <xf numFmtId="9" fontId="18" fillId="3" borderId="10" xfId="4" applyFont="1" applyFill="1" applyBorder="1" applyAlignment="1">
      <alignment horizontal="center"/>
    </xf>
    <xf numFmtId="167" fontId="16" fillId="3" borderId="41" xfId="0" applyNumberFormat="1" applyFont="1" applyFill="1" applyBorder="1" applyAlignment="1">
      <alignment horizontal="left" vertical="top" wrapText="1" readingOrder="1"/>
    </xf>
    <xf numFmtId="166" fontId="13" fillId="0" borderId="41" xfId="1" applyNumberFormat="1" applyFont="1" applyFill="1" applyBorder="1" applyAlignment="1">
      <alignment horizontal="left" vertical="top"/>
    </xf>
    <xf numFmtId="166" fontId="18" fillId="3" borderId="33" xfId="0" applyNumberFormat="1" applyFont="1" applyFill="1" applyBorder="1" applyAlignment="1">
      <alignment horizontal="center"/>
    </xf>
    <xf numFmtId="166" fontId="18" fillId="3" borderId="42" xfId="0" applyNumberFormat="1" applyFont="1" applyFill="1" applyBorder="1" applyAlignment="1">
      <alignment horizontal="center"/>
    </xf>
    <xf numFmtId="166" fontId="18" fillId="3" borderId="36" xfId="0" applyNumberFormat="1" applyFont="1" applyFill="1" applyBorder="1" applyAlignment="1">
      <alignment horizontal="center"/>
    </xf>
    <xf numFmtId="166" fontId="18" fillId="3" borderId="37" xfId="0" applyNumberFormat="1" applyFont="1" applyFill="1" applyBorder="1" applyAlignment="1">
      <alignment horizontal="center"/>
    </xf>
    <xf numFmtId="166" fontId="18" fillId="3" borderId="38" xfId="0" applyNumberFormat="1" applyFont="1" applyFill="1" applyBorder="1" applyAlignment="1">
      <alignment horizontal="center"/>
    </xf>
    <xf numFmtId="166" fontId="18" fillId="3" borderId="18" xfId="0" applyNumberFormat="1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9" fontId="12" fillId="3" borderId="2" xfId="4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166" fontId="18" fillId="3" borderId="8" xfId="1" applyNumberFormat="1" applyFont="1" applyFill="1" applyBorder="1" applyAlignment="1">
      <alignment horizontal="left" vertical="top"/>
    </xf>
    <xf numFmtId="9" fontId="18" fillId="3" borderId="30" xfId="4" applyFont="1" applyFill="1" applyBorder="1" applyAlignment="1">
      <alignment horizontal="center"/>
    </xf>
    <xf numFmtId="14" fontId="13" fillId="3" borderId="31" xfId="0" applyNumberFormat="1" applyFont="1" applyFill="1" applyBorder="1" applyAlignment="1">
      <alignment horizontal="left" vertical="top"/>
    </xf>
    <xf numFmtId="0" fontId="13" fillId="3" borderId="42" xfId="0" applyNumberFormat="1" applyFont="1" applyFill="1" applyBorder="1" applyAlignment="1">
      <alignment horizontal="center" vertical="top"/>
    </xf>
    <xf numFmtId="166" fontId="13" fillId="3" borderId="42" xfId="1" applyNumberFormat="1" applyFont="1" applyFill="1" applyBorder="1" applyAlignment="1">
      <alignment horizontal="left" vertical="top"/>
    </xf>
    <xf numFmtId="166" fontId="12" fillId="3" borderId="42" xfId="1" applyNumberFormat="1" applyFont="1" applyFill="1" applyBorder="1" applyAlignment="1">
      <alignment horizontal="left" vertical="top"/>
    </xf>
    <xf numFmtId="166" fontId="13" fillId="3" borderId="38" xfId="1" applyNumberFormat="1" applyFont="1" applyFill="1" applyBorder="1" applyAlignment="1">
      <alignment horizontal="left" vertical="top"/>
    </xf>
    <xf numFmtId="166" fontId="18" fillId="3" borderId="19" xfId="0" applyNumberFormat="1" applyFont="1" applyFill="1" applyBorder="1" applyAlignment="1">
      <alignment horizontal="center"/>
    </xf>
    <xf numFmtId="166" fontId="13" fillId="3" borderId="44" xfId="1" applyNumberFormat="1" applyFont="1" applyFill="1" applyBorder="1" applyAlignment="1">
      <alignment horizontal="left" vertical="top"/>
    </xf>
    <xf numFmtId="166" fontId="13" fillId="3" borderId="31" xfId="1" applyNumberFormat="1" applyFont="1" applyFill="1" applyBorder="1" applyAlignment="1">
      <alignment horizontal="left" vertical="top"/>
    </xf>
    <xf numFmtId="166" fontId="13" fillId="3" borderId="32" xfId="1" applyNumberFormat="1" applyFont="1" applyFill="1" applyBorder="1" applyAlignment="1">
      <alignment horizontal="left" vertical="top"/>
    </xf>
    <xf numFmtId="166" fontId="13" fillId="3" borderId="28" xfId="1" applyNumberFormat="1" applyFont="1" applyFill="1" applyBorder="1" applyAlignment="1">
      <alignment horizontal="left" vertical="top"/>
    </xf>
    <xf numFmtId="166" fontId="13" fillId="3" borderId="21" xfId="1" applyNumberFormat="1" applyFont="1" applyFill="1" applyBorder="1" applyAlignment="1">
      <alignment horizontal="left" vertical="top"/>
    </xf>
    <xf numFmtId="166" fontId="13" fillId="3" borderId="22" xfId="1" applyNumberFormat="1" applyFont="1" applyFill="1" applyBorder="1" applyAlignment="1">
      <alignment horizontal="left" vertical="top"/>
    </xf>
    <xf numFmtId="9" fontId="18" fillId="3" borderId="41" xfId="4" applyFont="1" applyFill="1" applyBorder="1" applyAlignment="1">
      <alignment horizontal="center"/>
    </xf>
    <xf numFmtId="9" fontId="18" fillId="3" borderId="19" xfId="4" applyFont="1" applyFill="1" applyBorder="1" applyAlignment="1">
      <alignment horizontal="center"/>
    </xf>
    <xf numFmtId="14" fontId="13" fillId="3" borderId="33" xfId="0" applyNumberFormat="1" applyFont="1" applyFill="1" applyBorder="1" applyAlignment="1">
      <alignment horizontal="left" vertical="top"/>
    </xf>
    <xf numFmtId="0" fontId="13" fillId="3" borderId="10" xfId="0" applyNumberFormat="1" applyFont="1" applyFill="1" applyBorder="1" applyAlignment="1">
      <alignment horizontal="center" vertical="top"/>
    </xf>
    <xf numFmtId="166" fontId="13" fillId="3" borderId="25" xfId="1" applyNumberFormat="1" applyFont="1" applyFill="1" applyBorder="1" applyAlignment="1">
      <alignment horizontal="left" vertical="top"/>
    </xf>
    <xf numFmtId="166" fontId="13" fillId="3" borderId="26" xfId="1" applyNumberFormat="1" applyFont="1" applyFill="1" applyBorder="1" applyAlignment="1">
      <alignment horizontal="left" vertical="top"/>
    </xf>
    <xf numFmtId="166" fontId="13" fillId="3" borderId="24" xfId="1" applyNumberFormat="1" applyFont="1" applyFill="1" applyBorder="1" applyAlignment="1">
      <alignment horizontal="left" vertical="top"/>
    </xf>
    <xf numFmtId="166" fontId="13" fillId="3" borderId="43" xfId="1" applyNumberFormat="1" applyFont="1" applyFill="1" applyBorder="1" applyAlignment="1">
      <alignment horizontal="left" vertical="top"/>
    </xf>
    <xf numFmtId="166" fontId="13" fillId="3" borderId="10" xfId="1" applyNumberFormat="1" applyFont="1" applyFill="1" applyBorder="1" applyAlignment="1">
      <alignment horizontal="left" vertical="top"/>
    </xf>
    <xf numFmtId="166" fontId="13" fillId="3" borderId="36" xfId="1" applyNumberFormat="1" applyFont="1" applyFill="1" applyBorder="1" applyAlignment="1">
      <alignment horizontal="left" vertical="top"/>
    </xf>
    <xf numFmtId="166" fontId="13" fillId="3" borderId="34" xfId="1" applyNumberFormat="1" applyFont="1" applyFill="1" applyBorder="1" applyAlignment="1">
      <alignment horizontal="left" vertical="top"/>
    </xf>
    <xf numFmtId="166" fontId="18" fillId="3" borderId="22" xfId="0" applyNumberFormat="1" applyFont="1" applyFill="1" applyBorder="1" applyAlignment="1">
      <alignment horizontal="center"/>
    </xf>
    <xf numFmtId="9" fontId="18" fillId="3" borderId="32" xfId="4" applyFont="1" applyFill="1" applyBorder="1" applyAlignment="1">
      <alignment horizontal="center"/>
    </xf>
    <xf numFmtId="14" fontId="13" fillId="3" borderId="0" xfId="0" applyNumberFormat="1" applyFont="1" applyFill="1" applyBorder="1" applyAlignment="1">
      <alignment horizontal="left" vertical="top"/>
    </xf>
    <xf numFmtId="0" fontId="13" fillId="3" borderId="0" xfId="0" applyNumberFormat="1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left" vertical="top"/>
    </xf>
    <xf numFmtId="166" fontId="13" fillId="3" borderId="0" xfId="1" applyNumberFormat="1" applyFont="1" applyFill="1" applyBorder="1" applyAlignment="1">
      <alignment horizontal="left" vertical="top"/>
    </xf>
    <xf numFmtId="166" fontId="18" fillId="3" borderId="44" xfId="0" applyNumberFormat="1" applyFont="1" applyFill="1" applyBorder="1" applyAlignment="1">
      <alignment horizontal="center"/>
    </xf>
    <xf numFmtId="166" fontId="12" fillId="3" borderId="43" xfId="1" applyNumberFormat="1" applyFont="1" applyFill="1" applyBorder="1" applyAlignment="1">
      <alignment horizontal="left" vertical="top"/>
    </xf>
    <xf numFmtId="166" fontId="18" fillId="3" borderId="25" xfId="0" applyNumberFormat="1" applyFont="1" applyFill="1" applyBorder="1" applyAlignment="1">
      <alignment horizontal="center"/>
    </xf>
    <xf numFmtId="9" fontId="18" fillId="3" borderId="25" xfId="4" applyFont="1" applyFill="1" applyBorder="1" applyAlignment="1">
      <alignment horizontal="center"/>
    </xf>
    <xf numFmtId="9" fontId="18" fillId="3" borderId="43" xfId="4" applyFont="1" applyFill="1" applyBorder="1" applyAlignment="1">
      <alignment horizontal="center"/>
    </xf>
    <xf numFmtId="0" fontId="18" fillId="5" borderId="35" xfId="0" applyFont="1" applyFill="1" applyBorder="1" applyAlignment="1">
      <alignment horizontal="left" vertical="center"/>
    </xf>
    <xf numFmtId="0" fontId="18" fillId="5" borderId="45" xfId="0" applyNumberFormat="1" applyFont="1" applyFill="1" applyBorder="1" applyAlignment="1">
      <alignment horizontal="center" vertical="center"/>
    </xf>
    <xf numFmtId="166" fontId="18" fillId="5" borderId="13" xfId="0" applyNumberFormat="1" applyFont="1" applyFill="1" applyBorder="1" applyAlignment="1">
      <alignment horizontal="center" vertical="center"/>
    </xf>
    <xf numFmtId="166" fontId="18" fillId="5" borderId="7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top"/>
    </xf>
    <xf numFmtId="0" fontId="18" fillId="0" borderId="0" xfId="0" applyFont="1" applyFill="1" applyAlignment="1">
      <alignment horizontal="center" vertical="top"/>
    </xf>
    <xf numFmtId="9" fontId="18" fillId="3" borderId="42" xfId="4" applyFont="1" applyFill="1" applyBorder="1" applyAlignment="1">
      <alignment horizontal="center"/>
    </xf>
    <xf numFmtId="9" fontId="18" fillId="3" borderId="34" xfId="4" applyFont="1" applyFill="1" applyBorder="1" applyAlignment="1">
      <alignment horizontal="center"/>
    </xf>
    <xf numFmtId="166" fontId="17" fillId="3" borderId="19" xfId="1" applyNumberFormat="1" applyFont="1" applyFill="1" applyBorder="1" applyAlignment="1">
      <alignment horizontal="left" vertical="top"/>
    </xf>
    <xf numFmtId="0" fontId="20" fillId="5" borderId="0" xfId="0" applyFont="1" applyFill="1" applyAlignment="1">
      <alignment vertical="center"/>
    </xf>
    <xf numFmtId="0" fontId="20" fillId="5" borderId="35" xfId="0" applyFont="1" applyFill="1" applyBorder="1" applyAlignment="1">
      <alignment horizontal="left" vertical="center"/>
    </xf>
    <xf numFmtId="0" fontId="20" fillId="5" borderId="45" xfId="0" applyNumberFormat="1" applyFont="1" applyFill="1" applyBorder="1" applyAlignment="1">
      <alignment horizontal="center" vertical="center"/>
    </xf>
    <xf numFmtId="166" fontId="20" fillId="5" borderId="7" xfId="0" applyNumberFormat="1" applyFont="1" applyFill="1" applyBorder="1" applyAlignment="1">
      <alignment horizontal="center" vertical="center"/>
    </xf>
    <xf numFmtId="9" fontId="20" fillId="5" borderId="7" xfId="4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3" fillId="3" borderId="34" xfId="0" applyFont="1" applyFill="1" applyBorder="1" applyAlignment="1">
      <alignment horizontal="left" vertical="top" wrapText="1"/>
    </xf>
    <xf numFmtId="0" fontId="13" fillId="3" borderId="30" xfId="0" applyFont="1" applyFill="1" applyBorder="1" applyAlignment="1">
      <alignment horizontal="left" vertical="top" wrapText="1"/>
    </xf>
    <xf numFmtId="0" fontId="13" fillId="3" borderId="32" xfId="0" applyFont="1" applyFill="1" applyBorder="1" applyAlignment="1">
      <alignment horizontal="left" vertical="top" wrapText="1"/>
    </xf>
    <xf numFmtId="0" fontId="18" fillId="5" borderId="0" xfId="0" applyFont="1" applyFill="1" applyAlignment="1">
      <alignment vertical="center"/>
    </xf>
    <xf numFmtId="9" fontId="18" fillId="5" borderId="7" xfId="4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166" fontId="18" fillId="5" borderId="12" xfId="0" applyNumberFormat="1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left" vertical="center"/>
    </xf>
    <xf numFmtId="0" fontId="18" fillId="5" borderId="46" xfId="0" applyNumberFormat="1" applyFont="1" applyFill="1" applyBorder="1" applyAlignment="1">
      <alignment horizontal="center" vertical="center"/>
    </xf>
    <xf numFmtId="166" fontId="18" fillId="5" borderId="1" xfId="0" applyNumberFormat="1" applyFont="1" applyFill="1" applyBorder="1" applyAlignment="1">
      <alignment horizontal="center" vertical="center"/>
    </xf>
    <xf numFmtId="166" fontId="19" fillId="3" borderId="17" xfId="0" applyNumberFormat="1" applyFont="1" applyFill="1" applyBorder="1" applyAlignment="1">
      <alignment horizontal="center"/>
    </xf>
    <xf numFmtId="166" fontId="13" fillId="3" borderId="17" xfId="0" applyNumberFormat="1" applyFont="1" applyFill="1" applyBorder="1" applyAlignment="1">
      <alignment horizontal="center"/>
    </xf>
    <xf numFmtId="0" fontId="18" fillId="0" borderId="20" xfId="0" applyFont="1" applyFill="1" applyBorder="1"/>
    <xf numFmtId="0" fontId="18" fillId="0" borderId="20" xfId="0" applyFont="1" applyFill="1" applyBorder="1" applyAlignment="1">
      <alignment horizontal="center"/>
    </xf>
    <xf numFmtId="166" fontId="18" fillId="5" borderId="16" xfId="0" applyNumberFormat="1" applyFont="1" applyFill="1" applyBorder="1" applyAlignment="1">
      <alignment horizontal="center" vertical="center"/>
    </xf>
    <xf numFmtId="166" fontId="18" fillId="3" borderId="20" xfId="0" applyNumberFormat="1" applyFont="1" applyFill="1" applyBorder="1" applyAlignment="1">
      <alignment horizontal="center"/>
    </xf>
    <xf numFmtId="167" fontId="15" fillId="3" borderId="18" xfId="0" applyNumberFormat="1" applyFont="1" applyFill="1" applyBorder="1" applyAlignment="1">
      <alignment horizontal="left" vertical="top" wrapText="1" readingOrder="1"/>
    </xf>
    <xf numFmtId="167" fontId="16" fillId="3" borderId="18" xfId="0" applyNumberFormat="1" applyFont="1" applyFill="1" applyBorder="1" applyAlignment="1">
      <alignment horizontal="left" vertical="top" wrapText="1" readingOrder="1"/>
    </xf>
    <xf numFmtId="166" fontId="13" fillId="3" borderId="20" xfId="1" applyNumberFormat="1" applyFont="1" applyFill="1" applyBorder="1" applyAlignment="1">
      <alignment horizontal="left" vertical="top"/>
    </xf>
    <xf numFmtId="166" fontId="13" fillId="3" borderId="23" xfId="1" applyNumberFormat="1" applyFont="1" applyFill="1" applyBorder="1" applyAlignment="1">
      <alignment horizontal="left" vertical="top"/>
    </xf>
    <xf numFmtId="166" fontId="13" fillId="0" borderId="24" xfId="1" applyNumberFormat="1" applyFont="1" applyFill="1" applyBorder="1" applyAlignment="1">
      <alignment horizontal="left" vertical="top"/>
    </xf>
    <xf numFmtId="166" fontId="13" fillId="0" borderId="21" xfId="1" applyNumberFormat="1" applyFont="1" applyFill="1" applyBorder="1" applyAlignment="1">
      <alignment horizontal="left" vertical="top"/>
    </xf>
    <xf numFmtId="166" fontId="13" fillId="0" borderId="43" xfId="1" applyNumberFormat="1" applyFont="1" applyFill="1" applyBorder="1" applyAlignment="1">
      <alignment horizontal="left" vertical="top"/>
    </xf>
    <xf numFmtId="166" fontId="19" fillId="3" borderId="29" xfId="0" applyNumberFormat="1" applyFont="1" applyFill="1" applyBorder="1" applyAlignment="1">
      <alignment horizontal="center"/>
    </xf>
    <xf numFmtId="166" fontId="17" fillId="0" borderId="8" xfId="1" applyNumberFormat="1" applyFont="1" applyFill="1" applyBorder="1" applyAlignment="1">
      <alignment horizontal="left" vertical="top"/>
    </xf>
    <xf numFmtId="9" fontId="18" fillId="5" borderId="1" xfId="4" applyFont="1" applyFill="1" applyBorder="1" applyAlignment="1">
      <alignment horizontal="center" vertical="center"/>
    </xf>
    <xf numFmtId="9" fontId="18" fillId="5" borderId="13" xfId="4" applyFont="1" applyFill="1" applyBorder="1" applyAlignment="1">
      <alignment horizontal="center" vertical="center"/>
    </xf>
    <xf numFmtId="9" fontId="13" fillId="0" borderId="0" xfId="4" applyFont="1" applyFill="1" applyAlignment="1">
      <alignment horizontal="left" vertical="top"/>
    </xf>
    <xf numFmtId="9" fontId="13" fillId="3" borderId="8" xfId="4" applyFont="1" applyFill="1" applyBorder="1" applyAlignment="1">
      <alignment horizontal="center" vertical="top"/>
    </xf>
    <xf numFmtId="9" fontId="13" fillId="3" borderId="30" xfId="4" applyFont="1" applyFill="1" applyBorder="1" applyAlignment="1">
      <alignment horizontal="center" vertical="top"/>
    </xf>
    <xf numFmtId="9" fontId="17" fillId="3" borderId="8" xfId="4" applyFont="1" applyFill="1" applyBorder="1" applyAlignment="1">
      <alignment horizontal="center" vertical="top"/>
    </xf>
    <xf numFmtId="9" fontId="17" fillId="3" borderId="30" xfId="4" applyFont="1" applyFill="1" applyBorder="1" applyAlignment="1">
      <alignment horizontal="center" vertical="top"/>
    </xf>
    <xf numFmtId="9" fontId="12" fillId="3" borderId="19" xfId="4" applyFont="1" applyFill="1" applyBorder="1" applyAlignment="1">
      <alignment horizontal="center" vertical="top"/>
    </xf>
    <xf numFmtId="9" fontId="12" fillId="3" borderId="41" xfId="4" applyFont="1" applyFill="1" applyBorder="1" applyAlignment="1">
      <alignment horizontal="center" vertical="top"/>
    </xf>
    <xf numFmtId="9" fontId="17" fillId="3" borderId="19" xfId="4" applyFont="1" applyFill="1" applyBorder="1" applyAlignment="1">
      <alignment horizontal="center" vertical="top"/>
    </xf>
    <xf numFmtId="9" fontId="17" fillId="3" borderId="41" xfId="4" applyFont="1" applyFill="1" applyBorder="1" applyAlignment="1">
      <alignment horizontal="center" vertical="top"/>
    </xf>
    <xf numFmtId="9" fontId="12" fillId="3" borderId="25" xfId="4" applyFont="1" applyFill="1" applyBorder="1" applyAlignment="1">
      <alignment horizontal="center" vertical="top"/>
    </xf>
    <xf numFmtId="9" fontId="12" fillId="3" borderId="43" xfId="4" applyFont="1" applyFill="1" applyBorder="1" applyAlignment="1">
      <alignment horizontal="center" vertical="top"/>
    </xf>
    <xf numFmtId="9" fontId="12" fillId="3" borderId="22" xfId="4" applyFont="1" applyFill="1" applyBorder="1" applyAlignment="1">
      <alignment horizontal="center" vertical="top"/>
    </xf>
    <xf numFmtId="9" fontId="12" fillId="3" borderId="44" xfId="4" applyFont="1" applyFill="1" applyBorder="1" applyAlignment="1">
      <alignment horizontal="center" vertical="top"/>
    </xf>
    <xf numFmtId="166" fontId="19" fillId="3" borderId="19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 vertical="top"/>
    </xf>
    <xf numFmtId="14" fontId="18" fillId="3" borderId="33" xfId="0" applyNumberFormat="1" applyFont="1" applyFill="1" applyBorder="1" applyAlignment="1">
      <alignment horizontal="left" vertical="top"/>
    </xf>
    <xf numFmtId="0" fontId="18" fillId="3" borderId="10" xfId="0" applyNumberFormat="1" applyFont="1" applyFill="1" applyBorder="1" applyAlignment="1">
      <alignment horizontal="center" vertical="top"/>
    </xf>
    <xf numFmtId="166" fontId="18" fillId="3" borderId="24" xfId="1" applyNumberFormat="1" applyFont="1" applyFill="1" applyBorder="1" applyAlignment="1">
      <alignment horizontal="left" vertical="top"/>
    </xf>
    <xf numFmtId="166" fontId="18" fillId="3" borderId="25" xfId="1" applyNumberFormat="1" applyFont="1" applyFill="1" applyBorder="1" applyAlignment="1">
      <alignment horizontal="left" vertical="top"/>
    </xf>
    <xf numFmtId="166" fontId="18" fillId="3" borderId="43" xfId="1" applyNumberFormat="1" applyFont="1" applyFill="1" applyBorder="1" applyAlignment="1">
      <alignment horizontal="left" vertical="top"/>
    </xf>
    <xf numFmtId="166" fontId="18" fillId="3" borderId="10" xfId="1" applyNumberFormat="1" applyFont="1" applyFill="1" applyBorder="1" applyAlignment="1">
      <alignment horizontal="left" vertical="top"/>
    </xf>
    <xf numFmtId="166" fontId="18" fillId="3" borderId="34" xfId="1" applyNumberFormat="1" applyFont="1" applyFill="1" applyBorder="1" applyAlignment="1">
      <alignment horizontal="left" vertical="top"/>
    </xf>
    <xf numFmtId="166" fontId="18" fillId="3" borderId="20" xfId="1" applyNumberFormat="1" applyFont="1" applyFill="1" applyBorder="1" applyAlignment="1">
      <alignment horizontal="left" vertical="top"/>
    </xf>
    <xf numFmtId="166" fontId="18" fillId="0" borderId="24" xfId="1" applyNumberFormat="1" applyFont="1" applyFill="1" applyBorder="1" applyAlignment="1">
      <alignment horizontal="left" vertical="top"/>
    </xf>
    <xf numFmtId="164" fontId="18" fillId="3" borderId="10" xfId="1" applyFont="1" applyFill="1" applyBorder="1" applyAlignment="1">
      <alignment horizontal="left" vertical="top"/>
    </xf>
    <xf numFmtId="14" fontId="18" fillId="3" borderId="29" xfId="0" applyNumberFormat="1" applyFont="1" applyFill="1" applyBorder="1" applyAlignment="1">
      <alignment horizontal="left" vertical="top"/>
    </xf>
    <xf numFmtId="0" fontId="18" fillId="3" borderId="8" xfId="0" applyNumberFormat="1" applyFont="1" applyFill="1" applyBorder="1" applyAlignment="1">
      <alignment horizontal="center" vertical="top"/>
    </xf>
    <xf numFmtId="166" fontId="18" fillId="3" borderId="17" xfId="1" applyNumberFormat="1" applyFont="1" applyFill="1" applyBorder="1" applyAlignment="1">
      <alignment horizontal="left" vertical="top"/>
    </xf>
    <xf numFmtId="166" fontId="18" fillId="3" borderId="19" xfId="1" applyNumberFormat="1" applyFont="1" applyFill="1" applyBorder="1" applyAlignment="1">
      <alignment horizontal="left" vertical="top"/>
    </xf>
    <xf numFmtId="166" fontId="18" fillId="3" borderId="41" xfId="1" applyNumberFormat="1" applyFont="1" applyFill="1" applyBorder="1" applyAlignment="1">
      <alignment horizontal="left" vertical="top"/>
    </xf>
    <xf numFmtId="166" fontId="18" fillId="3" borderId="30" xfId="1" applyNumberFormat="1" applyFont="1" applyFill="1" applyBorder="1" applyAlignment="1">
      <alignment horizontal="left" vertical="top"/>
    </xf>
    <xf numFmtId="166" fontId="18" fillId="3" borderId="18" xfId="1" applyNumberFormat="1" applyFont="1" applyFill="1" applyBorder="1" applyAlignment="1">
      <alignment horizontal="left" vertical="top"/>
    </xf>
    <xf numFmtId="166" fontId="18" fillId="0" borderId="17" xfId="1" applyNumberFormat="1" applyFont="1" applyFill="1" applyBorder="1" applyAlignment="1">
      <alignment horizontal="left" vertical="top"/>
    </xf>
    <xf numFmtId="164" fontId="18" fillId="3" borderId="8" xfId="1" applyFont="1" applyFill="1" applyBorder="1" applyAlignment="1">
      <alignment horizontal="left" vertical="top"/>
    </xf>
    <xf numFmtId="9" fontId="13" fillId="3" borderId="25" xfId="4" applyFont="1" applyFill="1" applyBorder="1" applyAlignment="1">
      <alignment horizontal="center" vertical="top"/>
    </xf>
    <xf numFmtId="9" fontId="13" fillId="3" borderId="19" xfId="4" applyFont="1" applyFill="1" applyBorder="1" applyAlignment="1">
      <alignment horizontal="center" vertical="top"/>
    </xf>
    <xf numFmtId="9" fontId="13" fillId="3" borderId="22" xfId="4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166" fontId="12" fillId="3" borderId="0" xfId="1" applyNumberFormat="1" applyFont="1" applyFill="1" applyBorder="1" applyAlignment="1">
      <alignment horizontal="left" vertical="top"/>
    </xf>
    <xf numFmtId="166" fontId="13" fillId="0" borderId="0" xfId="1" applyNumberFormat="1" applyFont="1" applyFill="1" applyBorder="1" applyAlignment="1">
      <alignment horizontal="left" vertical="top"/>
    </xf>
    <xf numFmtId="164" fontId="13" fillId="3" borderId="0" xfId="1" applyFont="1" applyFill="1" applyBorder="1" applyAlignment="1">
      <alignment horizontal="left" vertical="top"/>
    </xf>
    <xf numFmtId="9" fontId="18" fillId="3" borderId="17" xfId="4" applyFont="1" applyFill="1" applyBorder="1" applyAlignment="1">
      <alignment horizontal="center"/>
    </xf>
    <xf numFmtId="9" fontId="18" fillId="3" borderId="24" xfId="4" applyFont="1" applyFill="1" applyBorder="1" applyAlignment="1">
      <alignment horizontal="center" vertical="top"/>
    </xf>
    <xf numFmtId="9" fontId="18" fillId="3" borderId="17" xfId="4" applyFont="1" applyFill="1" applyBorder="1" applyAlignment="1">
      <alignment horizontal="center" vertical="top"/>
    </xf>
    <xf numFmtId="9" fontId="13" fillId="3" borderId="17" xfId="4" applyFont="1" applyFill="1" applyBorder="1" applyAlignment="1">
      <alignment horizontal="center" vertical="top"/>
    </xf>
    <xf numFmtId="0" fontId="18" fillId="3" borderId="34" xfId="0" applyFont="1" applyFill="1" applyBorder="1" applyAlignment="1">
      <alignment horizontal="left" vertical="top" wrapText="1"/>
    </xf>
    <xf numFmtId="0" fontId="18" fillId="3" borderId="30" xfId="0" applyFont="1" applyFill="1" applyBorder="1" applyAlignment="1">
      <alignment horizontal="left" vertical="top" wrapText="1"/>
    </xf>
    <xf numFmtId="0" fontId="18" fillId="3" borderId="29" xfId="0" applyFont="1" applyFill="1" applyBorder="1" applyAlignment="1">
      <alignment horizontal="left" vertical="top"/>
    </xf>
    <xf numFmtId="166" fontId="18" fillId="3" borderId="17" xfId="0" applyNumberFormat="1" applyFont="1" applyFill="1" applyBorder="1" applyAlignment="1">
      <alignment horizontal="center" vertical="top"/>
    </xf>
    <xf numFmtId="166" fontId="18" fillId="3" borderId="19" xfId="0" applyNumberFormat="1" applyFont="1" applyFill="1" applyBorder="1" applyAlignment="1">
      <alignment horizontal="center" vertical="top"/>
    </xf>
    <xf numFmtId="166" fontId="18" fillId="3" borderId="41" xfId="0" applyNumberFormat="1" applyFont="1" applyFill="1" applyBorder="1" applyAlignment="1">
      <alignment horizontal="center" vertical="top"/>
    </xf>
    <xf numFmtId="166" fontId="18" fillId="3" borderId="8" xfId="0" applyNumberFormat="1" applyFont="1" applyFill="1" applyBorder="1" applyAlignment="1">
      <alignment horizontal="center" vertical="top"/>
    </xf>
    <xf numFmtId="166" fontId="18" fillId="3" borderId="30" xfId="0" applyNumberFormat="1" applyFont="1" applyFill="1" applyBorder="1" applyAlignment="1">
      <alignment horizontal="center" vertical="top"/>
    </xf>
    <xf numFmtId="166" fontId="18" fillId="3" borderId="18" xfId="0" applyNumberFormat="1" applyFont="1" applyFill="1" applyBorder="1" applyAlignment="1">
      <alignment horizontal="center" vertical="top"/>
    </xf>
    <xf numFmtId="0" fontId="17" fillId="0" borderId="0" xfId="0" applyFont="1" applyFill="1" applyAlignment="1">
      <alignment horizontal="left" vertical="top"/>
    </xf>
    <xf numFmtId="14" fontId="17" fillId="3" borderId="29" xfId="0" applyNumberFormat="1" applyFont="1" applyFill="1" applyBorder="1" applyAlignment="1">
      <alignment horizontal="left" vertical="top"/>
    </xf>
    <xf numFmtId="0" fontId="17" fillId="3" borderId="8" xfId="0" applyNumberFormat="1" applyFont="1" applyFill="1" applyBorder="1" applyAlignment="1">
      <alignment horizontal="center" vertical="top"/>
    </xf>
    <xf numFmtId="0" fontId="17" fillId="3" borderId="30" xfId="0" applyFont="1" applyFill="1" applyBorder="1" applyAlignment="1">
      <alignment horizontal="left" vertical="top" wrapText="1"/>
    </xf>
    <xf numFmtId="166" fontId="17" fillId="3" borderId="41" xfId="1" applyNumberFormat="1" applyFont="1" applyFill="1" applyBorder="1" applyAlignment="1">
      <alignment horizontal="left" vertical="top"/>
    </xf>
    <xf numFmtId="166" fontId="17" fillId="3" borderId="8" xfId="1" applyNumberFormat="1" applyFont="1" applyFill="1" applyBorder="1" applyAlignment="1">
      <alignment horizontal="left" vertical="top"/>
    </xf>
    <xf numFmtId="166" fontId="14" fillId="3" borderId="8" xfId="1" applyNumberFormat="1" applyFont="1" applyFill="1" applyBorder="1" applyAlignment="1">
      <alignment horizontal="left" vertical="top"/>
    </xf>
    <xf numFmtId="166" fontId="17" fillId="3" borderId="30" xfId="1" applyNumberFormat="1" applyFont="1" applyFill="1" applyBorder="1" applyAlignment="1">
      <alignment horizontal="left" vertical="top"/>
    </xf>
    <xf numFmtId="164" fontId="17" fillId="3" borderId="8" xfId="1" applyFont="1" applyFill="1" applyBorder="1" applyAlignment="1">
      <alignment horizontal="left" vertical="top"/>
    </xf>
    <xf numFmtId="166" fontId="18" fillId="3" borderId="27" xfId="0" applyNumberFormat="1" applyFont="1" applyFill="1" applyBorder="1" applyAlignment="1">
      <alignment horizontal="center" vertical="top"/>
    </xf>
    <xf numFmtId="9" fontId="18" fillId="3" borderId="19" xfId="4" applyFont="1" applyFill="1" applyBorder="1" applyAlignment="1">
      <alignment horizontal="center" vertical="top"/>
    </xf>
    <xf numFmtId="9" fontId="18" fillId="3" borderId="41" xfId="4" applyFont="1" applyFill="1" applyBorder="1" applyAlignment="1">
      <alignment horizontal="center" vertical="top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 applyFill="1" applyAlignment="1">
      <alignment horizontal="left" vertical="top"/>
    </xf>
    <xf numFmtId="0" fontId="22" fillId="0" borderId="0" xfId="0" applyFont="1" applyFill="1" applyAlignment="1">
      <alignment vertical="top"/>
    </xf>
    <xf numFmtId="0" fontId="22" fillId="0" borderId="20" xfId="0" applyFont="1" applyFill="1" applyBorder="1"/>
    <xf numFmtId="0" fontId="22" fillId="0" borderId="0" xfId="0" applyFont="1" applyFill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2" fillId="5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12" fillId="3" borderId="12" xfId="0" applyFont="1" applyFill="1" applyBorder="1" applyAlignment="1">
      <alignment horizontal="center" vertical="center"/>
    </xf>
    <xf numFmtId="166" fontId="18" fillId="0" borderId="43" xfId="1" applyNumberFormat="1" applyFont="1" applyFill="1" applyBorder="1" applyAlignment="1">
      <alignment horizontal="left" vertical="top"/>
    </xf>
    <xf numFmtId="166" fontId="18" fillId="0" borderId="41" xfId="1" applyNumberFormat="1" applyFont="1" applyFill="1" applyBorder="1" applyAlignment="1">
      <alignment horizontal="left" vertical="top"/>
    </xf>
    <xf numFmtId="0" fontId="21" fillId="6" borderId="0" xfId="0" applyFont="1" applyFill="1" applyAlignment="1">
      <alignment horizontal="left" vertical="top"/>
    </xf>
    <xf numFmtId="0" fontId="12" fillId="3" borderId="1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66" fontId="15" fillId="3" borderId="18" xfId="1" applyNumberFormat="1" applyFont="1" applyFill="1" applyBorder="1" applyAlignment="1">
      <alignment horizontal="left" vertical="top" wrapText="1" readingOrder="1"/>
    </xf>
    <xf numFmtId="0" fontId="13" fillId="0" borderId="0" xfId="0" applyFont="1" applyFill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12" fillId="3" borderId="0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13" fillId="4" borderId="0" xfId="0" applyFont="1" applyFill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12" fillId="3" borderId="6" xfId="0" applyFont="1" applyFill="1" applyBorder="1" applyAlignment="1">
      <alignment horizontal="center" vertical="top"/>
    </xf>
    <xf numFmtId="0" fontId="18" fillId="5" borderId="47" xfId="0" applyFont="1" applyFill="1" applyBorder="1" applyAlignment="1">
      <alignment horizontal="left" vertical="top"/>
    </xf>
    <xf numFmtId="0" fontId="18" fillId="5" borderId="39" xfId="0" applyFont="1" applyFill="1" applyBorder="1" applyAlignment="1">
      <alignment horizontal="left" vertical="top"/>
    </xf>
    <xf numFmtId="0" fontId="18" fillId="3" borderId="34" xfId="0" applyFont="1" applyFill="1" applyBorder="1" applyAlignment="1">
      <alignment horizontal="left" vertical="top"/>
    </xf>
    <xf numFmtId="0" fontId="18" fillId="3" borderId="30" xfId="0" applyFont="1" applyFill="1" applyBorder="1" applyAlignment="1">
      <alignment horizontal="left" vertical="top"/>
    </xf>
    <xf numFmtId="0" fontId="18" fillId="3" borderId="32" xfId="0" applyFont="1" applyFill="1" applyBorder="1" applyAlignment="1">
      <alignment horizontal="left" vertical="top" wrapText="1"/>
    </xf>
    <xf numFmtId="0" fontId="20" fillId="5" borderId="39" xfId="0" applyFont="1" applyFill="1" applyBorder="1" applyAlignment="1">
      <alignment horizontal="left" vertical="top"/>
    </xf>
    <xf numFmtId="166" fontId="18" fillId="5" borderId="2" xfId="0" applyNumberFormat="1" applyFont="1" applyFill="1" applyBorder="1" applyAlignment="1">
      <alignment horizontal="center" vertical="center"/>
    </xf>
    <xf numFmtId="166" fontId="18" fillId="3" borderId="43" xfId="0" applyNumberFormat="1" applyFont="1" applyFill="1" applyBorder="1" applyAlignment="1">
      <alignment horizontal="center"/>
    </xf>
    <xf numFmtId="166" fontId="19" fillId="3" borderId="27" xfId="0" applyNumberFormat="1" applyFont="1" applyFill="1" applyBorder="1" applyAlignment="1">
      <alignment horizontal="center"/>
    </xf>
    <xf numFmtId="166" fontId="19" fillId="3" borderId="18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" vertical="center"/>
    </xf>
    <xf numFmtId="9" fontId="18" fillId="3" borderId="22" xfId="4" applyFont="1" applyFill="1" applyBorder="1" applyAlignment="1">
      <alignment horizontal="center"/>
    </xf>
    <xf numFmtId="166" fontId="12" fillId="3" borderId="4" xfId="1" applyNumberFormat="1" applyFont="1" applyFill="1" applyBorder="1" applyAlignment="1">
      <alignment horizontal="center" vertical="center"/>
    </xf>
    <xf numFmtId="166" fontId="18" fillId="3" borderId="36" xfId="1" applyNumberFormat="1" applyFont="1" applyFill="1" applyBorder="1" applyAlignment="1">
      <alignment horizontal="left" vertical="top"/>
    </xf>
    <xf numFmtId="166" fontId="18" fillId="3" borderId="37" xfId="1" applyNumberFormat="1" applyFont="1" applyFill="1" applyBorder="1" applyAlignment="1">
      <alignment horizontal="left" vertical="top"/>
    </xf>
    <xf numFmtId="166" fontId="18" fillId="3" borderId="37" xfId="0" applyNumberFormat="1" applyFont="1" applyFill="1" applyBorder="1" applyAlignment="1">
      <alignment horizontal="center" vertical="top"/>
    </xf>
    <xf numFmtId="166" fontId="18" fillId="3" borderId="22" xfId="1" applyNumberFormat="1" applyFont="1" applyFill="1" applyBorder="1" applyAlignment="1">
      <alignment horizontal="center"/>
    </xf>
    <xf numFmtId="166" fontId="18" fillId="3" borderId="21" xfId="1" applyNumberFormat="1" applyFont="1" applyFill="1" applyBorder="1" applyAlignment="1">
      <alignment horizontal="center"/>
    </xf>
    <xf numFmtId="166" fontId="18" fillId="3" borderId="32" xfId="1" applyNumberFormat="1" applyFont="1" applyFill="1" applyBorder="1" applyAlignment="1">
      <alignment horizontal="center"/>
    </xf>
    <xf numFmtId="166" fontId="18" fillId="3" borderId="31" xfId="1" applyNumberFormat="1" applyFont="1" applyFill="1" applyBorder="1" applyAlignment="1">
      <alignment horizontal="left"/>
    </xf>
    <xf numFmtId="166" fontId="18" fillId="3" borderId="42" xfId="1" applyNumberFormat="1" applyFont="1" applyFill="1" applyBorder="1" applyAlignment="1">
      <alignment horizontal="center"/>
    </xf>
    <xf numFmtId="166" fontId="18" fillId="3" borderId="32" xfId="1" applyNumberFormat="1" applyFont="1" applyFill="1" applyBorder="1" applyAlignment="1">
      <alignment horizontal="left" vertical="top" wrapText="1"/>
    </xf>
    <xf numFmtId="166" fontId="18" fillId="3" borderId="44" xfId="1" applyNumberFormat="1" applyFont="1" applyFill="1" applyBorder="1" applyAlignment="1">
      <alignment horizontal="center"/>
    </xf>
    <xf numFmtId="166" fontId="18" fillId="3" borderId="41" xfId="1" applyNumberFormat="1" applyFont="1" applyFill="1" applyBorder="1" applyAlignment="1">
      <alignment horizontal="center"/>
    </xf>
    <xf numFmtId="166" fontId="18" fillId="3" borderId="8" xfId="1" applyNumberFormat="1" applyFont="1" applyFill="1" applyBorder="1" applyAlignment="1">
      <alignment horizontal="center"/>
    </xf>
    <xf numFmtId="14" fontId="13" fillId="3" borderId="49" xfId="0" applyNumberFormat="1" applyFont="1" applyFill="1" applyBorder="1" applyAlignment="1">
      <alignment horizontal="left" vertical="top"/>
    </xf>
    <xf numFmtId="0" fontId="13" fillId="3" borderId="50" xfId="0" applyNumberFormat="1" applyFont="1" applyFill="1" applyBorder="1" applyAlignment="1">
      <alignment horizontal="center" vertical="top"/>
    </xf>
    <xf numFmtId="0" fontId="13" fillId="3" borderId="51" xfId="0" applyFont="1" applyFill="1" applyBorder="1" applyAlignment="1">
      <alignment horizontal="left" vertical="top" wrapText="1"/>
    </xf>
    <xf numFmtId="166" fontId="13" fillId="3" borderId="52" xfId="1" applyNumberFormat="1" applyFont="1" applyFill="1" applyBorder="1" applyAlignment="1">
      <alignment horizontal="left" vertical="top"/>
    </xf>
    <xf numFmtId="166" fontId="13" fillId="3" borderId="53" xfId="1" applyNumberFormat="1" applyFont="1" applyFill="1" applyBorder="1" applyAlignment="1">
      <alignment horizontal="left" vertical="top"/>
    </xf>
    <xf numFmtId="166" fontId="13" fillId="3" borderId="54" xfId="1" applyNumberFormat="1" applyFont="1" applyFill="1" applyBorder="1" applyAlignment="1">
      <alignment horizontal="left" vertical="top"/>
    </xf>
    <xf numFmtId="166" fontId="13" fillId="3" borderId="55" xfId="1" applyNumberFormat="1" applyFont="1" applyFill="1" applyBorder="1" applyAlignment="1">
      <alignment horizontal="left" vertical="top"/>
    </xf>
    <xf numFmtId="166" fontId="13" fillId="3" borderId="56" xfId="1" applyNumberFormat="1" applyFont="1" applyFill="1" applyBorder="1" applyAlignment="1">
      <alignment horizontal="left" vertical="top"/>
    </xf>
    <xf numFmtId="166" fontId="13" fillId="3" borderId="48" xfId="1" applyNumberFormat="1" applyFont="1" applyFill="1" applyBorder="1" applyAlignment="1">
      <alignment horizontal="left" vertical="top"/>
    </xf>
    <xf numFmtId="166" fontId="12" fillId="3" borderId="55" xfId="1" applyNumberFormat="1" applyFont="1" applyFill="1" applyBorder="1" applyAlignment="1">
      <alignment horizontal="left" vertical="top"/>
    </xf>
    <xf numFmtId="166" fontId="12" fillId="3" borderId="50" xfId="1" applyNumberFormat="1" applyFont="1" applyFill="1" applyBorder="1" applyAlignment="1">
      <alignment horizontal="left" vertical="top"/>
    </xf>
    <xf numFmtId="166" fontId="13" fillId="3" borderId="50" xfId="1" applyNumberFormat="1" applyFont="1" applyFill="1" applyBorder="1" applyAlignment="1">
      <alignment horizontal="left" vertical="top"/>
    </xf>
    <xf numFmtId="166" fontId="13" fillId="0" borderId="54" xfId="1" applyNumberFormat="1" applyFont="1" applyFill="1" applyBorder="1" applyAlignment="1">
      <alignment horizontal="left" vertical="top"/>
    </xf>
    <xf numFmtId="166" fontId="13" fillId="0" borderId="55" xfId="1" applyNumberFormat="1" applyFont="1" applyFill="1" applyBorder="1" applyAlignment="1">
      <alignment horizontal="left" vertical="top"/>
    </xf>
    <xf numFmtId="166" fontId="13" fillId="3" borderId="49" xfId="1" applyNumberFormat="1" applyFont="1" applyFill="1" applyBorder="1" applyAlignment="1">
      <alignment horizontal="left" vertical="top"/>
    </xf>
    <xf numFmtId="166" fontId="13" fillId="3" borderId="51" xfId="1" applyNumberFormat="1" applyFont="1" applyFill="1" applyBorder="1" applyAlignment="1">
      <alignment horizontal="left" vertical="top"/>
    </xf>
    <xf numFmtId="9" fontId="12" fillId="3" borderId="52" xfId="4" applyFont="1" applyFill="1" applyBorder="1" applyAlignment="1">
      <alignment horizontal="center" vertical="top"/>
    </xf>
    <xf numFmtId="9" fontId="12" fillId="3" borderId="55" xfId="4" applyFont="1" applyFill="1" applyBorder="1" applyAlignment="1">
      <alignment horizontal="center" vertical="top"/>
    </xf>
    <xf numFmtId="0" fontId="13" fillId="0" borderId="48" xfId="0" applyFont="1" applyFill="1" applyBorder="1" applyAlignment="1">
      <alignment horizontal="left" vertical="top"/>
    </xf>
    <xf numFmtId="0" fontId="21" fillId="0" borderId="48" xfId="0" applyFont="1" applyFill="1" applyBorder="1" applyAlignment="1">
      <alignment horizontal="left" vertical="top"/>
    </xf>
    <xf numFmtId="166" fontId="12" fillId="3" borderId="36" xfId="1" applyNumberFormat="1" applyFont="1" applyFill="1" applyBorder="1" applyAlignment="1">
      <alignment horizontal="left" vertical="top"/>
    </xf>
    <xf numFmtId="166" fontId="17" fillId="3" borderId="37" xfId="1" applyNumberFormat="1" applyFont="1" applyFill="1" applyBorder="1" applyAlignment="1">
      <alignment horizontal="left" vertical="top"/>
    </xf>
    <xf numFmtId="166" fontId="14" fillId="3" borderId="41" xfId="1" applyNumberFormat="1" applyFont="1" applyFill="1" applyBorder="1" applyAlignment="1">
      <alignment horizontal="left" vertical="top"/>
    </xf>
    <xf numFmtId="166" fontId="12" fillId="3" borderId="26" xfId="1" applyNumberFormat="1" applyFont="1" applyFill="1" applyBorder="1" applyAlignment="1">
      <alignment horizontal="left" vertical="top"/>
    </xf>
    <xf numFmtId="166" fontId="14" fillId="3" borderId="27" xfId="1" applyNumberFormat="1" applyFont="1" applyFill="1" applyBorder="1" applyAlignment="1">
      <alignment horizontal="left" vertical="top"/>
    </xf>
    <xf numFmtId="166" fontId="12" fillId="3" borderId="24" xfId="1" applyNumberFormat="1" applyFont="1" applyFill="1" applyBorder="1" applyAlignment="1">
      <alignment horizontal="left" vertical="top"/>
    </xf>
    <xf numFmtId="166" fontId="14" fillId="3" borderId="17" xfId="1" applyNumberFormat="1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64" fontId="12" fillId="3" borderId="11" xfId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64" fontId="12" fillId="3" borderId="0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3" builtinId="4"/>
    <cellStyle name="Normal" xfId="0" builtinId="0"/>
    <cellStyle name="Porcentaje" xfId="4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9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</sheetPr>
  <dimension ref="A1:CS171"/>
  <sheetViews>
    <sheetView tabSelected="1" view="pageBreakPreview" zoomScale="70" zoomScaleNormal="100" zoomScaleSheetLayoutView="70" workbookViewId="0">
      <pane xSplit="5" ySplit="20" topLeftCell="F148" activePane="bottomRight" state="frozen"/>
      <selection pane="topRight" activeCell="E1" sqref="E1"/>
      <selection pane="bottomLeft" activeCell="A11" sqref="A11"/>
      <selection pane="bottomRight" activeCell="E184" sqref="E184"/>
    </sheetView>
  </sheetViews>
  <sheetFormatPr baseColWidth="10" defaultRowHeight="18" outlineLevelRow="3" outlineLevelCol="2" x14ac:dyDescent="0.25"/>
  <cols>
    <col min="1" max="1" width="14.28515625" style="62" hidden="1" customWidth="1"/>
    <col min="2" max="2" width="24.42578125" style="314" hidden="1" customWidth="1"/>
    <col min="3" max="3" width="25.5703125" style="60" customWidth="1"/>
    <col min="4" max="4" width="8.140625" style="61" customWidth="1"/>
    <col min="5" max="5" width="79.5703125" style="332" customWidth="1"/>
    <col min="6" max="6" width="29.42578125" style="62" bestFit="1" customWidth="1"/>
    <col min="7" max="7" width="28.140625" style="62" hidden="1" customWidth="1"/>
    <col min="8" max="8" width="23.5703125" style="62" hidden="1" customWidth="1"/>
    <col min="9" max="9" width="28.5703125" style="62" hidden="1" customWidth="1"/>
    <col min="10" max="10" width="23.5703125" style="62" hidden="1" customWidth="1"/>
    <col min="11" max="11" width="28.28515625" style="62" hidden="1" customWidth="1"/>
    <col min="12" max="12" width="27.7109375" style="62" hidden="1" customWidth="1"/>
    <col min="13" max="13" width="31.42578125" style="88" customWidth="1"/>
    <col min="14" max="14" width="23.5703125" style="88" customWidth="1"/>
    <col min="15" max="15" width="36.5703125" style="88" hidden="1" customWidth="1"/>
    <col min="16" max="16" width="23.5703125" style="88" hidden="1" customWidth="1"/>
    <col min="17" max="17" width="36.5703125" style="62" hidden="1" customWidth="1"/>
    <col min="18" max="18" width="23.5703125" style="62" hidden="1" customWidth="1"/>
    <col min="19" max="19" width="36.5703125" style="62" hidden="1" customWidth="1"/>
    <col min="20" max="20" width="23.5703125" style="62" hidden="1" customWidth="1"/>
    <col min="21" max="21" width="36.5703125" style="62" hidden="1" customWidth="1"/>
    <col min="22" max="22" width="25.140625" style="62" hidden="1" customWidth="1"/>
    <col min="23" max="23" width="36.5703125" style="62" hidden="1" customWidth="1"/>
    <col min="24" max="24" width="23.5703125" style="62" hidden="1" customWidth="1"/>
    <col min="25" max="25" width="36.5703125" style="62" hidden="1" customWidth="1"/>
    <col min="26" max="26" width="23.5703125" style="62" hidden="1" customWidth="1"/>
    <col min="27" max="27" width="36.5703125" style="62" hidden="1" customWidth="1"/>
    <col min="28" max="28" width="23.5703125" style="62" hidden="1" customWidth="1"/>
    <col min="29" max="29" width="36.5703125" style="62" hidden="1" customWidth="1"/>
    <col min="30" max="30" width="23.5703125" style="62" hidden="1" customWidth="1"/>
    <col min="31" max="31" width="30.140625" style="62" customWidth="1"/>
    <col min="32" max="32" width="28" style="62" customWidth="1"/>
    <col min="33" max="33" width="29.42578125" style="62" hidden="1" customWidth="1" outlineLevel="1"/>
    <col min="34" max="34" width="30.28515625" style="62" hidden="1" customWidth="1" outlineLevel="1"/>
    <col min="35" max="35" width="28.7109375" style="62" bestFit="1" customWidth="1" collapsed="1"/>
    <col min="36" max="36" width="34.5703125" style="62" customWidth="1"/>
    <col min="37" max="37" width="28.7109375" style="62" customWidth="1"/>
    <col min="38" max="38" width="31.28515625" style="62" hidden="1" customWidth="1"/>
    <col min="39" max="39" width="32" style="62" customWidth="1"/>
    <col min="40" max="41" width="31.5703125" style="93" hidden="1" customWidth="1" outlineLevel="1"/>
    <col min="42" max="42" width="33" style="93" hidden="1" customWidth="1" outlineLevel="1"/>
    <col min="43" max="43" width="26.42578125" style="62" customWidth="1" outlineLevel="1"/>
    <col min="44" max="45" width="19.42578125" style="62" hidden="1" customWidth="1" outlineLevel="1"/>
    <col min="46" max="46" width="19.140625" style="62" hidden="1" customWidth="1" outlineLevel="1"/>
    <col min="47" max="47" width="23.5703125" style="62" hidden="1" customWidth="1" outlineLevel="1"/>
    <col min="48" max="48" width="29.42578125" style="62" hidden="1" customWidth="1" outlineLevel="1"/>
    <col min="49" max="49" width="27.140625" style="77" hidden="1" customWidth="1" outlineLevel="1"/>
    <col min="50" max="50" width="30.28515625" style="77" hidden="1" customWidth="1" outlineLevel="1"/>
    <col min="51" max="51" width="26.5703125" style="62" hidden="1" customWidth="1" outlineLevel="1"/>
    <col min="52" max="52" width="32.5703125" style="62" customWidth="1" collapsed="1"/>
    <col min="53" max="53" width="30" style="62" hidden="1" customWidth="1" outlineLevel="1"/>
    <col min="54" max="54" width="32.42578125" style="62" hidden="1" customWidth="1" outlineLevel="1"/>
    <col min="55" max="55" width="31.28515625" style="62" hidden="1" customWidth="1" outlineLevel="1"/>
    <col min="56" max="56" width="26.7109375" style="62" customWidth="1" outlineLevel="1"/>
    <col min="57" max="58" width="19.42578125" style="62" hidden="1" customWidth="1" outlineLevel="1"/>
    <col min="59" max="59" width="19.140625" style="62" hidden="1" customWidth="1" outlineLevel="1"/>
    <col min="60" max="60" width="23.5703125" style="62" hidden="1" customWidth="1" outlineLevel="1"/>
    <col min="61" max="61" width="29.42578125" style="62" hidden="1" customWidth="1" outlineLevel="1"/>
    <col min="62" max="62" width="27.140625" style="62" hidden="1" customWidth="1" outlineLevel="1"/>
    <col min="63" max="63" width="30.28515625" style="62" hidden="1" customWidth="1" outlineLevel="1"/>
    <col min="64" max="64" width="26.5703125" style="62" hidden="1" customWidth="1" outlineLevel="1"/>
    <col min="65" max="65" width="30" style="62" bestFit="1" customWidth="1" collapsed="1"/>
    <col min="66" max="66" width="27.42578125" style="62" hidden="1" customWidth="1" outlineLevel="1"/>
    <col min="67" max="67" width="18" style="62" hidden="1" customWidth="1" outlineLevel="1"/>
    <col min="68" max="68" width="16.7109375" style="62" hidden="1" customWidth="1" outlineLevel="1"/>
    <col min="69" max="69" width="27.28515625" style="62" bestFit="1" customWidth="1" outlineLevel="1"/>
    <col min="70" max="71" width="19.42578125" style="62" hidden="1" customWidth="1" outlineLevel="1"/>
    <col min="72" max="72" width="19.140625" style="62" hidden="1" customWidth="1" outlineLevel="1"/>
    <col min="73" max="73" width="23.5703125" style="62" hidden="1" customWidth="1" outlineLevel="1"/>
    <col min="74" max="74" width="29.42578125" style="62" hidden="1" customWidth="1" outlineLevel="1"/>
    <col min="75" max="75" width="27.140625" style="62" hidden="1" customWidth="1" outlineLevel="1"/>
    <col min="76" max="76" width="30.28515625" style="62" hidden="1" customWidth="1" outlineLevel="1"/>
    <col min="77" max="77" width="26.5703125" style="63" hidden="1" customWidth="1" outlineLevel="1"/>
    <col min="78" max="78" width="29" style="62" bestFit="1" customWidth="1" collapsed="1"/>
    <col min="79" max="79" width="27.42578125" style="62" hidden="1" customWidth="1" outlineLevel="1"/>
    <col min="80" max="80" width="29.7109375" style="62" hidden="1" customWidth="1" outlineLevel="2"/>
    <col min="81" max="81" width="28.7109375" style="62" hidden="1" customWidth="1" outlineLevel="2"/>
    <col min="82" max="82" width="29.140625" style="62" customWidth="1" outlineLevel="2"/>
    <col min="83" max="84" width="24.28515625" style="62" hidden="1" customWidth="1" outlineLevel="2"/>
    <col min="85" max="85" width="23.7109375" style="62" hidden="1" customWidth="1" outlineLevel="2"/>
    <col min="86" max="86" width="24.28515625" style="62" hidden="1" customWidth="1" outlineLevel="2"/>
    <col min="87" max="87" width="29.42578125" style="62" hidden="1" customWidth="1" outlineLevel="2"/>
    <col min="88" max="88" width="24.28515625" style="62" hidden="1" customWidth="1" outlineLevel="2"/>
    <col min="89" max="89" width="28" style="62" hidden="1" customWidth="1" outlineLevel="2"/>
    <col min="90" max="90" width="26.85546875" style="62" hidden="1" customWidth="1" outlineLevel="2"/>
    <col min="91" max="91" width="28.42578125" style="62" bestFit="1" customWidth="1" collapsed="1"/>
    <col min="92" max="94" width="28.5703125" style="62" customWidth="1"/>
    <col min="95" max="95" width="25.28515625" style="62" customWidth="1"/>
    <col min="96" max="96" width="20.7109375" style="64" customWidth="1"/>
    <col min="97" max="97" width="22.42578125" style="64" customWidth="1"/>
    <col min="98" max="16384" width="11.42578125" style="62"/>
  </cols>
  <sheetData>
    <row r="1" spans="3:97" ht="18" hidden="1" customHeight="1" x14ac:dyDescent="0.25">
      <c r="E1" s="332">
        <v>1</v>
      </c>
      <c r="F1" s="62">
        <f>+E1+1</f>
        <v>2</v>
      </c>
      <c r="G1" s="62">
        <f t="shared" ref="G1:BO1" si="0">+F1+1</f>
        <v>3</v>
      </c>
      <c r="H1" s="62">
        <f t="shared" si="0"/>
        <v>4</v>
      </c>
      <c r="I1" s="62">
        <f t="shared" si="0"/>
        <v>5</v>
      </c>
      <c r="J1" s="62">
        <f t="shared" si="0"/>
        <v>6</v>
      </c>
      <c r="K1" s="62">
        <f t="shared" si="0"/>
        <v>7</v>
      </c>
      <c r="L1" s="62">
        <f t="shared" si="0"/>
        <v>8</v>
      </c>
      <c r="M1" s="62">
        <f t="shared" si="0"/>
        <v>9</v>
      </c>
      <c r="N1" s="62">
        <f t="shared" si="0"/>
        <v>10</v>
      </c>
      <c r="O1" s="62">
        <f t="shared" si="0"/>
        <v>11</v>
      </c>
      <c r="P1" s="62">
        <f t="shared" si="0"/>
        <v>12</v>
      </c>
      <c r="Q1" s="62">
        <f t="shared" si="0"/>
        <v>13</v>
      </c>
      <c r="R1" s="62">
        <f t="shared" si="0"/>
        <v>14</v>
      </c>
      <c r="S1" s="62">
        <f t="shared" si="0"/>
        <v>15</v>
      </c>
      <c r="T1" s="62">
        <f t="shared" si="0"/>
        <v>16</v>
      </c>
      <c r="U1" s="62">
        <f t="shared" si="0"/>
        <v>17</v>
      </c>
      <c r="V1" s="62">
        <f t="shared" si="0"/>
        <v>18</v>
      </c>
      <c r="W1" s="62">
        <f t="shared" si="0"/>
        <v>19</v>
      </c>
      <c r="X1" s="62">
        <f t="shared" si="0"/>
        <v>20</v>
      </c>
      <c r="Y1" s="62">
        <f t="shared" si="0"/>
        <v>21</v>
      </c>
      <c r="Z1" s="62">
        <f t="shared" si="0"/>
        <v>22</v>
      </c>
      <c r="AA1" s="62">
        <f t="shared" si="0"/>
        <v>23</v>
      </c>
      <c r="AB1" s="62">
        <f t="shared" si="0"/>
        <v>24</v>
      </c>
      <c r="AC1" s="62">
        <f t="shared" si="0"/>
        <v>25</v>
      </c>
      <c r="AD1" s="62">
        <f t="shared" si="0"/>
        <v>26</v>
      </c>
      <c r="AE1" s="62">
        <f t="shared" si="0"/>
        <v>27</v>
      </c>
      <c r="AF1" s="62">
        <f t="shared" si="0"/>
        <v>28</v>
      </c>
      <c r="AG1" s="62">
        <f t="shared" si="0"/>
        <v>29</v>
      </c>
      <c r="AH1" s="62" t="e">
        <f>+#REF!+1</f>
        <v>#REF!</v>
      </c>
      <c r="AI1" s="62" t="e">
        <f>+#REF!+1</f>
        <v>#REF!</v>
      </c>
      <c r="AJ1" s="62" t="e">
        <f>+#REF!+1</f>
        <v>#REF!</v>
      </c>
      <c r="AK1" s="62" t="e">
        <f>+#REF!+1</f>
        <v>#REF!</v>
      </c>
      <c r="AM1" s="62" t="e">
        <f>+#REF!+1</f>
        <v>#REF!</v>
      </c>
      <c r="AN1" s="62" t="e">
        <f>+AJ1+1</f>
        <v>#REF!</v>
      </c>
      <c r="AO1" s="62" t="e">
        <f t="shared" si="0"/>
        <v>#REF!</v>
      </c>
      <c r="AP1" s="62" t="e">
        <f t="shared" si="0"/>
        <v>#REF!</v>
      </c>
      <c r="AQ1" s="62" t="e">
        <f t="shared" si="0"/>
        <v>#REF!</v>
      </c>
      <c r="AR1" s="62" t="e">
        <f t="shared" si="0"/>
        <v>#REF!</v>
      </c>
      <c r="AS1" s="62" t="e">
        <f t="shared" si="0"/>
        <v>#REF!</v>
      </c>
      <c r="AT1" s="62" t="e">
        <f t="shared" si="0"/>
        <v>#REF!</v>
      </c>
      <c r="AU1" s="62" t="e">
        <f t="shared" si="0"/>
        <v>#REF!</v>
      </c>
      <c r="AV1" s="62" t="e">
        <f t="shared" si="0"/>
        <v>#REF!</v>
      </c>
      <c r="AW1" s="62" t="e">
        <f t="shared" si="0"/>
        <v>#REF!</v>
      </c>
      <c r="AX1" s="62" t="e">
        <f t="shared" si="0"/>
        <v>#REF!</v>
      </c>
      <c r="AY1" s="62" t="e">
        <f t="shared" si="0"/>
        <v>#REF!</v>
      </c>
      <c r="AZ1" s="62" t="e">
        <f t="shared" si="0"/>
        <v>#REF!</v>
      </c>
      <c r="BA1" s="62" t="e">
        <f t="shared" si="0"/>
        <v>#REF!</v>
      </c>
      <c r="BB1" s="62" t="e">
        <f t="shared" si="0"/>
        <v>#REF!</v>
      </c>
      <c r="BC1" s="62" t="e">
        <f t="shared" si="0"/>
        <v>#REF!</v>
      </c>
      <c r="BD1" s="62" t="e">
        <f t="shared" si="0"/>
        <v>#REF!</v>
      </c>
      <c r="BE1" s="62" t="e">
        <f t="shared" si="0"/>
        <v>#REF!</v>
      </c>
      <c r="BF1" s="62" t="e">
        <f t="shared" si="0"/>
        <v>#REF!</v>
      </c>
      <c r="BG1" s="62" t="e">
        <f t="shared" si="0"/>
        <v>#REF!</v>
      </c>
      <c r="BH1" s="62" t="e">
        <f t="shared" si="0"/>
        <v>#REF!</v>
      </c>
      <c r="BI1" s="62" t="e">
        <f t="shared" si="0"/>
        <v>#REF!</v>
      </c>
      <c r="BJ1" s="62" t="e">
        <f t="shared" si="0"/>
        <v>#REF!</v>
      </c>
      <c r="BK1" s="62" t="e">
        <f t="shared" si="0"/>
        <v>#REF!</v>
      </c>
      <c r="BL1" s="62" t="e">
        <f t="shared" si="0"/>
        <v>#REF!</v>
      </c>
      <c r="BM1" s="62" t="e">
        <f t="shared" si="0"/>
        <v>#REF!</v>
      </c>
      <c r="BN1" s="62" t="e">
        <f t="shared" si="0"/>
        <v>#REF!</v>
      </c>
      <c r="BO1" s="62" t="e">
        <f t="shared" si="0"/>
        <v>#REF!</v>
      </c>
      <c r="BP1" s="62" t="e">
        <f t="shared" ref="BP1:CQ1" si="1">+BO1+1</f>
        <v>#REF!</v>
      </c>
      <c r="BQ1" s="62" t="e">
        <f t="shared" si="1"/>
        <v>#REF!</v>
      </c>
      <c r="BR1" s="62" t="e">
        <f t="shared" si="1"/>
        <v>#REF!</v>
      </c>
      <c r="BS1" s="62" t="e">
        <f t="shared" si="1"/>
        <v>#REF!</v>
      </c>
      <c r="BT1" s="62" t="e">
        <f t="shared" si="1"/>
        <v>#REF!</v>
      </c>
      <c r="BU1" s="62" t="e">
        <f t="shared" si="1"/>
        <v>#REF!</v>
      </c>
      <c r="BV1" s="62" t="e">
        <f t="shared" si="1"/>
        <v>#REF!</v>
      </c>
      <c r="BW1" s="62" t="e">
        <f t="shared" si="1"/>
        <v>#REF!</v>
      </c>
      <c r="BX1" s="62" t="e">
        <f t="shared" si="1"/>
        <v>#REF!</v>
      </c>
      <c r="BY1" s="63" t="e">
        <f t="shared" si="1"/>
        <v>#REF!</v>
      </c>
      <c r="BZ1" s="62" t="e">
        <f t="shared" si="1"/>
        <v>#REF!</v>
      </c>
      <c r="CA1" s="62" t="e">
        <f t="shared" si="1"/>
        <v>#REF!</v>
      </c>
      <c r="CB1" s="62" t="e">
        <f t="shared" si="1"/>
        <v>#REF!</v>
      </c>
      <c r="CC1" s="62" t="e">
        <f t="shared" si="1"/>
        <v>#REF!</v>
      </c>
      <c r="CD1" s="62" t="e">
        <f t="shared" si="1"/>
        <v>#REF!</v>
      </c>
      <c r="CE1" s="62" t="e">
        <f t="shared" si="1"/>
        <v>#REF!</v>
      </c>
      <c r="CF1" s="62" t="e">
        <f t="shared" si="1"/>
        <v>#REF!</v>
      </c>
      <c r="CG1" s="62" t="e">
        <f t="shared" si="1"/>
        <v>#REF!</v>
      </c>
      <c r="CH1" s="62" t="e">
        <f t="shared" si="1"/>
        <v>#REF!</v>
      </c>
      <c r="CI1" s="62" t="e">
        <f t="shared" si="1"/>
        <v>#REF!</v>
      </c>
      <c r="CJ1" s="62" t="e">
        <f t="shared" si="1"/>
        <v>#REF!</v>
      </c>
      <c r="CK1" s="62" t="e">
        <f t="shared" si="1"/>
        <v>#REF!</v>
      </c>
      <c r="CL1" s="62" t="e">
        <f t="shared" si="1"/>
        <v>#REF!</v>
      </c>
      <c r="CM1" s="62" t="e">
        <f t="shared" si="1"/>
        <v>#REF!</v>
      </c>
      <c r="CN1" s="62" t="e">
        <f t="shared" si="1"/>
        <v>#REF!</v>
      </c>
      <c r="CO1" s="62" t="e">
        <f t="shared" si="1"/>
        <v>#REF!</v>
      </c>
      <c r="CP1" s="62" t="e">
        <f t="shared" si="1"/>
        <v>#REF!</v>
      </c>
      <c r="CQ1" s="62" t="e">
        <f t="shared" si="1"/>
        <v>#REF!</v>
      </c>
    </row>
    <row r="2" spans="3:97" ht="18" hidden="1" customHeight="1" x14ac:dyDescent="0.25">
      <c r="E2" s="332">
        <v>10</v>
      </c>
      <c r="F2" s="65" t="e">
        <f>+F26+#REF!+#REF!+#REF!+#REF!+#REF!+#REF!+#REF!</f>
        <v>#REF!</v>
      </c>
      <c r="M2" s="62"/>
      <c r="N2" s="62"/>
      <c r="O2" s="62"/>
      <c r="P2" s="62"/>
      <c r="AJ2" s="65">
        <v>325145600000</v>
      </c>
      <c r="AL2" s="65"/>
      <c r="AM2" s="65">
        <v>325145600000</v>
      </c>
      <c r="AN2" s="62"/>
      <c r="AO2" s="65">
        <v>902566343</v>
      </c>
      <c r="AP2" s="62"/>
      <c r="AW2" s="62"/>
      <c r="AX2" s="62"/>
      <c r="AZ2" s="65">
        <v>276643308633</v>
      </c>
      <c r="BA2" s="65">
        <v>154671250008</v>
      </c>
      <c r="BB2" s="65">
        <v>11397293776</v>
      </c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>
        <v>166058889070</v>
      </c>
      <c r="BN2" s="65"/>
      <c r="BO2" s="65">
        <v>22722593023</v>
      </c>
      <c r="BP2" s="65"/>
      <c r="BQ2" s="65"/>
      <c r="BR2" s="65"/>
      <c r="BS2" s="65"/>
      <c r="BT2" s="65"/>
      <c r="BU2" s="65"/>
      <c r="BV2" s="65"/>
      <c r="BW2" s="65"/>
      <c r="BX2" s="65"/>
      <c r="BZ2" s="65">
        <v>31341307487</v>
      </c>
      <c r="CA2" s="65"/>
      <c r="CB2" s="65">
        <v>22726762188</v>
      </c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>
        <v>31334780608</v>
      </c>
      <c r="CN2" s="65"/>
      <c r="CO2" s="65"/>
      <c r="CP2" s="65"/>
      <c r="CQ2" s="65"/>
    </row>
    <row r="3" spans="3:97" ht="18" hidden="1" customHeight="1" x14ac:dyDescent="0.25">
      <c r="E3" s="332">
        <v>11</v>
      </c>
      <c r="F3" s="65" t="e">
        <f>+#REF!+#REF!</f>
        <v>#REF!</v>
      </c>
      <c r="M3" s="62"/>
      <c r="N3" s="62"/>
      <c r="O3" s="62"/>
      <c r="P3" s="62"/>
      <c r="AJ3" s="65">
        <v>560000000</v>
      </c>
      <c r="AL3" s="65"/>
      <c r="AM3" s="65">
        <v>560000000</v>
      </c>
      <c r="AN3" s="62"/>
      <c r="AO3" s="65">
        <v>0</v>
      </c>
      <c r="AP3" s="62"/>
      <c r="AW3" s="62"/>
      <c r="AX3" s="62"/>
      <c r="AZ3" s="65">
        <v>0</v>
      </c>
      <c r="BA3" s="65">
        <v>0</v>
      </c>
      <c r="BB3" s="65">
        <v>0</v>
      </c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>
        <v>0</v>
      </c>
      <c r="BN3" s="65"/>
      <c r="BO3" s="65">
        <v>0</v>
      </c>
      <c r="BP3" s="65"/>
      <c r="BQ3" s="65"/>
      <c r="BR3" s="65"/>
      <c r="BS3" s="65"/>
      <c r="BT3" s="65"/>
      <c r="BU3" s="65"/>
      <c r="BV3" s="65"/>
      <c r="BW3" s="65"/>
      <c r="BX3" s="65"/>
      <c r="BZ3" s="65">
        <v>0</v>
      </c>
      <c r="CA3" s="65"/>
      <c r="CB3" s="65">
        <v>0</v>
      </c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>
        <v>0</v>
      </c>
      <c r="CN3" s="65"/>
      <c r="CO3" s="65"/>
      <c r="CP3" s="65"/>
      <c r="CQ3" s="65"/>
    </row>
    <row r="4" spans="3:97" ht="18" hidden="1" customHeight="1" x14ac:dyDescent="0.25">
      <c r="E4" s="332">
        <v>16</v>
      </c>
      <c r="F4" s="65" t="e">
        <f>+#REF!+#REF!+#REF!</f>
        <v>#REF!</v>
      </c>
      <c r="M4" s="62"/>
      <c r="N4" s="62"/>
      <c r="O4" s="62"/>
      <c r="P4" s="62"/>
      <c r="AJ4" s="65">
        <v>64195000000</v>
      </c>
      <c r="AL4" s="65"/>
      <c r="AM4" s="65">
        <v>64195000000</v>
      </c>
      <c r="AN4" s="62"/>
      <c r="AO4" s="65">
        <v>2115126096</v>
      </c>
      <c r="AP4" s="62"/>
      <c r="AW4" s="62"/>
      <c r="AX4" s="62"/>
      <c r="AZ4" s="65">
        <v>13358313264</v>
      </c>
      <c r="BA4" s="65">
        <v>92916677</v>
      </c>
      <c r="BB4" s="65">
        <v>4106145380</v>
      </c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>
        <v>4199062057</v>
      </c>
      <c r="BN4" s="65"/>
      <c r="BO4" s="65">
        <v>1862580718</v>
      </c>
      <c r="BP4" s="65"/>
      <c r="BQ4" s="65"/>
      <c r="BR4" s="65"/>
      <c r="BS4" s="65"/>
      <c r="BT4" s="65"/>
      <c r="BU4" s="65"/>
      <c r="BV4" s="65"/>
      <c r="BW4" s="65"/>
      <c r="BX4" s="65"/>
      <c r="BZ4" s="65">
        <v>1865980718</v>
      </c>
      <c r="CA4" s="65"/>
      <c r="CB4" s="65">
        <v>166029558</v>
      </c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>
        <v>169429558</v>
      </c>
      <c r="CN4" s="65"/>
      <c r="CO4" s="65"/>
      <c r="CP4" s="65"/>
      <c r="CQ4" s="65"/>
    </row>
    <row r="5" spans="3:97" ht="18" hidden="1" customHeight="1" x14ac:dyDescent="0.25">
      <c r="C5" s="66"/>
      <c r="D5" s="126"/>
      <c r="E5" s="333"/>
      <c r="F5" s="68" t="e">
        <f>+SUM(F2:F4)</f>
        <v>#REF!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8">
        <f>+SUM(AJ2:AJ4)</f>
        <v>389900600000</v>
      </c>
      <c r="AK5" s="67"/>
      <c r="AL5" s="68"/>
      <c r="AM5" s="68">
        <f>+SUM(AM2:AM4)</f>
        <v>389900600000</v>
      </c>
      <c r="AN5" s="67"/>
      <c r="AO5" s="68">
        <f>+SUM(AO2:AO4)</f>
        <v>3017692439</v>
      </c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8">
        <f>+SUM(AZ2:AZ4)</f>
        <v>290001621897</v>
      </c>
      <c r="BA5" s="68">
        <f t="shared" ref="BA5:CQ5" si="2">+SUM(BA2:BA4)</f>
        <v>154764166685</v>
      </c>
      <c r="BB5" s="68">
        <f t="shared" si="2"/>
        <v>15503439156</v>
      </c>
      <c r="BC5" s="68">
        <f t="shared" si="2"/>
        <v>0</v>
      </c>
      <c r="BD5" s="68">
        <f t="shared" si="2"/>
        <v>0</v>
      </c>
      <c r="BE5" s="68">
        <f t="shared" si="2"/>
        <v>0</v>
      </c>
      <c r="BF5" s="68">
        <f t="shared" si="2"/>
        <v>0</v>
      </c>
      <c r="BG5" s="68">
        <f t="shared" si="2"/>
        <v>0</v>
      </c>
      <c r="BH5" s="68">
        <f t="shared" si="2"/>
        <v>0</v>
      </c>
      <c r="BI5" s="68">
        <f t="shared" si="2"/>
        <v>0</v>
      </c>
      <c r="BJ5" s="68">
        <f t="shared" si="2"/>
        <v>0</v>
      </c>
      <c r="BK5" s="68">
        <f t="shared" si="2"/>
        <v>0</v>
      </c>
      <c r="BL5" s="68">
        <f t="shared" si="2"/>
        <v>0</v>
      </c>
      <c r="BM5" s="68">
        <f t="shared" si="2"/>
        <v>170257951127</v>
      </c>
      <c r="BN5" s="68">
        <f t="shared" si="2"/>
        <v>0</v>
      </c>
      <c r="BO5" s="68">
        <f t="shared" si="2"/>
        <v>24585173741</v>
      </c>
      <c r="BP5" s="68">
        <f t="shared" si="2"/>
        <v>0</v>
      </c>
      <c r="BQ5" s="68">
        <f t="shared" si="2"/>
        <v>0</v>
      </c>
      <c r="BR5" s="68">
        <f t="shared" si="2"/>
        <v>0</v>
      </c>
      <c r="BS5" s="68">
        <f t="shared" si="2"/>
        <v>0</v>
      </c>
      <c r="BT5" s="68">
        <f t="shared" si="2"/>
        <v>0</v>
      </c>
      <c r="BU5" s="68">
        <f t="shared" si="2"/>
        <v>0</v>
      </c>
      <c r="BV5" s="68">
        <f t="shared" si="2"/>
        <v>0</v>
      </c>
      <c r="BW5" s="68">
        <f t="shared" si="2"/>
        <v>0</v>
      </c>
      <c r="BX5" s="68">
        <f t="shared" si="2"/>
        <v>0</v>
      </c>
      <c r="BY5" s="69">
        <f t="shared" si="2"/>
        <v>0</v>
      </c>
      <c r="BZ5" s="68">
        <f t="shared" si="2"/>
        <v>33207288205</v>
      </c>
      <c r="CA5" s="68">
        <f t="shared" si="2"/>
        <v>0</v>
      </c>
      <c r="CB5" s="68">
        <f t="shared" si="2"/>
        <v>22892791746</v>
      </c>
      <c r="CC5" s="68">
        <f t="shared" si="2"/>
        <v>0</v>
      </c>
      <c r="CD5" s="68">
        <f t="shared" si="2"/>
        <v>0</v>
      </c>
      <c r="CE5" s="68">
        <f t="shared" si="2"/>
        <v>0</v>
      </c>
      <c r="CF5" s="68">
        <f t="shared" si="2"/>
        <v>0</v>
      </c>
      <c r="CG5" s="68">
        <f t="shared" si="2"/>
        <v>0</v>
      </c>
      <c r="CH5" s="68">
        <f t="shared" si="2"/>
        <v>0</v>
      </c>
      <c r="CI5" s="68">
        <f t="shared" si="2"/>
        <v>0</v>
      </c>
      <c r="CJ5" s="68">
        <f t="shared" si="2"/>
        <v>0</v>
      </c>
      <c r="CK5" s="68">
        <f t="shared" si="2"/>
        <v>0</v>
      </c>
      <c r="CL5" s="68">
        <f t="shared" si="2"/>
        <v>0</v>
      </c>
      <c r="CM5" s="68">
        <f t="shared" si="2"/>
        <v>31504210166</v>
      </c>
      <c r="CN5" s="68">
        <f t="shared" si="2"/>
        <v>0</v>
      </c>
      <c r="CO5" s="68">
        <f t="shared" si="2"/>
        <v>0</v>
      </c>
      <c r="CP5" s="68">
        <f t="shared" si="2"/>
        <v>0</v>
      </c>
      <c r="CQ5" s="68">
        <f t="shared" si="2"/>
        <v>0</v>
      </c>
      <c r="CR5" s="70"/>
      <c r="CS5" s="70"/>
    </row>
    <row r="6" spans="3:97" ht="9.75" hidden="1" customHeight="1" x14ac:dyDescent="0.25">
      <c r="C6" s="66"/>
      <c r="D6" s="126"/>
      <c r="E6" s="333"/>
      <c r="F6" s="71" t="e">
        <f>+F5-F25</f>
        <v>#REF!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71">
        <f>+AJ5-AJ25</f>
        <v>300822531839</v>
      </c>
      <c r="AK6" s="67"/>
      <c r="AL6" s="71"/>
      <c r="AM6" s="71">
        <f>+AM5-AM25</f>
        <v>300822531839</v>
      </c>
      <c r="AN6" s="67"/>
      <c r="AO6" s="71">
        <f>+AO5-AO25</f>
        <v>3017692439</v>
      </c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8">
        <f t="shared" ref="AZ6:CQ6" si="3">+AZ5-AZ25</f>
        <v>201814334418</v>
      </c>
      <c r="BA6" s="68">
        <f t="shared" si="3"/>
        <v>148970797372</v>
      </c>
      <c r="BB6" s="68">
        <f t="shared" si="3"/>
        <v>8792882364</v>
      </c>
      <c r="BC6" s="68">
        <f t="shared" si="3"/>
        <v>-7472401597</v>
      </c>
      <c r="BD6" s="68">
        <f t="shared" si="3"/>
        <v>-6916149265</v>
      </c>
      <c r="BE6" s="68">
        <f t="shared" si="3"/>
        <v>0</v>
      </c>
      <c r="BF6" s="68">
        <f t="shared" si="3"/>
        <v>0</v>
      </c>
      <c r="BG6" s="68">
        <f t="shared" si="3"/>
        <v>0</v>
      </c>
      <c r="BH6" s="68">
        <f t="shared" si="3"/>
        <v>0</v>
      </c>
      <c r="BI6" s="68">
        <f t="shared" si="3"/>
        <v>0</v>
      </c>
      <c r="BJ6" s="68">
        <f t="shared" si="3"/>
        <v>0</v>
      </c>
      <c r="BK6" s="68">
        <f t="shared" si="3"/>
        <v>0</v>
      </c>
      <c r="BL6" s="68">
        <f t="shared" si="3"/>
        <v>0</v>
      </c>
      <c r="BM6" s="68">
        <f t="shared" si="3"/>
        <v>143365474160</v>
      </c>
      <c r="BN6" s="68">
        <f t="shared" si="3"/>
        <v>-5793369313</v>
      </c>
      <c r="BO6" s="68">
        <f t="shared" si="3"/>
        <v>17874616949</v>
      </c>
      <c r="BP6" s="68">
        <f t="shared" si="3"/>
        <v>-7472401597</v>
      </c>
      <c r="BQ6" s="68">
        <f t="shared" si="3"/>
        <v>-6916149265</v>
      </c>
      <c r="BR6" s="68">
        <f t="shared" si="3"/>
        <v>0</v>
      </c>
      <c r="BS6" s="68">
        <f t="shared" si="3"/>
        <v>0</v>
      </c>
      <c r="BT6" s="68">
        <f t="shared" si="3"/>
        <v>0</v>
      </c>
      <c r="BU6" s="68">
        <f t="shared" si="3"/>
        <v>0</v>
      </c>
      <c r="BV6" s="68">
        <f t="shared" si="3"/>
        <v>0</v>
      </c>
      <c r="BW6" s="68">
        <f t="shared" si="3"/>
        <v>0</v>
      </c>
      <c r="BX6" s="68">
        <f t="shared" si="3"/>
        <v>0</v>
      </c>
      <c r="BY6" s="69">
        <f t="shared" si="3"/>
        <v>0</v>
      </c>
      <c r="BZ6" s="68">
        <f t="shared" si="3"/>
        <v>6314811238</v>
      </c>
      <c r="CA6" s="68">
        <f t="shared" si="3"/>
        <v>-5793369313</v>
      </c>
      <c r="CB6" s="68">
        <f t="shared" si="3"/>
        <v>16182234954</v>
      </c>
      <c r="CC6" s="68">
        <f t="shared" si="3"/>
        <v>-7472401597</v>
      </c>
      <c r="CD6" s="68">
        <f t="shared" si="3"/>
        <v>-6916149265</v>
      </c>
      <c r="CE6" s="68">
        <f t="shared" si="3"/>
        <v>0</v>
      </c>
      <c r="CF6" s="68">
        <f t="shared" si="3"/>
        <v>0</v>
      </c>
      <c r="CG6" s="68">
        <f t="shared" si="3"/>
        <v>0</v>
      </c>
      <c r="CH6" s="68">
        <f t="shared" si="3"/>
        <v>0</v>
      </c>
      <c r="CI6" s="68">
        <f t="shared" si="3"/>
        <v>0</v>
      </c>
      <c r="CJ6" s="68">
        <f t="shared" si="3"/>
        <v>0</v>
      </c>
      <c r="CK6" s="68">
        <f t="shared" si="3"/>
        <v>0</v>
      </c>
      <c r="CL6" s="68">
        <f t="shared" si="3"/>
        <v>0</v>
      </c>
      <c r="CM6" s="68">
        <f t="shared" si="3"/>
        <v>4611733199</v>
      </c>
      <c r="CN6" s="68">
        <f t="shared" si="3"/>
        <v>-890780682</v>
      </c>
      <c r="CO6" s="68">
        <f t="shared" si="3"/>
        <v>-82393918166</v>
      </c>
      <c r="CP6" s="68">
        <f t="shared" si="3"/>
        <v>0</v>
      </c>
      <c r="CQ6" s="68">
        <f t="shared" si="3"/>
        <v>0</v>
      </c>
      <c r="CR6" s="70"/>
      <c r="CS6" s="70"/>
    </row>
    <row r="7" spans="3:97" ht="9.75" hidden="1" customHeight="1" x14ac:dyDescent="0.25">
      <c r="C7" s="66"/>
      <c r="D7" s="126"/>
      <c r="E7" s="333"/>
      <c r="F7" s="68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71"/>
      <c r="AK7" s="67"/>
      <c r="AL7" s="71"/>
      <c r="AM7" s="71"/>
      <c r="AN7" s="67"/>
      <c r="AO7" s="71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69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0"/>
      <c r="CS7" s="70"/>
    </row>
    <row r="8" spans="3:97" ht="9.75" hidden="1" customHeight="1" x14ac:dyDescent="0.25">
      <c r="C8" s="66"/>
      <c r="D8" s="126"/>
      <c r="E8" s="333"/>
      <c r="F8" s="68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8">
        <v>29738550000</v>
      </c>
      <c r="AK8" s="67"/>
      <c r="AL8" s="68"/>
      <c r="AM8" s="68">
        <v>29738550000</v>
      </c>
      <c r="AN8" s="68"/>
      <c r="AO8" s="68">
        <v>4004790400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>
        <v>10382290400</v>
      </c>
      <c r="BA8" s="68">
        <v>1671865480</v>
      </c>
      <c r="BB8" s="68">
        <v>2686378281</v>
      </c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>
        <v>4358108844</v>
      </c>
      <c r="BN8" s="68"/>
      <c r="BO8" s="68">
        <v>506293931</v>
      </c>
      <c r="BP8" s="68"/>
      <c r="BQ8" s="68"/>
      <c r="BR8" s="68"/>
      <c r="BS8" s="68"/>
      <c r="BT8" s="68"/>
      <c r="BU8" s="68"/>
      <c r="BV8" s="68"/>
      <c r="BW8" s="68"/>
      <c r="BX8" s="68"/>
      <c r="BY8" s="69"/>
      <c r="BZ8" s="68">
        <v>506293931</v>
      </c>
      <c r="CA8" s="68"/>
      <c r="CB8" s="68">
        <v>502534712</v>
      </c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>
        <v>502534712</v>
      </c>
      <c r="CN8" s="68"/>
      <c r="CO8" s="68"/>
      <c r="CP8" s="68"/>
      <c r="CQ8" s="68"/>
      <c r="CR8" s="70"/>
      <c r="CS8" s="70"/>
    </row>
    <row r="9" spans="3:97" ht="18" hidden="1" customHeight="1" x14ac:dyDescent="0.25">
      <c r="C9" s="66"/>
      <c r="D9" s="126"/>
      <c r="E9" s="333"/>
      <c r="F9" s="68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8" t="e">
        <f>+AJ8-#REF!</f>
        <v>#REF!</v>
      </c>
      <c r="AK9" s="67"/>
      <c r="AL9" s="68"/>
      <c r="AM9" s="68" t="e">
        <f>+AM8-#REF!</f>
        <v>#REF!</v>
      </c>
      <c r="AN9" s="68"/>
      <c r="AO9" s="68" t="e">
        <f>+AO8-#REF!</f>
        <v>#REF!</v>
      </c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 t="e">
        <f>+AZ8-#REF!</f>
        <v>#REF!</v>
      </c>
      <c r="BA9" s="68" t="e">
        <f>+BA8-#REF!</f>
        <v>#REF!</v>
      </c>
      <c r="BB9" s="68" t="e">
        <f>+BB8-#REF!</f>
        <v>#REF!</v>
      </c>
      <c r="BC9" s="68" t="e">
        <f>+BC8-#REF!</f>
        <v>#REF!</v>
      </c>
      <c r="BD9" s="68" t="e">
        <f>+BD8-#REF!</f>
        <v>#REF!</v>
      </c>
      <c r="BE9" s="68" t="e">
        <f>+BE8-#REF!</f>
        <v>#REF!</v>
      </c>
      <c r="BF9" s="68" t="e">
        <f>+BF8-#REF!</f>
        <v>#REF!</v>
      </c>
      <c r="BG9" s="68" t="e">
        <f>+BG8-#REF!</f>
        <v>#REF!</v>
      </c>
      <c r="BH9" s="68" t="e">
        <f>+BH8-#REF!</f>
        <v>#REF!</v>
      </c>
      <c r="BI9" s="68" t="e">
        <f>+BI8-#REF!</f>
        <v>#REF!</v>
      </c>
      <c r="BJ9" s="68" t="e">
        <f>+BJ8-#REF!</f>
        <v>#REF!</v>
      </c>
      <c r="BK9" s="68" t="e">
        <f>+BK8-#REF!</f>
        <v>#REF!</v>
      </c>
      <c r="BL9" s="68" t="e">
        <f>+BL8-#REF!</f>
        <v>#REF!</v>
      </c>
      <c r="BM9" s="68" t="e">
        <f>+BM8-#REF!</f>
        <v>#REF!</v>
      </c>
      <c r="BN9" s="68" t="e">
        <f>+BN8-#REF!</f>
        <v>#REF!</v>
      </c>
      <c r="BO9" s="68" t="e">
        <f>+BO8-#REF!</f>
        <v>#REF!</v>
      </c>
      <c r="BP9" s="68" t="e">
        <f>+BP8-#REF!</f>
        <v>#REF!</v>
      </c>
      <c r="BQ9" s="68" t="e">
        <f>+BQ8-#REF!</f>
        <v>#REF!</v>
      </c>
      <c r="BR9" s="68" t="e">
        <f>+BR8-#REF!</f>
        <v>#REF!</v>
      </c>
      <c r="BS9" s="68" t="e">
        <f>+BS8-#REF!</f>
        <v>#REF!</v>
      </c>
      <c r="BT9" s="68" t="e">
        <f>+BT8-#REF!</f>
        <v>#REF!</v>
      </c>
      <c r="BU9" s="68" t="e">
        <f>+BU8-#REF!</f>
        <v>#REF!</v>
      </c>
      <c r="BV9" s="68" t="e">
        <f>+BV8-#REF!</f>
        <v>#REF!</v>
      </c>
      <c r="BW9" s="68" t="e">
        <f>+BW8-#REF!</f>
        <v>#REF!</v>
      </c>
      <c r="BX9" s="68" t="e">
        <f>+BX8-#REF!</f>
        <v>#REF!</v>
      </c>
      <c r="BY9" s="69" t="e">
        <f>+BY8-#REF!</f>
        <v>#REF!</v>
      </c>
      <c r="BZ9" s="68" t="e">
        <f>+BZ8-#REF!</f>
        <v>#REF!</v>
      </c>
      <c r="CA9" s="68" t="e">
        <f>+CA8-#REF!</f>
        <v>#REF!</v>
      </c>
      <c r="CB9" s="68" t="e">
        <f>+CB8-#REF!</f>
        <v>#REF!</v>
      </c>
      <c r="CC9" s="68" t="e">
        <f>+CC8-#REF!</f>
        <v>#REF!</v>
      </c>
      <c r="CD9" s="68" t="e">
        <f>+CD8-#REF!</f>
        <v>#REF!</v>
      </c>
      <c r="CE9" s="68" t="e">
        <f>+CE8-#REF!</f>
        <v>#REF!</v>
      </c>
      <c r="CF9" s="68" t="e">
        <f>+CF8-#REF!</f>
        <v>#REF!</v>
      </c>
      <c r="CG9" s="68" t="e">
        <f>+CG8-#REF!</f>
        <v>#REF!</v>
      </c>
      <c r="CH9" s="68" t="e">
        <f>+CH8-#REF!</f>
        <v>#REF!</v>
      </c>
      <c r="CI9" s="68" t="e">
        <f>+CI8-#REF!</f>
        <v>#REF!</v>
      </c>
      <c r="CJ9" s="68" t="e">
        <f>+CJ8-#REF!</f>
        <v>#REF!</v>
      </c>
      <c r="CK9" s="68" t="e">
        <f>+CK8-#REF!</f>
        <v>#REF!</v>
      </c>
      <c r="CL9" s="68" t="e">
        <f>+CL8-#REF!</f>
        <v>#REF!</v>
      </c>
      <c r="CM9" s="68" t="e">
        <f>+CM8-#REF!</f>
        <v>#REF!</v>
      </c>
      <c r="CN9" s="68" t="e">
        <f>+CN8-#REF!</f>
        <v>#REF!</v>
      </c>
      <c r="CO9" s="68" t="e">
        <f>+CO8-#REF!</f>
        <v>#REF!</v>
      </c>
      <c r="CP9" s="68" t="e">
        <f>+CP8-#REF!</f>
        <v>#REF!</v>
      </c>
      <c r="CQ9" s="68" t="e">
        <f>+CQ8-#REF!</f>
        <v>#REF!</v>
      </c>
      <c r="CR9" s="70"/>
      <c r="CS9" s="70"/>
    </row>
    <row r="10" spans="3:97" ht="18" hidden="1" customHeight="1" x14ac:dyDescent="0.25">
      <c r="C10" s="66"/>
      <c r="D10" s="126"/>
      <c r="E10" s="333"/>
      <c r="F10" s="68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8"/>
      <c r="AK10" s="67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0"/>
      <c r="CS10" s="70"/>
    </row>
    <row r="11" spans="3:97" x14ac:dyDescent="0.25">
      <c r="C11" s="72"/>
      <c r="D11" s="73"/>
      <c r="E11" s="334"/>
      <c r="F11" s="74"/>
      <c r="G11" s="74"/>
      <c r="H11" s="74"/>
      <c r="I11" s="74"/>
      <c r="J11" s="74"/>
      <c r="K11" s="74"/>
      <c r="L11" s="74"/>
      <c r="M11" s="59"/>
      <c r="N11" s="59"/>
      <c r="O11" s="59"/>
      <c r="P11" s="59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4"/>
      <c r="CN11" s="74"/>
      <c r="CO11" s="74"/>
      <c r="CP11" s="74"/>
      <c r="CQ11" s="74"/>
      <c r="CR11" s="76"/>
      <c r="CS11" s="76"/>
    </row>
    <row r="12" spans="3:97" x14ac:dyDescent="0.25">
      <c r="C12" s="72"/>
      <c r="D12" s="73"/>
      <c r="E12" s="335" t="s">
        <v>14</v>
      </c>
      <c r="F12" s="74"/>
      <c r="G12" s="74"/>
      <c r="H12" s="74"/>
      <c r="I12" s="74"/>
      <c r="J12" s="74"/>
      <c r="K12" s="74"/>
      <c r="L12" s="74"/>
      <c r="M12" s="59"/>
      <c r="N12" s="59"/>
      <c r="O12" s="59"/>
      <c r="P12" s="59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8"/>
      <c r="AG12" s="74"/>
      <c r="AH12" s="74"/>
      <c r="AI12" s="74"/>
      <c r="AJ12" s="74"/>
      <c r="AK12" s="74"/>
      <c r="AL12" s="74"/>
      <c r="AM12" s="74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6"/>
      <c r="CS12" s="76"/>
    </row>
    <row r="13" spans="3:97" x14ac:dyDescent="0.25">
      <c r="C13" s="72"/>
      <c r="D13" s="73"/>
      <c r="E13" s="335" t="s">
        <v>449</v>
      </c>
      <c r="F13" s="74"/>
      <c r="G13" s="74"/>
      <c r="H13" s="74"/>
      <c r="I13" s="74"/>
      <c r="J13" s="74"/>
      <c r="K13" s="74"/>
      <c r="L13" s="74"/>
      <c r="M13" s="59"/>
      <c r="N13" s="59"/>
      <c r="O13" s="59"/>
      <c r="P13" s="59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8"/>
      <c r="AG13" s="74"/>
      <c r="AH13" s="74"/>
      <c r="AI13" s="74"/>
      <c r="AJ13" s="74"/>
      <c r="AK13" s="74"/>
      <c r="AL13" s="74"/>
      <c r="AM13" s="74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6"/>
      <c r="CS13" s="76"/>
    </row>
    <row r="14" spans="3:97" x14ac:dyDescent="0.25">
      <c r="C14" s="72"/>
      <c r="D14" s="73"/>
      <c r="E14" s="336" t="s">
        <v>654</v>
      </c>
      <c r="F14" s="74"/>
      <c r="G14" s="74"/>
      <c r="H14" s="74"/>
      <c r="I14" s="74"/>
      <c r="J14" s="74"/>
      <c r="K14" s="78"/>
      <c r="L14" s="75"/>
      <c r="M14" s="59"/>
      <c r="N14" s="59"/>
      <c r="O14" s="59"/>
      <c r="P14" s="59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8"/>
      <c r="AG14" s="74"/>
      <c r="AH14" s="74"/>
      <c r="AI14" s="74"/>
      <c r="AJ14" s="74"/>
      <c r="AK14" s="74"/>
      <c r="AL14" s="74"/>
      <c r="AM14" s="74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9"/>
      <c r="CN14" s="79"/>
      <c r="CO14" s="79"/>
      <c r="CP14" s="79"/>
      <c r="CQ14" s="79"/>
      <c r="CR14" s="76"/>
      <c r="CS14" s="76"/>
    </row>
    <row r="15" spans="3:97" x14ac:dyDescent="0.25">
      <c r="C15" s="72"/>
      <c r="D15" s="73"/>
      <c r="E15" s="335" t="s">
        <v>350</v>
      </c>
      <c r="F15" s="74"/>
      <c r="G15" s="74"/>
      <c r="H15" s="74"/>
      <c r="I15" s="74"/>
      <c r="J15" s="74"/>
      <c r="K15" s="74"/>
      <c r="L15" s="74"/>
      <c r="M15" s="59"/>
      <c r="N15" s="59"/>
      <c r="O15" s="59"/>
      <c r="P15" s="59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5"/>
      <c r="AD15" s="74"/>
      <c r="AE15" s="74"/>
      <c r="AF15" s="78"/>
      <c r="AG15" s="74"/>
      <c r="AH15" s="74"/>
      <c r="AI15" s="74"/>
      <c r="AJ15" s="74"/>
      <c r="AK15" s="74"/>
      <c r="AL15" s="74"/>
      <c r="AM15" s="74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6"/>
      <c r="CS15" s="76"/>
    </row>
    <row r="16" spans="3:97" ht="33" customHeight="1" thickBot="1" x14ac:dyDescent="0.3">
      <c r="C16" s="72"/>
      <c r="D16" s="73"/>
      <c r="E16" s="335"/>
      <c r="F16" s="74"/>
      <c r="G16" s="74"/>
      <c r="H16" s="74"/>
      <c r="I16" s="74"/>
      <c r="J16" s="74"/>
      <c r="K16" s="74"/>
      <c r="L16" s="75"/>
      <c r="M16" s="59"/>
      <c r="N16" s="59"/>
      <c r="O16" s="59"/>
      <c r="P16" s="59"/>
      <c r="Q16" s="74"/>
      <c r="R16" s="74"/>
      <c r="S16" s="74"/>
      <c r="T16" s="74"/>
      <c r="U16" s="74"/>
      <c r="V16" s="75"/>
      <c r="W16" s="74"/>
      <c r="X16" s="74"/>
      <c r="Y16" s="74"/>
      <c r="Z16" s="74"/>
      <c r="AA16" s="78"/>
      <c r="AB16" s="75">
        <f>+AB25-AA25</f>
        <v>0</v>
      </c>
      <c r="AC16" s="74"/>
      <c r="AD16" s="74"/>
      <c r="AE16" s="74"/>
      <c r="AF16" s="75"/>
      <c r="AG16" s="74"/>
      <c r="AH16" s="74"/>
      <c r="AI16" s="74"/>
      <c r="AJ16" s="74"/>
      <c r="AK16" s="74"/>
      <c r="AL16" s="74"/>
      <c r="AM16" s="74"/>
      <c r="AN16" s="75"/>
      <c r="AO16" s="75"/>
      <c r="AP16" s="75"/>
      <c r="AQ16" s="75"/>
      <c r="AR16" s="75">
        <f t="shared" ref="AR16:AY16" si="4">+AR15-AR122</f>
        <v>0</v>
      </c>
      <c r="AS16" s="75">
        <f t="shared" si="4"/>
        <v>0</v>
      </c>
      <c r="AT16" s="75">
        <f t="shared" si="4"/>
        <v>0</v>
      </c>
      <c r="AU16" s="75">
        <f t="shared" si="4"/>
        <v>0</v>
      </c>
      <c r="AV16" s="75">
        <f t="shared" si="4"/>
        <v>0</v>
      </c>
      <c r="AW16" s="75">
        <f t="shared" si="4"/>
        <v>0</v>
      </c>
      <c r="AX16" s="75">
        <f t="shared" si="4"/>
        <v>0</v>
      </c>
      <c r="AY16" s="75">
        <f t="shared" si="4"/>
        <v>0</v>
      </c>
      <c r="AZ16" s="74"/>
      <c r="BA16" s="75"/>
      <c r="BB16" s="75"/>
      <c r="BC16" s="75"/>
      <c r="BD16" s="75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5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6"/>
      <c r="CS16" s="76"/>
    </row>
    <row r="17" spans="1:97" s="81" customFormat="1" ht="33" hidden="1" customHeight="1" thickBot="1" x14ac:dyDescent="0.3">
      <c r="A17" s="62"/>
      <c r="B17" s="314"/>
      <c r="C17" s="81">
        <f t="shared" ref="C17:BQ17" si="5">+B17+1</f>
        <v>1</v>
      </c>
      <c r="D17" s="81">
        <f t="shared" si="5"/>
        <v>2</v>
      </c>
      <c r="E17" s="337">
        <f t="shared" si="5"/>
        <v>3</v>
      </c>
      <c r="F17" s="81">
        <f t="shared" si="5"/>
        <v>4</v>
      </c>
      <c r="G17" s="81">
        <f t="shared" si="5"/>
        <v>5</v>
      </c>
      <c r="H17" s="81">
        <f t="shared" si="5"/>
        <v>6</v>
      </c>
      <c r="I17" s="81">
        <f t="shared" si="5"/>
        <v>7</v>
      </c>
      <c r="J17" s="81">
        <f t="shared" si="5"/>
        <v>8</v>
      </c>
      <c r="K17" s="81">
        <f t="shared" si="5"/>
        <v>9</v>
      </c>
      <c r="L17" s="81">
        <f t="shared" si="5"/>
        <v>10</v>
      </c>
      <c r="M17" s="81">
        <f t="shared" si="5"/>
        <v>11</v>
      </c>
      <c r="N17" s="81">
        <f t="shared" si="5"/>
        <v>12</v>
      </c>
      <c r="O17" s="81">
        <f t="shared" si="5"/>
        <v>13</v>
      </c>
      <c r="P17" s="81">
        <f t="shared" si="5"/>
        <v>14</v>
      </c>
      <c r="Q17" s="81">
        <f t="shared" si="5"/>
        <v>15</v>
      </c>
      <c r="R17" s="81">
        <f t="shared" si="5"/>
        <v>16</v>
      </c>
      <c r="S17" s="81">
        <f t="shared" si="5"/>
        <v>17</v>
      </c>
      <c r="T17" s="81">
        <f t="shared" si="5"/>
        <v>18</v>
      </c>
      <c r="U17" s="81">
        <f t="shared" si="5"/>
        <v>19</v>
      </c>
      <c r="V17" s="81">
        <f t="shared" si="5"/>
        <v>20</v>
      </c>
      <c r="W17" s="81">
        <f t="shared" si="5"/>
        <v>21</v>
      </c>
      <c r="X17" s="81">
        <f t="shared" si="5"/>
        <v>22</v>
      </c>
      <c r="Y17" s="81">
        <f t="shared" si="5"/>
        <v>23</v>
      </c>
      <c r="Z17" s="81">
        <f t="shared" si="5"/>
        <v>24</v>
      </c>
      <c r="AA17" s="81">
        <f t="shared" si="5"/>
        <v>25</v>
      </c>
      <c r="AB17" s="81">
        <f t="shared" si="5"/>
        <v>26</v>
      </c>
      <c r="AC17" s="81">
        <f t="shared" si="5"/>
        <v>27</v>
      </c>
      <c r="AD17" s="81">
        <f t="shared" si="5"/>
        <v>28</v>
      </c>
      <c r="AE17" s="81">
        <f t="shared" si="5"/>
        <v>29</v>
      </c>
      <c r="AF17" s="81">
        <f t="shared" si="5"/>
        <v>30</v>
      </c>
      <c r="AG17" s="81">
        <f t="shared" si="5"/>
        <v>31</v>
      </c>
      <c r="AH17" s="81" t="e">
        <f>+#REF!+1</f>
        <v>#REF!</v>
      </c>
      <c r="AI17" s="81" t="e">
        <f>+#REF!+1</f>
        <v>#REF!</v>
      </c>
      <c r="AJ17" s="81" t="e">
        <f>+AH17+1</f>
        <v>#REF!</v>
      </c>
      <c r="AK17" s="81" t="e">
        <f t="shared" si="5"/>
        <v>#REF!</v>
      </c>
      <c r="AM17" s="81">
        <f t="shared" si="5"/>
        <v>1</v>
      </c>
      <c r="AN17" s="81" t="e">
        <f>+AJ17+1</f>
        <v>#REF!</v>
      </c>
      <c r="AO17" s="81" t="e">
        <f t="shared" si="5"/>
        <v>#REF!</v>
      </c>
      <c r="AP17" s="81" t="e">
        <f t="shared" si="5"/>
        <v>#REF!</v>
      </c>
      <c r="AQ17" s="81" t="e">
        <f t="shared" si="5"/>
        <v>#REF!</v>
      </c>
      <c r="AR17" s="81" t="e">
        <f t="shared" si="5"/>
        <v>#REF!</v>
      </c>
      <c r="AS17" s="81" t="e">
        <f t="shared" si="5"/>
        <v>#REF!</v>
      </c>
      <c r="AT17" s="81" t="e">
        <f t="shared" si="5"/>
        <v>#REF!</v>
      </c>
      <c r="AU17" s="81" t="e">
        <f t="shared" si="5"/>
        <v>#REF!</v>
      </c>
      <c r="AV17" s="81" t="e">
        <f t="shared" si="5"/>
        <v>#REF!</v>
      </c>
      <c r="AW17" s="81" t="e">
        <f t="shared" si="5"/>
        <v>#REF!</v>
      </c>
      <c r="AX17" s="81" t="e">
        <f t="shared" si="5"/>
        <v>#REF!</v>
      </c>
      <c r="AY17" s="81" t="e">
        <f t="shared" si="5"/>
        <v>#REF!</v>
      </c>
      <c r="AZ17" s="81" t="e">
        <f t="shared" si="5"/>
        <v>#REF!</v>
      </c>
      <c r="BA17" s="81" t="e">
        <f t="shared" si="5"/>
        <v>#REF!</v>
      </c>
      <c r="BB17" s="81" t="e">
        <f t="shared" si="5"/>
        <v>#REF!</v>
      </c>
      <c r="BC17" s="81" t="e">
        <f t="shared" si="5"/>
        <v>#REF!</v>
      </c>
      <c r="BD17" s="81" t="e">
        <f t="shared" si="5"/>
        <v>#REF!</v>
      </c>
      <c r="BE17" s="81" t="e">
        <f t="shared" si="5"/>
        <v>#REF!</v>
      </c>
      <c r="BF17" s="81" t="e">
        <f t="shared" si="5"/>
        <v>#REF!</v>
      </c>
      <c r="BG17" s="81" t="e">
        <f t="shared" si="5"/>
        <v>#REF!</v>
      </c>
      <c r="BH17" s="81" t="e">
        <f t="shared" si="5"/>
        <v>#REF!</v>
      </c>
      <c r="BI17" s="81" t="e">
        <f t="shared" si="5"/>
        <v>#REF!</v>
      </c>
      <c r="BJ17" s="81" t="e">
        <f t="shared" si="5"/>
        <v>#REF!</v>
      </c>
      <c r="BK17" s="81" t="e">
        <f t="shared" si="5"/>
        <v>#REF!</v>
      </c>
      <c r="BL17" s="81" t="e">
        <f t="shared" si="5"/>
        <v>#REF!</v>
      </c>
      <c r="BM17" s="81" t="e">
        <f t="shared" si="5"/>
        <v>#REF!</v>
      </c>
      <c r="BN17" s="81" t="e">
        <f t="shared" si="5"/>
        <v>#REF!</v>
      </c>
      <c r="BO17" s="81" t="e">
        <f t="shared" si="5"/>
        <v>#REF!</v>
      </c>
      <c r="BP17" s="81" t="e">
        <f t="shared" si="5"/>
        <v>#REF!</v>
      </c>
      <c r="BQ17" s="81" t="e">
        <f t="shared" si="5"/>
        <v>#REF!</v>
      </c>
      <c r="BR17" s="81" t="e">
        <f t="shared" ref="BR17:CQ17" si="6">+BQ17+1</f>
        <v>#REF!</v>
      </c>
      <c r="BS17" s="81" t="e">
        <f t="shared" si="6"/>
        <v>#REF!</v>
      </c>
      <c r="BT17" s="81" t="e">
        <f t="shared" si="6"/>
        <v>#REF!</v>
      </c>
      <c r="BU17" s="81" t="e">
        <f t="shared" si="6"/>
        <v>#REF!</v>
      </c>
      <c r="BV17" s="81" t="e">
        <f t="shared" si="6"/>
        <v>#REF!</v>
      </c>
      <c r="BW17" s="81" t="e">
        <f t="shared" si="6"/>
        <v>#REF!</v>
      </c>
      <c r="BX17" s="81" t="e">
        <f t="shared" si="6"/>
        <v>#REF!</v>
      </c>
      <c r="BY17" s="82" t="e">
        <f t="shared" si="6"/>
        <v>#REF!</v>
      </c>
      <c r="BZ17" s="81" t="e">
        <f t="shared" si="6"/>
        <v>#REF!</v>
      </c>
      <c r="CA17" s="81" t="e">
        <f t="shared" si="6"/>
        <v>#REF!</v>
      </c>
      <c r="CB17" s="81" t="e">
        <f t="shared" si="6"/>
        <v>#REF!</v>
      </c>
      <c r="CC17" s="81" t="e">
        <f t="shared" si="6"/>
        <v>#REF!</v>
      </c>
      <c r="CD17" s="81" t="e">
        <f t="shared" si="6"/>
        <v>#REF!</v>
      </c>
      <c r="CE17" s="81" t="e">
        <f t="shared" si="6"/>
        <v>#REF!</v>
      </c>
      <c r="CF17" s="81" t="e">
        <f t="shared" si="6"/>
        <v>#REF!</v>
      </c>
      <c r="CG17" s="81" t="e">
        <f t="shared" si="6"/>
        <v>#REF!</v>
      </c>
      <c r="CH17" s="81" t="e">
        <f t="shared" si="6"/>
        <v>#REF!</v>
      </c>
      <c r="CI17" s="81" t="e">
        <f t="shared" si="6"/>
        <v>#REF!</v>
      </c>
      <c r="CJ17" s="81" t="e">
        <f t="shared" si="6"/>
        <v>#REF!</v>
      </c>
      <c r="CK17" s="81" t="e">
        <f t="shared" si="6"/>
        <v>#REF!</v>
      </c>
      <c r="CL17" s="81" t="e">
        <f t="shared" si="6"/>
        <v>#REF!</v>
      </c>
      <c r="CM17" s="81" t="e">
        <f t="shared" si="6"/>
        <v>#REF!</v>
      </c>
      <c r="CN17" s="81" t="e">
        <f t="shared" si="6"/>
        <v>#REF!</v>
      </c>
      <c r="CO17" s="81" t="e">
        <f t="shared" si="6"/>
        <v>#REF!</v>
      </c>
      <c r="CP17" s="81" t="e">
        <f t="shared" si="6"/>
        <v>#REF!</v>
      </c>
      <c r="CQ17" s="81" t="e">
        <f t="shared" si="6"/>
        <v>#REF!</v>
      </c>
      <c r="CR17" s="83"/>
      <c r="CS17" s="83"/>
    </row>
    <row r="18" spans="1:97" s="93" customFormat="1" ht="33" customHeight="1" thickBot="1" x14ac:dyDescent="0.25">
      <c r="A18" s="165"/>
      <c r="B18" s="315"/>
      <c r="C18" s="96" t="s">
        <v>1</v>
      </c>
      <c r="D18" s="97"/>
      <c r="E18" s="338"/>
      <c r="F18" s="393" t="s">
        <v>625</v>
      </c>
      <c r="G18" s="405" t="s">
        <v>346</v>
      </c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0"/>
      <c r="X18" s="400"/>
      <c r="Y18" s="405"/>
      <c r="Z18" s="405"/>
      <c r="AA18" s="405"/>
      <c r="AB18" s="405"/>
      <c r="AC18" s="405"/>
      <c r="AD18" s="406"/>
      <c r="AE18" s="399" t="s">
        <v>68</v>
      </c>
      <c r="AF18" s="401"/>
      <c r="AG18" s="395" t="s">
        <v>349</v>
      </c>
      <c r="AH18" s="395" t="s">
        <v>13</v>
      </c>
      <c r="AI18" s="395" t="s">
        <v>349</v>
      </c>
      <c r="AJ18" s="393" t="s">
        <v>586</v>
      </c>
      <c r="AK18" s="393" t="s">
        <v>447</v>
      </c>
      <c r="AL18" s="414" t="s">
        <v>448</v>
      </c>
      <c r="AM18" s="393" t="s">
        <v>648</v>
      </c>
      <c r="AN18" s="408" t="s">
        <v>347</v>
      </c>
      <c r="AO18" s="409"/>
      <c r="AP18" s="409"/>
      <c r="AQ18" s="409"/>
      <c r="AR18" s="409"/>
      <c r="AS18" s="409"/>
      <c r="AT18" s="409"/>
      <c r="AU18" s="409"/>
      <c r="AV18" s="409"/>
      <c r="AW18" s="410"/>
      <c r="AX18" s="410"/>
      <c r="AY18" s="409"/>
      <c r="AZ18" s="393" t="s">
        <v>585</v>
      </c>
      <c r="BA18" s="399" t="s">
        <v>6</v>
      </c>
      <c r="BB18" s="400"/>
      <c r="BC18" s="400"/>
      <c r="BD18" s="400"/>
      <c r="BE18" s="400"/>
      <c r="BF18" s="400"/>
      <c r="BG18" s="400"/>
      <c r="BH18" s="400"/>
      <c r="BI18" s="400"/>
      <c r="BJ18" s="400"/>
      <c r="BK18" s="400"/>
      <c r="BL18" s="401"/>
      <c r="BM18" s="393" t="s">
        <v>587</v>
      </c>
      <c r="BN18" s="399" t="s">
        <v>0</v>
      </c>
      <c r="BO18" s="400"/>
      <c r="BP18" s="400"/>
      <c r="BQ18" s="400"/>
      <c r="BR18" s="400"/>
      <c r="BS18" s="400"/>
      <c r="BT18" s="400"/>
      <c r="BU18" s="400"/>
      <c r="BV18" s="400"/>
      <c r="BW18" s="400"/>
      <c r="BX18" s="400"/>
      <c r="BY18" s="401"/>
      <c r="BZ18" s="393" t="s">
        <v>588</v>
      </c>
      <c r="CA18" s="399" t="s">
        <v>220</v>
      </c>
      <c r="CB18" s="400"/>
      <c r="CC18" s="400"/>
      <c r="CD18" s="400"/>
      <c r="CE18" s="400"/>
      <c r="CF18" s="400"/>
      <c r="CG18" s="400"/>
      <c r="CH18" s="400"/>
      <c r="CI18" s="400"/>
      <c r="CJ18" s="400"/>
      <c r="CK18" s="400"/>
      <c r="CL18" s="401"/>
      <c r="CM18" s="393" t="s">
        <v>589</v>
      </c>
      <c r="CN18" s="393" t="s">
        <v>590</v>
      </c>
      <c r="CO18" s="393" t="s">
        <v>591</v>
      </c>
      <c r="CP18" s="393" t="s">
        <v>592</v>
      </c>
      <c r="CQ18" s="393" t="s">
        <v>593</v>
      </c>
      <c r="CR18" s="166" t="s">
        <v>446</v>
      </c>
      <c r="CS18" s="166" t="s">
        <v>445</v>
      </c>
    </row>
    <row r="19" spans="1:97" s="93" customFormat="1" ht="33.75" customHeight="1" thickBot="1" x14ac:dyDescent="0.25">
      <c r="A19" s="165"/>
      <c r="B19" s="315"/>
      <c r="C19" s="98" t="s">
        <v>3</v>
      </c>
      <c r="D19" s="99" t="s">
        <v>15</v>
      </c>
      <c r="E19" s="339" t="s">
        <v>4</v>
      </c>
      <c r="F19" s="394"/>
      <c r="G19" s="407" t="s">
        <v>19</v>
      </c>
      <c r="H19" s="406"/>
      <c r="I19" s="407" t="s">
        <v>20</v>
      </c>
      <c r="J19" s="406"/>
      <c r="K19" s="407" t="s">
        <v>21</v>
      </c>
      <c r="L19" s="406"/>
      <c r="M19" s="407" t="s">
        <v>22</v>
      </c>
      <c r="N19" s="406"/>
      <c r="O19" s="407" t="s">
        <v>23</v>
      </c>
      <c r="P19" s="406"/>
      <c r="Q19" s="407" t="s">
        <v>24</v>
      </c>
      <c r="R19" s="406"/>
      <c r="S19" s="407" t="s">
        <v>25</v>
      </c>
      <c r="T19" s="406"/>
      <c r="U19" s="407" t="s">
        <v>26</v>
      </c>
      <c r="V19" s="406"/>
      <c r="W19" s="407" t="s">
        <v>27</v>
      </c>
      <c r="X19" s="406"/>
      <c r="Y19" s="407" t="s">
        <v>28</v>
      </c>
      <c r="Z19" s="406"/>
      <c r="AA19" s="407" t="s">
        <v>29</v>
      </c>
      <c r="AB19" s="406"/>
      <c r="AC19" s="407" t="s">
        <v>30</v>
      </c>
      <c r="AD19" s="406"/>
      <c r="AE19" s="402"/>
      <c r="AF19" s="404"/>
      <c r="AG19" s="396"/>
      <c r="AH19" s="394"/>
      <c r="AI19" s="396"/>
      <c r="AJ19" s="397"/>
      <c r="AK19" s="397"/>
      <c r="AL19" s="415"/>
      <c r="AM19" s="397"/>
      <c r="AN19" s="411"/>
      <c r="AO19" s="412"/>
      <c r="AP19" s="412"/>
      <c r="AQ19" s="412"/>
      <c r="AR19" s="412"/>
      <c r="AS19" s="412"/>
      <c r="AT19" s="412"/>
      <c r="AU19" s="412"/>
      <c r="AV19" s="412"/>
      <c r="AW19" s="413"/>
      <c r="AX19" s="413"/>
      <c r="AY19" s="412"/>
      <c r="AZ19" s="398"/>
      <c r="BA19" s="402"/>
      <c r="BB19" s="403"/>
      <c r="BC19" s="403"/>
      <c r="BD19" s="403"/>
      <c r="BE19" s="403"/>
      <c r="BF19" s="403"/>
      <c r="BG19" s="403"/>
      <c r="BH19" s="403"/>
      <c r="BI19" s="403"/>
      <c r="BJ19" s="403"/>
      <c r="BK19" s="403"/>
      <c r="BL19" s="404"/>
      <c r="BM19" s="398"/>
      <c r="BN19" s="402"/>
      <c r="BO19" s="403"/>
      <c r="BP19" s="403"/>
      <c r="BQ19" s="403"/>
      <c r="BR19" s="403"/>
      <c r="BS19" s="403"/>
      <c r="BT19" s="403"/>
      <c r="BU19" s="403"/>
      <c r="BV19" s="403"/>
      <c r="BW19" s="403"/>
      <c r="BX19" s="403"/>
      <c r="BY19" s="404"/>
      <c r="BZ19" s="398"/>
      <c r="CA19" s="402"/>
      <c r="CB19" s="403"/>
      <c r="CC19" s="403"/>
      <c r="CD19" s="403"/>
      <c r="CE19" s="403"/>
      <c r="CF19" s="403"/>
      <c r="CG19" s="403"/>
      <c r="CH19" s="403"/>
      <c r="CI19" s="403"/>
      <c r="CJ19" s="403"/>
      <c r="CK19" s="403"/>
      <c r="CL19" s="404"/>
      <c r="CM19" s="398"/>
      <c r="CN19" s="398"/>
      <c r="CO19" s="398"/>
      <c r="CP19" s="398"/>
      <c r="CQ19" s="398"/>
      <c r="CR19" s="353">
        <v>2016</v>
      </c>
      <c r="CS19" s="353">
        <v>2016</v>
      </c>
    </row>
    <row r="20" spans="1:97" s="93" customFormat="1" ht="20.25" customHeight="1" thickBot="1" x14ac:dyDescent="0.25">
      <c r="A20" s="165"/>
      <c r="B20" s="315"/>
      <c r="C20" s="86" t="s">
        <v>16</v>
      </c>
      <c r="D20" s="100"/>
      <c r="E20" s="340" t="s">
        <v>1</v>
      </c>
      <c r="F20" s="167">
        <v>1</v>
      </c>
      <c r="G20" s="84" t="s">
        <v>12</v>
      </c>
      <c r="H20" s="85" t="s">
        <v>11</v>
      </c>
      <c r="I20" s="325" t="s">
        <v>12</v>
      </c>
      <c r="J20" s="85" t="s">
        <v>11</v>
      </c>
      <c r="K20" s="84" t="s">
        <v>12</v>
      </c>
      <c r="L20" s="85" t="s">
        <v>11</v>
      </c>
      <c r="M20" s="84" t="s">
        <v>12</v>
      </c>
      <c r="N20" s="85" t="s">
        <v>11</v>
      </c>
      <c r="O20" s="84" t="s">
        <v>12</v>
      </c>
      <c r="P20" s="85" t="s">
        <v>11</v>
      </c>
      <c r="Q20" s="84" t="s">
        <v>12</v>
      </c>
      <c r="R20" s="85" t="s">
        <v>11</v>
      </c>
      <c r="S20" s="84" t="s">
        <v>12</v>
      </c>
      <c r="T20" s="85" t="s">
        <v>11</v>
      </c>
      <c r="U20" s="84" t="s">
        <v>12</v>
      </c>
      <c r="V20" s="85" t="s">
        <v>11</v>
      </c>
      <c r="W20" s="84" t="s">
        <v>12</v>
      </c>
      <c r="X20" s="85" t="s">
        <v>11</v>
      </c>
      <c r="Y20" s="84" t="s">
        <v>12</v>
      </c>
      <c r="Z20" s="85" t="s">
        <v>11</v>
      </c>
      <c r="AA20" s="84" t="s">
        <v>12</v>
      </c>
      <c r="AB20" s="85" t="s">
        <v>11</v>
      </c>
      <c r="AC20" s="84" t="s">
        <v>12</v>
      </c>
      <c r="AD20" s="85" t="s">
        <v>11</v>
      </c>
      <c r="AE20" s="84" t="s">
        <v>12</v>
      </c>
      <c r="AF20" s="85" t="s">
        <v>11</v>
      </c>
      <c r="AG20" s="86" t="s">
        <v>348</v>
      </c>
      <c r="AH20" s="396"/>
      <c r="AI20" s="85" t="s">
        <v>348</v>
      </c>
      <c r="AJ20" s="85">
        <v>1</v>
      </c>
      <c r="AK20" s="398"/>
      <c r="AL20" s="416"/>
      <c r="AM20" s="85" t="s">
        <v>649</v>
      </c>
      <c r="AN20" s="84" t="s">
        <v>19</v>
      </c>
      <c r="AO20" s="85" t="s">
        <v>20</v>
      </c>
      <c r="AP20" s="85" t="s">
        <v>21</v>
      </c>
      <c r="AQ20" s="85" t="s">
        <v>22</v>
      </c>
      <c r="AR20" s="85" t="s">
        <v>23</v>
      </c>
      <c r="AS20" s="85" t="s">
        <v>24</v>
      </c>
      <c r="AT20" s="85" t="s">
        <v>25</v>
      </c>
      <c r="AU20" s="85" t="s">
        <v>26</v>
      </c>
      <c r="AV20" s="85" t="s">
        <v>27</v>
      </c>
      <c r="AW20" s="87" t="s">
        <v>28</v>
      </c>
      <c r="AX20" s="87" t="s">
        <v>29</v>
      </c>
      <c r="AY20" s="84" t="s">
        <v>30</v>
      </c>
      <c r="AZ20" s="167">
        <v>2</v>
      </c>
      <c r="BA20" s="85" t="s">
        <v>19</v>
      </c>
      <c r="BB20" s="85" t="s">
        <v>20</v>
      </c>
      <c r="BC20" s="85" t="s">
        <v>21</v>
      </c>
      <c r="BD20" s="330" t="s">
        <v>22</v>
      </c>
      <c r="BE20" s="85" t="s">
        <v>23</v>
      </c>
      <c r="BF20" s="85" t="s">
        <v>24</v>
      </c>
      <c r="BG20" s="85" t="s">
        <v>25</v>
      </c>
      <c r="BH20" s="85" t="s">
        <v>26</v>
      </c>
      <c r="BI20" s="85" t="s">
        <v>27</v>
      </c>
      <c r="BJ20" s="87" t="s">
        <v>28</v>
      </c>
      <c r="BK20" s="87" t="s">
        <v>29</v>
      </c>
      <c r="BL20" s="329" t="s">
        <v>30</v>
      </c>
      <c r="BM20" s="167">
        <v>3</v>
      </c>
      <c r="BN20" s="84" t="s">
        <v>19</v>
      </c>
      <c r="BO20" s="85" t="s">
        <v>20</v>
      </c>
      <c r="BP20" s="85" t="s">
        <v>21</v>
      </c>
      <c r="BQ20" s="85" t="s">
        <v>22</v>
      </c>
      <c r="BR20" s="85" t="s">
        <v>23</v>
      </c>
      <c r="BS20" s="85" t="s">
        <v>24</v>
      </c>
      <c r="BT20" s="85" t="s">
        <v>25</v>
      </c>
      <c r="BU20" s="85" t="s">
        <v>26</v>
      </c>
      <c r="BV20" s="85" t="s">
        <v>27</v>
      </c>
      <c r="BW20" s="87" t="s">
        <v>28</v>
      </c>
      <c r="BX20" s="87" t="s">
        <v>29</v>
      </c>
      <c r="BY20" s="84" t="s">
        <v>30</v>
      </c>
      <c r="BZ20" s="167">
        <v>4</v>
      </c>
      <c r="CA20" s="84" t="s">
        <v>19</v>
      </c>
      <c r="CB20" s="85" t="s">
        <v>20</v>
      </c>
      <c r="CC20" s="85" t="s">
        <v>21</v>
      </c>
      <c r="CD20" s="85" t="s">
        <v>22</v>
      </c>
      <c r="CE20" s="85" t="s">
        <v>23</v>
      </c>
      <c r="CF20" s="85" t="s">
        <v>24</v>
      </c>
      <c r="CG20" s="85" t="s">
        <v>25</v>
      </c>
      <c r="CH20" s="85" t="s">
        <v>26</v>
      </c>
      <c r="CI20" s="85" t="s">
        <v>27</v>
      </c>
      <c r="CJ20" s="87" t="s">
        <v>28</v>
      </c>
      <c r="CK20" s="87" t="s">
        <v>29</v>
      </c>
      <c r="CL20" s="84" t="s">
        <v>30</v>
      </c>
      <c r="CM20" s="167">
        <v>5</v>
      </c>
      <c r="CN20" s="85" t="s">
        <v>127</v>
      </c>
      <c r="CO20" s="85" t="s">
        <v>128</v>
      </c>
      <c r="CP20" s="85" t="s">
        <v>129</v>
      </c>
      <c r="CQ20" s="85" t="s">
        <v>130</v>
      </c>
      <c r="CR20" s="95"/>
      <c r="CS20" s="95"/>
    </row>
    <row r="21" spans="1:97" s="226" customFormat="1" ht="30" customHeight="1" thickBot="1" x14ac:dyDescent="0.25">
      <c r="A21" s="225"/>
      <c r="B21" s="316"/>
      <c r="C21" s="228" t="s">
        <v>351</v>
      </c>
      <c r="D21" s="229">
        <v>10</v>
      </c>
      <c r="E21" s="341" t="s">
        <v>58</v>
      </c>
      <c r="F21" s="230">
        <f t="shared" ref="F21:AL21" si="7">+F22+F60+F135</f>
        <v>417559260000</v>
      </c>
      <c r="G21" s="230">
        <f t="shared" si="7"/>
        <v>245000000</v>
      </c>
      <c r="H21" s="230">
        <f t="shared" si="7"/>
        <v>245000000</v>
      </c>
      <c r="I21" s="230">
        <f t="shared" si="7"/>
        <v>340000000</v>
      </c>
      <c r="J21" s="230">
        <f t="shared" si="7"/>
        <v>340000000</v>
      </c>
      <c r="K21" s="230">
        <f t="shared" si="7"/>
        <v>3626082359</v>
      </c>
      <c r="L21" s="230">
        <f t="shared" si="7"/>
        <v>3626082359</v>
      </c>
      <c r="M21" s="230">
        <f t="shared" si="7"/>
        <v>100000000</v>
      </c>
      <c r="N21" s="230">
        <f t="shared" si="7"/>
        <v>100000000</v>
      </c>
      <c r="O21" s="230">
        <f t="shared" si="7"/>
        <v>0</v>
      </c>
      <c r="P21" s="230">
        <f t="shared" si="7"/>
        <v>0</v>
      </c>
      <c r="Q21" s="230">
        <f t="shared" si="7"/>
        <v>0</v>
      </c>
      <c r="R21" s="230">
        <f t="shared" si="7"/>
        <v>0</v>
      </c>
      <c r="S21" s="230">
        <f t="shared" si="7"/>
        <v>0</v>
      </c>
      <c r="T21" s="230">
        <f t="shared" si="7"/>
        <v>0</v>
      </c>
      <c r="U21" s="230">
        <f t="shared" si="7"/>
        <v>0</v>
      </c>
      <c r="V21" s="230">
        <f t="shared" si="7"/>
        <v>0</v>
      </c>
      <c r="W21" s="230">
        <f t="shared" si="7"/>
        <v>0</v>
      </c>
      <c r="X21" s="230">
        <f t="shared" si="7"/>
        <v>0</v>
      </c>
      <c r="Y21" s="230">
        <f t="shared" si="7"/>
        <v>0</v>
      </c>
      <c r="Z21" s="230">
        <f t="shared" si="7"/>
        <v>0</v>
      </c>
      <c r="AA21" s="230">
        <f t="shared" si="7"/>
        <v>0</v>
      </c>
      <c r="AB21" s="230">
        <f t="shared" si="7"/>
        <v>0</v>
      </c>
      <c r="AC21" s="230">
        <f t="shared" si="7"/>
        <v>0</v>
      </c>
      <c r="AD21" s="230">
        <f t="shared" si="7"/>
        <v>0</v>
      </c>
      <c r="AE21" s="230">
        <f t="shared" si="7"/>
        <v>4311082359</v>
      </c>
      <c r="AF21" s="230">
        <f t="shared" si="7"/>
        <v>4311082359</v>
      </c>
      <c r="AG21" s="230">
        <f t="shared" si="7"/>
        <v>11756285551</v>
      </c>
      <c r="AH21" s="230">
        <f t="shared" si="7"/>
        <v>800000000</v>
      </c>
      <c r="AI21" s="230">
        <f t="shared" si="7"/>
        <v>-10956285551</v>
      </c>
      <c r="AJ21" s="230">
        <f t="shared" si="7"/>
        <v>406602974449</v>
      </c>
      <c r="AK21" s="230">
        <f t="shared" si="7"/>
        <v>36000000</v>
      </c>
      <c r="AL21" s="230">
        <f t="shared" si="7"/>
        <v>296347330794.95996</v>
      </c>
      <c r="AM21" s="230">
        <f t="shared" ref="AM21:BR21" si="8">+AM22+AM60+AM135</f>
        <v>406566974449</v>
      </c>
      <c r="AN21" s="230">
        <f t="shared" si="8"/>
        <v>289186716662.95996</v>
      </c>
      <c r="AO21" s="230">
        <f t="shared" si="8"/>
        <v>3488025150</v>
      </c>
      <c r="AP21" s="230">
        <f t="shared" si="8"/>
        <v>1845280280</v>
      </c>
      <c r="AQ21" s="230">
        <f t="shared" si="8"/>
        <v>1791308702</v>
      </c>
      <c r="AR21" s="230">
        <f t="shared" si="8"/>
        <v>0</v>
      </c>
      <c r="AS21" s="230">
        <f t="shared" si="8"/>
        <v>0</v>
      </c>
      <c r="AT21" s="230">
        <f t="shared" si="8"/>
        <v>0</v>
      </c>
      <c r="AU21" s="230">
        <f t="shared" si="8"/>
        <v>0</v>
      </c>
      <c r="AV21" s="230">
        <f t="shared" si="8"/>
        <v>0</v>
      </c>
      <c r="AW21" s="230">
        <f t="shared" si="8"/>
        <v>0</v>
      </c>
      <c r="AX21" s="230">
        <f t="shared" si="8"/>
        <v>0</v>
      </c>
      <c r="AY21" s="230">
        <f t="shared" si="8"/>
        <v>0</v>
      </c>
      <c r="AZ21" s="230">
        <f t="shared" si="8"/>
        <v>296311330794.95996</v>
      </c>
      <c r="BA21" s="230">
        <f t="shared" si="8"/>
        <v>122727271137.95999</v>
      </c>
      <c r="BB21" s="230">
        <f t="shared" si="8"/>
        <v>12944440098</v>
      </c>
      <c r="BC21" s="230">
        <f t="shared" si="8"/>
        <v>14962637325.5</v>
      </c>
      <c r="BD21" s="347">
        <f t="shared" si="8"/>
        <v>12581411311.76</v>
      </c>
      <c r="BE21" s="230">
        <f t="shared" si="8"/>
        <v>0</v>
      </c>
      <c r="BF21" s="230">
        <f t="shared" si="8"/>
        <v>0</v>
      </c>
      <c r="BG21" s="230">
        <f t="shared" si="8"/>
        <v>0</v>
      </c>
      <c r="BH21" s="230">
        <f t="shared" si="8"/>
        <v>0</v>
      </c>
      <c r="BI21" s="230">
        <f t="shared" si="8"/>
        <v>0</v>
      </c>
      <c r="BJ21" s="230">
        <f t="shared" si="8"/>
        <v>0</v>
      </c>
      <c r="BK21" s="230">
        <f t="shared" si="8"/>
        <v>0</v>
      </c>
      <c r="BL21" s="230">
        <f t="shared" si="8"/>
        <v>0</v>
      </c>
      <c r="BM21" s="230">
        <f t="shared" si="8"/>
        <v>163215759873.22</v>
      </c>
      <c r="BN21" s="230">
        <f t="shared" si="8"/>
        <v>10381355164</v>
      </c>
      <c r="BO21" s="230">
        <f t="shared" si="8"/>
        <v>28042460218.709999</v>
      </c>
      <c r="BP21" s="230">
        <f t="shared" si="8"/>
        <v>31496020238</v>
      </c>
      <c r="BQ21" s="230">
        <f t="shared" si="8"/>
        <v>28602865162</v>
      </c>
      <c r="BR21" s="230">
        <f t="shared" si="8"/>
        <v>0</v>
      </c>
      <c r="BS21" s="230">
        <f t="shared" ref="BS21:CQ21" si="9">+BS22+BS60+BS135</f>
        <v>0</v>
      </c>
      <c r="BT21" s="230">
        <f t="shared" si="9"/>
        <v>0</v>
      </c>
      <c r="BU21" s="230">
        <f t="shared" si="9"/>
        <v>0</v>
      </c>
      <c r="BV21" s="230">
        <f t="shared" si="9"/>
        <v>0</v>
      </c>
      <c r="BW21" s="230">
        <f t="shared" si="9"/>
        <v>0</v>
      </c>
      <c r="BX21" s="230">
        <f t="shared" si="9"/>
        <v>0</v>
      </c>
      <c r="BY21" s="230">
        <f t="shared" si="9"/>
        <v>0</v>
      </c>
      <c r="BZ21" s="230">
        <f t="shared" si="9"/>
        <v>98522700782.709991</v>
      </c>
      <c r="CA21" s="230">
        <f t="shared" si="9"/>
        <v>7578541528</v>
      </c>
      <c r="CB21" s="230">
        <f t="shared" si="9"/>
        <v>30787197734.709999</v>
      </c>
      <c r="CC21" s="230">
        <f t="shared" si="9"/>
        <v>29833552651</v>
      </c>
      <c r="CD21" s="230">
        <f t="shared" si="9"/>
        <v>30281061101</v>
      </c>
      <c r="CE21" s="230">
        <f t="shared" si="9"/>
        <v>0</v>
      </c>
      <c r="CF21" s="230">
        <f t="shared" si="9"/>
        <v>0</v>
      </c>
      <c r="CG21" s="230">
        <f t="shared" si="9"/>
        <v>0</v>
      </c>
      <c r="CH21" s="230">
        <f t="shared" si="9"/>
        <v>0</v>
      </c>
      <c r="CI21" s="230">
        <f t="shared" si="9"/>
        <v>0</v>
      </c>
      <c r="CJ21" s="230">
        <f t="shared" si="9"/>
        <v>0</v>
      </c>
      <c r="CK21" s="230">
        <f t="shared" si="9"/>
        <v>0</v>
      </c>
      <c r="CL21" s="230">
        <f t="shared" si="9"/>
        <v>0</v>
      </c>
      <c r="CM21" s="230">
        <f t="shared" si="9"/>
        <v>98480353014.709991</v>
      </c>
      <c r="CN21" s="230">
        <f t="shared" si="9"/>
        <v>110291643654.03999</v>
      </c>
      <c r="CO21" s="230">
        <f t="shared" si="9"/>
        <v>166459445525</v>
      </c>
      <c r="CP21" s="230">
        <f t="shared" si="9"/>
        <v>64692714181.510002</v>
      </c>
      <c r="CQ21" s="230">
        <f t="shared" si="9"/>
        <v>42347768</v>
      </c>
      <c r="CR21" s="246">
        <f t="shared" ref="CR21:CR58" si="10">+AZ21/AM21</f>
        <v>0.72881308472370632</v>
      </c>
      <c r="CS21" s="246">
        <f t="shared" ref="CS21:CS58" si="11">+BM21/AM21</f>
        <v>0.40144864224256827</v>
      </c>
    </row>
    <row r="22" spans="1:97" s="226" customFormat="1" ht="30" customHeight="1" thickBot="1" x14ac:dyDescent="0.25">
      <c r="A22" s="225"/>
      <c r="B22" s="316"/>
      <c r="C22" s="204" t="s">
        <v>142</v>
      </c>
      <c r="D22" s="205">
        <v>10</v>
      </c>
      <c r="E22" s="342" t="s">
        <v>57</v>
      </c>
      <c r="F22" s="206">
        <f>+F23+F41+F43</f>
        <v>167051210000</v>
      </c>
      <c r="G22" s="206">
        <f t="shared" ref="G22:BT22" si="12">+G23+G41+G43</f>
        <v>0</v>
      </c>
      <c r="H22" s="206">
        <f t="shared" si="12"/>
        <v>0</v>
      </c>
      <c r="I22" s="206">
        <f t="shared" si="12"/>
        <v>0</v>
      </c>
      <c r="J22" s="206">
        <f t="shared" si="12"/>
        <v>0</v>
      </c>
      <c r="K22" s="206">
        <f t="shared" si="12"/>
        <v>0</v>
      </c>
      <c r="L22" s="206">
        <f t="shared" si="12"/>
        <v>0</v>
      </c>
      <c r="M22" s="206">
        <f t="shared" si="12"/>
        <v>0</v>
      </c>
      <c r="N22" s="206">
        <f t="shared" si="12"/>
        <v>0</v>
      </c>
      <c r="O22" s="206">
        <f t="shared" si="12"/>
        <v>0</v>
      </c>
      <c r="P22" s="206">
        <f t="shared" si="12"/>
        <v>0</v>
      </c>
      <c r="Q22" s="206">
        <f t="shared" si="12"/>
        <v>0</v>
      </c>
      <c r="R22" s="206">
        <f t="shared" si="12"/>
        <v>0</v>
      </c>
      <c r="S22" s="206">
        <f t="shared" si="12"/>
        <v>0</v>
      </c>
      <c r="T22" s="206">
        <f t="shared" si="12"/>
        <v>0</v>
      </c>
      <c r="U22" s="206">
        <f t="shared" si="12"/>
        <v>0</v>
      </c>
      <c r="V22" s="206">
        <f t="shared" si="12"/>
        <v>0</v>
      </c>
      <c r="W22" s="206">
        <f t="shared" si="12"/>
        <v>0</v>
      </c>
      <c r="X22" s="206">
        <f t="shared" si="12"/>
        <v>0</v>
      </c>
      <c r="Y22" s="206">
        <f t="shared" si="12"/>
        <v>0</v>
      </c>
      <c r="Z22" s="206">
        <f t="shared" si="12"/>
        <v>0</v>
      </c>
      <c r="AA22" s="206">
        <f t="shared" si="12"/>
        <v>0</v>
      </c>
      <c r="AB22" s="206">
        <f t="shared" si="12"/>
        <v>0</v>
      </c>
      <c r="AC22" s="206">
        <f t="shared" si="12"/>
        <v>0</v>
      </c>
      <c r="AD22" s="206">
        <f t="shared" si="12"/>
        <v>0</v>
      </c>
      <c r="AE22" s="206">
        <f t="shared" si="12"/>
        <v>0</v>
      </c>
      <c r="AF22" s="206">
        <f t="shared" si="12"/>
        <v>0</v>
      </c>
      <c r="AG22" s="206">
        <f t="shared" si="12"/>
        <v>145160500</v>
      </c>
      <c r="AH22" s="206">
        <f t="shared" si="12"/>
        <v>0</v>
      </c>
      <c r="AI22" s="206">
        <f t="shared" ref="AI22" si="13">+AI23+AI41+AI43</f>
        <v>-145160500</v>
      </c>
      <c r="AJ22" s="206">
        <f t="shared" si="12"/>
        <v>166906049500</v>
      </c>
      <c r="AK22" s="206">
        <f t="shared" si="12"/>
        <v>0</v>
      </c>
      <c r="AL22" s="206">
        <f t="shared" si="12"/>
        <v>164667666272</v>
      </c>
      <c r="AM22" s="206">
        <f t="shared" ref="AM22" si="14">+AM23+AM41+AM43</f>
        <v>166906049500</v>
      </c>
      <c r="AN22" s="206">
        <f t="shared" si="12"/>
        <v>164412716272</v>
      </c>
      <c r="AO22" s="206">
        <f t="shared" ref="AO22" si="15">+AO23+AO41+AO43</f>
        <v>88000000</v>
      </c>
      <c r="AP22" s="206">
        <f t="shared" ref="AP22" si="16">+AP23+AP41+AP43</f>
        <v>0</v>
      </c>
      <c r="AQ22" s="206">
        <f t="shared" ref="AQ22" si="17">+AQ23+AQ41+AQ43</f>
        <v>166950000</v>
      </c>
      <c r="AR22" s="206">
        <f t="shared" ref="AR22" si="18">+AR23+AR41+AR43</f>
        <v>0</v>
      </c>
      <c r="AS22" s="206">
        <f t="shared" ref="AS22" si="19">+AS23+AS41+AS43</f>
        <v>0</v>
      </c>
      <c r="AT22" s="206">
        <f t="shared" ref="AT22" si="20">+AT23+AT41+AT43</f>
        <v>0</v>
      </c>
      <c r="AU22" s="206">
        <f t="shared" ref="AU22" si="21">+AU23+AU41+AU43</f>
        <v>0</v>
      </c>
      <c r="AV22" s="206">
        <f t="shared" ref="AV22" si="22">+AV23+AV41+AV43</f>
        <v>0</v>
      </c>
      <c r="AW22" s="206">
        <f t="shared" ref="AW22" si="23">+AW23+AW41+AW43</f>
        <v>0</v>
      </c>
      <c r="AX22" s="206">
        <f t="shared" ref="AX22" si="24">+AX23+AX41+AX43</f>
        <v>0</v>
      </c>
      <c r="AY22" s="206">
        <f t="shared" ref="AY22" si="25">+AY23+AY41+AY43</f>
        <v>0</v>
      </c>
      <c r="AZ22" s="206">
        <f t="shared" ref="AZ22" si="26">+AZ23+AZ41+AZ43</f>
        <v>164667666272</v>
      </c>
      <c r="BA22" s="206">
        <f t="shared" si="12"/>
        <v>11221014840</v>
      </c>
      <c r="BB22" s="206">
        <f t="shared" si="12"/>
        <v>11490428553</v>
      </c>
      <c r="BC22" s="206">
        <f t="shared" si="12"/>
        <v>12317516750</v>
      </c>
      <c r="BD22" s="207">
        <f t="shared" si="12"/>
        <v>11205357467</v>
      </c>
      <c r="BE22" s="206">
        <f t="shared" si="12"/>
        <v>0</v>
      </c>
      <c r="BF22" s="206">
        <f t="shared" si="12"/>
        <v>0</v>
      </c>
      <c r="BG22" s="206">
        <f t="shared" si="12"/>
        <v>0</v>
      </c>
      <c r="BH22" s="206">
        <f t="shared" si="12"/>
        <v>0</v>
      </c>
      <c r="BI22" s="206">
        <f t="shared" si="12"/>
        <v>0</v>
      </c>
      <c r="BJ22" s="206">
        <f t="shared" si="12"/>
        <v>0</v>
      </c>
      <c r="BK22" s="206">
        <f t="shared" si="12"/>
        <v>0</v>
      </c>
      <c r="BL22" s="206">
        <f t="shared" si="12"/>
        <v>0</v>
      </c>
      <c r="BM22" s="206">
        <f t="shared" si="12"/>
        <v>46234317610</v>
      </c>
      <c r="BN22" s="206">
        <f t="shared" si="12"/>
        <v>10054377061</v>
      </c>
      <c r="BO22" s="206">
        <f t="shared" si="12"/>
        <v>10883201807</v>
      </c>
      <c r="BP22" s="206">
        <f t="shared" si="12"/>
        <v>12394479698</v>
      </c>
      <c r="BQ22" s="206">
        <f t="shared" si="12"/>
        <v>11265077148</v>
      </c>
      <c r="BR22" s="206">
        <f t="shared" si="12"/>
        <v>0</v>
      </c>
      <c r="BS22" s="206">
        <f t="shared" si="12"/>
        <v>0</v>
      </c>
      <c r="BT22" s="206">
        <f t="shared" si="12"/>
        <v>0</v>
      </c>
      <c r="BU22" s="206">
        <f t="shared" ref="BU22:CQ22" si="27">+BU23+BU41+BU43</f>
        <v>0</v>
      </c>
      <c r="BV22" s="206">
        <f t="shared" si="27"/>
        <v>0</v>
      </c>
      <c r="BW22" s="206">
        <f t="shared" si="27"/>
        <v>0</v>
      </c>
      <c r="BX22" s="206">
        <f t="shared" si="27"/>
        <v>0</v>
      </c>
      <c r="BY22" s="206">
        <f t="shared" si="27"/>
        <v>0</v>
      </c>
      <c r="BZ22" s="206">
        <f t="shared" si="27"/>
        <v>44597135714</v>
      </c>
      <c r="CA22" s="206">
        <f t="shared" si="27"/>
        <v>7365757120</v>
      </c>
      <c r="CB22" s="206">
        <f t="shared" si="27"/>
        <v>13571821748</v>
      </c>
      <c r="CC22" s="206">
        <f t="shared" si="27"/>
        <v>12394479698</v>
      </c>
      <c r="CD22" s="206">
        <f t="shared" si="27"/>
        <v>11265077148</v>
      </c>
      <c r="CE22" s="206">
        <f t="shared" si="27"/>
        <v>0</v>
      </c>
      <c r="CF22" s="206">
        <f t="shared" si="27"/>
        <v>0</v>
      </c>
      <c r="CG22" s="206">
        <f t="shared" si="27"/>
        <v>0</v>
      </c>
      <c r="CH22" s="206">
        <f t="shared" si="27"/>
        <v>0</v>
      </c>
      <c r="CI22" s="206">
        <f t="shared" si="27"/>
        <v>0</v>
      </c>
      <c r="CJ22" s="206">
        <f t="shared" si="27"/>
        <v>0</v>
      </c>
      <c r="CK22" s="206">
        <f t="shared" si="27"/>
        <v>0</v>
      </c>
      <c r="CL22" s="206">
        <f t="shared" si="27"/>
        <v>0</v>
      </c>
      <c r="CM22" s="206">
        <f t="shared" si="27"/>
        <v>44597135714</v>
      </c>
      <c r="CN22" s="206">
        <f t="shared" si="27"/>
        <v>2238383228</v>
      </c>
      <c r="CO22" s="206">
        <f t="shared" si="27"/>
        <v>153191701432</v>
      </c>
      <c r="CP22" s="206">
        <f t="shared" si="27"/>
        <v>1637181896</v>
      </c>
      <c r="CQ22" s="206">
        <f t="shared" si="27"/>
        <v>0</v>
      </c>
      <c r="CR22" s="247">
        <f t="shared" si="10"/>
        <v>0.98658896286440478</v>
      </c>
      <c r="CS22" s="247">
        <f>+BM22/AM22</f>
        <v>0.27700803984339706</v>
      </c>
    </row>
    <row r="23" spans="1:97" s="131" customFormat="1" ht="20.25" customHeight="1" outlineLevel="1" x14ac:dyDescent="0.25">
      <c r="A23" s="128"/>
      <c r="B23" s="317"/>
      <c r="C23" s="151" t="s">
        <v>610</v>
      </c>
      <c r="D23" s="152">
        <v>10</v>
      </c>
      <c r="E23" s="343" t="s">
        <v>647</v>
      </c>
      <c r="F23" s="153">
        <f>+F24+F28+F30+F37+F40</f>
        <v>122684000000</v>
      </c>
      <c r="G23" s="154">
        <f t="shared" ref="G23:AZ23" si="28">+G24+G28+G30+G37+G40</f>
        <v>0</v>
      </c>
      <c r="H23" s="153">
        <f t="shared" si="28"/>
        <v>0</v>
      </c>
      <c r="I23" s="154">
        <f t="shared" ref="I23" si="29">+I24+I28+I30+I37+I40</f>
        <v>0</v>
      </c>
      <c r="J23" s="153">
        <f t="shared" ref="J23" si="30">+J24+J28+J30+J37+J40</f>
        <v>0</v>
      </c>
      <c r="K23" s="154">
        <f t="shared" ref="K23" si="31">+K24+K28+K30+K37+K40</f>
        <v>0</v>
      </c>
      <c r="L23" s="153">
        <f t="shared" ref="L23" si="32">+L24+L28+L30+L37+L40</f>
        <v>0</v>
      </c>
      <c r="M23" s="154">
        <f t="shared" ref="M23" si="33">+M24+M28+M30+M37+M40</f>
        <v>0</v>
      </c>
      <c r="N23" s="153">
        <f t="shared" ref="N23" si="34">+N24+N28+N30+N37+N40</f>
        <v>0</v>
      </c>
      <c r="O23" s="154">
        <f t="shared" ref="O23" si="35">+O24+O28+O30+O37+O40</f>
        <v>0</v>
      </c>
      <c r="P23" s="153">
        <f t="shared" ref="P23" si="36">+P24+P28+P30+P37+P40</f>
        <v>0</v>
      </c>
      <c r="Q23" s="154">
        <f t="shared" ref="Q23" si="37">+Q24+Q28+Q30+Q37+Q40</f>
        <v>0</v>
      </c>
      <c r="R23" s="153">
        <f t="shared" ref="R23" si="38">+R24+R28+R30+R37+R40</f>
        <v>0</v>
      </c>
      <c r="S23" s="154">
        <f t="shared" ref="S23" si="39">+S24+S28+S30+S37+S40</f>
        <v>0</v>
      </c>
      <c r="T23" s="153">
        <f t="shared" ref="T23" si="40">+T24+T28+T30+T37+T40</f>
        <v>0</v>
      </c>
      <c r="U23" s="154">
        <f t="shared" ref="U23" si="41">+U24+U28+U30+U37+U40</f>
        <v>0</v>
      </c>
      <c r="V23" s="153">
        <f t="shared" ref="V23" si="42">+V24+V28+V30+V37+V40</f>
        <v>0</v>
      </c>
      <c r="W23" s="154">
        <f t="shared" ref="W23" si="43">+W24+W28+W30+W37+W40</f>
        <v>0</v>
      </c>
      <c r="X23" s="153">
        <f t="shared" ref="X23" si="44">+X24+X28+X30+X37+X40</f>
        <v>0</v>
      </c>
      <c r="Y23" s="154">
        <f t="shared" ref="Y23" si="45">+Y24+Y28+Y30+Y37+Y40</f>
        <v>0</v>
      </c>
      <c r="Z23" s="153">
        <f t="shared" ref="Z23" si="46">+Z24+Z28+Z30+Z37+Z40</f>
        <v>0</v>
      </c>
      <c r="AA23" s="154">
        <f t="shared" ref="AA23" si="47">+AA24+AA28+AA30+AA37+AA40</f>
        <v>0</v>
      </c>
      <c r="AB23" s="153">
        <f t="shared" ref="AB23" si="48">+AB24+AB28+AB30+AB37+AB40</f>
        <v>0</v>
      </c>
      <c r="AC23" s="154">
        <f t="shared" ref="AC23" si="49">+AC24+AC28+AC30+AC37+AC40</f>
        <v>0</v>
      </c>
      <c r="AD23" s="153">
        <f t="shared" ref="AD23" si="50">+AD24+AD28+AD30+AD37+AD40</f>
        <v>0</v>
      </c>
      <c r="AE23" s="154">
        <f t="shared" ref="AE23" si="51">+AE24+AE28+AE30+AE37+AE40</f>
        <v>0</v>
      </c>
      <c r="AF23" s="153">
        <f t="shared" ref="AF23" si="52">+AF24+AF28+AF30+AF37+AF40</f>
        <v>0</v>
      </c>
      <c r="AG23" s="153">
        <f t="shared" si="28"/>
        <v>0</v>
      </c>
      <c r="AH23" s="153">
        <f t="shared" si="28"/>
        <v>0</v>
      </c>
      <c r="AI23" s="153">
        <f t="shared" ref="AI23" si="53">+AI24+AI28+AI30+AI37+AI40</f>
        <v>0</v>
      </c>
      <c r="AJ23" s="153">
        <f t="shared" si="28"/>
        <v>122684000000</v>
      </c>
      <c r="AK23" s="153">
        <f t="shared" si="28"/>
        <v>0</v>
      </c>
      <c r="AL23" s="153">
        <f t="shared" si="28"/>
        <v>121457160000</v>
      </c>
      <c r="AM23" s="153">
        <f t="shared" ref="AM23" si="54">+AM24+AM28+AM30+AM37+AM40</f>
        <v>122684000000</v>
      </c>
      <c r="AN23" s="159">
        <f t="shared" si="28"/>
        <v>121457160000</v>
      </c>
      <c r="AO23" s="155">
        <f t="shared" si="28"/>
        <v>0</v>
      </c>
      <c r="AP23" s="155">
        <f t="shared" si="28"/>
        <v>0</v>
      </c>
      <c r="AQ23" s="155">
        <f t="shared" si="28"/>
        <v>0</v>
      </c>
      <c r="AR23" s="155">
        <f t="shared" si="28"/>
        <v>0</v>
      </c>
      <c r="AS23" s="155">
        <f t="shared" si="28"/>
        <v>0</v>
      </c>
      <c r="AT23" s="155">
        <f t="shared" si="28"/>
        <v>0</v>
      </c>
      <c r="AU23" s="155">
        <f t="shared" si="28"/>
        <v>0</v>
      </c>
      <c r="AV23" s="155">
        <f t="shared" si="28"/>
        <v>0</v>
      </c>
      <c r="AW23" s="155">
        <f t="shared" si="28"/>
        <v>0</v>
      </c>
      <c r="AX23" s="155">
        <f t="shared" si="28"/>
        <v>0</v>
      </c>
      <c r="AY23" s="161">
        <f t="shared" si="28"/>
        <v>0</v>
      </c>
      <c r="AZ23" s="153">
        <f t="shared" si="28"/>
        <v>121457160000</v>
      </c>
      <c r="BA23" s="153">
        <f t="shared" ref="BA23" si="55">+BA24+BA28+BA30+BA37+BA40</f>
        <v>7363884842</v>
      </c>
      <c r="BB23" s="153">
        <f t="shared" ref="BB23" si="56">+BB24+BB28+BB30+BB37+BB40</f>
        <v>8025886056</v>
      </c>
      <c r="BC23" s="153">
        <f t="shared" ref="BC23" si="57">+BC24+BC28+BC30+BC37+BC40</f>
        <v>9168812658</v>
      </c>
      <c r="BD23" s="348">
        <f t="shared" ref="BD23" si="58">+BD24+BD28+BD30+BD37+BD40</f>
        <v>8240957627</v>
      </c>
      <c r="BE23" s="155">
        <f t="shared" ref="BE23" si="59">+BE24+BE28+BE30+BE37+BE40</f>
        <v>0</v>
      </c>
      <c r="BF23" s="155">
        <f t="shared" ref="BF23" si="60">+BF24+BF28+BF30+BF37+BF40</f>
        <v>0</v>
      </c>
      <c r="BG23" s="155">
        <f t="shared" ref="BG23" si="61">+BG24+BG28+BG30+BG37+BG40</f>
        <v>0</v>
      </c>
      <c r="BH23" s="155">
        <f t="shared" ref="BH23" si="62">+BH24+BH28+BH30+BH37+BH40</f>
        <v>0</v>
      </c>
      <c r="BI23" s="155">
        <f t="shared" ref="BI23" si="63">+BI24+BI28+BI30+BI37+BI40</f>
        <v>0</v>
      </c>
      <c r="BJ23" s="155">
        <f t="shared" ref="BJ23" si="64">+BJ24+BJ28+BJ30+BJ37+BJ40</f>
        <v>0</v>
      </c>
      <c r="BK23" s="155">
        <f t="shared" ref="BK23" si="65">+BK24+BK28+BK30+BK37+BK40</f>
        <v>0</v>
      </c>
      <c r="BL23" s="161">
        <f t="shared" ref="BL23" si="66">+BL24+BL28+BL30+BL37+BL40</f>
        <v>0</v>
      </c>
      <c r="BM23" s="153">
        <f t="shared" ref="BM23" si="67">+BM24+BM28+BM30+BM37+BM40</f>
        <v>32799541183</v>
      </c>
      <c r="BN23" s="159">
        <f t="shared" ref="BN23" si="68">+BN24+BN28+BN30+BN37+BN40</f>
        <v>7360828412</v>
      </c>
      <c r="BO23" s="155">
        <f t="shared" ref="BO23" si="69">+BO24+BO28+BO30+BO37+BO40</f>
        <v>8018306081</v>
      </c>
      <c r="BP23" s="155">
        <f t="shared" ref="BP23" si="70">+BP24+BP28+BP30+BP37+BP40</f>
        <v>9160782665</v>
      </c>
      <c r="BQ23" s="155">
        <f t="shared" ref="BQ23" si="71">+BQ24+BQ28+BQ30+BQ37+BQ40</f>
        <v>8240957627</v>
      </c>
      <c r="BR23" s="155">
        <f t="shared" ref="BR23" si="72">+BR24+BR28+BR30+BR37+BR40</f>
        <v>0</v>
      </c>
      <c r="BS23" s="155">
        <f t="shared" ref="BS23" si="73">+BS24+BS28+BS30+BS37+BS40</f>
        <v>0</v>
      </c>
      <c r="BT23" s="155">
        <f t="shared" ref="BT23" si="74">+BT24+BT28+BT30+BT37+BT40</f>
        <v>0</v>
      </c>
      <c r="BU23" s="155">
        <f t="shared" ref="BU23" si="75">+BU24+BU28+BU30+BU37+BU40</f>
        <v>0</v>
      </c>
      <c r="BV23" s="155">
        <f t="shared" ref="BV23" si="76">+BV24+BV28+BV30+BV37+BV40</f>
        <v>0</v>
      </c>
      <c r="BW23" s="155">
        <f t="shared" ref="BW23" si="77">+BW24+BW28+BW30+BW37+BW40</f>
        <v>0</v>
      </c>
      <c r="BX23" s="155">
        <f t="shared" ref="BX23" si="78">+BX24+BX28+BX30+BX37+BX40</f>
        <v>0</v>
      </c>
      <c r="BY23" s="161">
        <f t="shared" ref="BY23" si="79">+BY24+BY28+BY30+BY37+BY40</f>
        <v>0</v>
      </c>
      <c r="BZ23" s="153">
        <f t="shared" ref="BZ23" si="80">+BZ24+BZ28+BZ30+BZ37+BZ40</f>
        <v>32780874785</v>
      </c>
      <c r="CA23" s="159">
        <f t="shared" ref="CA23" si="81">+CA24+CA28+CA30+CA37+CA40</f>
        <v>7360828412</v>
      </c>
      <c r="CB23" s="155">
        <f t="shared" ref="CB23" si="82">+CB24+CB28+CB30+CB37+CB40</f>
        <v>8018306081</v>
      </c>
      <c r="CC23" s="155">
        <f t="shared" ref="CC23" si="83">+CC24+CC28+CC30+CC37+CC40</f>
        <v>9160782665</v>
      </c>
      <c r="CD23" s="155">
        <f t="shared" ref="CD23" si="84">+CD24+CD28+CD30+CD37+CD40</f>
        <v>8240957627</v>
      </c>
      <c r="CE23" s="155">
        <f t="shared" ref="CE23" si="85">+CE24+CE28+CE30+CE37+CE40</f>
        <v>0</v>
      </c>
      <c r="CF23" s="155">
        <f t="shared" ref="CF23" si="86">+CF24+CF28+CF30+CF37+CF40</f>
        <v>0</v>
      </c>
      <c r="CG23" s="155">
        <f t="shared" ref="CG23" si="87">+CG24+CG28+CG30+CG37+CG40</f>
        <v>0</v>
      </c>
      <c r="CH23" s="155">
        <f t="shared" ref="CH23" si="88">+CH24+CH28+CH30+CH37+CH40</f>
        <v>0</v>
      </c>
      <c r="CI23" s="155">
        <f t="shared" ref="CI23" si="89">+CI24+CI28+CI30+CI37+CI40</f>
        <v>0</v>
      </c>
      <c r="CJ23" s="155">
        <f t="shared" ref="CJ23" si="90">+CJ24+CJ28+CJ30+CJ37+CJ40</f>
        <v>0</v>
      </c>
      <c r="CK23" s="155">
        <f t="shared" ref="CK23" si="91">+CK24+CK28+CK30+CK37+CK40</f>
        <v>0</v>
      </c>
      <c r="CL23" s="161">
        <f t="shared" ref="CL23" si="92">+CL24+CL28+CL30+CL37+CL40</f>
        <v>0</v>
      </c>
      <c r="CM23" s="153">
        <f t="shared" ref="CM23" si="93">+CM24+CM28+CM30+CM37+CM40</f>
        <v>32780874785</v>
      </c>
      <c r="CN23" s="155">
        <f t="shared" ref="CN23:CP23" si="94">+CN24+CN28+CN30+CN37+CN40</f>
        <v>1226840000</v>
      </c>
      <c r="CO23" s="155">
        <f t="shared" si="94"/>
        <v>114093275158</v>
      </c>
      <c r="CP23" s="155">
        <f t="shared" si="94"/>
        <v>18666398</v>
      </c>
      <c r="CQ23" s="155">
        <f>+CQ24+CQ28+CQ30+CQ37+CQ40</f>
        <v>0</v>
      </c>
      <c r="CR23" s="156">
        <f t="shared" si="10"/>
        <v>0.99</v>
      </c>
      <c r="CS23" s="211">
        <f t="shared" si="11"/>
        <v>0.26734978630465261</v>
      </c>
    </row>
    <row r="24" spans="1:97" s="131" customFormat="1" ht="20.25" customHeight="1" outlineLevel="2" x14ac:dyDescent="0.25">
      <c r="A24" s="128"/>
      <c r="B24" s="317"/>
      <c r="C24" s="135" t="s">
        <v>594</v>
      </c>
      <c r="D24" s="129">
        <v>10</v>
      </c>
      <c r="E24" s="344" t="s">
        <v>595</v>
      </c>
      <c r="F24" s="142">
        <f>+SUM(F25:F27)</f>
        <v>95112000000</v>
      </c>
      <c r="G24" s="149">
        <f t="shared" ref="G24:AZ24" si="95">+SUM(G25:G27)</f>
        <v>0</v>
      </c>
      <c r="H24" s="142">
        <f t="shared" si="95"/>
        <v>0</v>
      </c>
      <c r="I24" s="149">
        <f t="shared" ref="I24" si="96">+SUM(I25:I27)</f>
        <v>0</v>
      </c>
      <c r="J24" s="142">
        <f t="shared" ref="J24" si="97">+SUM(J25:J27)</f>
        <v>0</v>
      </c>
      <c r="K24" s="149">
        <f t="shared" ref="K24" si="98">+SUM(K25:K27)</f>
        <v>0</v>
      </c>
      <c r="L24" s="142">
        <f t="shared" ref="L24" si="99">+SUM(L25:L27)</f>
        <v>0</v>
      </c>
      <c r="M24" s="149">
        <f t="shared" ref="M24" si="100">+SUM(M25:M27)</f>
        <v>0</v>
      </c>
      <c r="N24" s="142">
        <f t="shared" ref="N24" si="101">+SUM(N25:N27)</f>
        <v>0</v>
      </c>
      <c r="O24" s="149">
        <f t="shared" ref="O24" si="102">+SUM(O25:O27)</f>
        <v>0</v>
      </c>
      <c r="P24" s="142">
        <f t="shared" ref="P24" si="103">+SUM(P25:P27)</f>
        <v>0</v>
      </c>
      <c r="Q24" s="149">
        <f t="shared" ref="Q24" si="104">+SUM(Q25:Q27)</f>
        <v>0</v>
      </c>
      <c r="R24" s="142">
        <f t="shared" ref="R24" si="105">+SUM(R25:R27)</f>
        <v>0</v>
      </c>
      <c r="S24" s="149">
        <f t="shared" ref="S24" si="106">+SUM(S25:S27)</f>
        <v>0</v>
      </c>
      <c r="T24" s="142">
        <f t="shared" ref="T24" si="107">+SUM(T25:T27)</f>
        <v>0</v>
      </c>
      <c r="U24" s="149">
        <f t="shared" ref="U24" si="108">+SUM(U25:U27)</f>
        <v>0</v>
      </c>
      <c r="V24" s="142">
        <f t="shared" ref="V24" si="109">+SUM(V25:V27)</f>
        <v>0</v>
      </c>
      <c r="W24" s="149">
        <f t="shared" ref="W24" si="110">+SUM(W25:W27)</f>
        <v>0</v>
      </c>
      <c r="X24" s="142">
        <f t="shared" ref="X24" si="111">+SUM(X25:X27)</f>
        <v>0</v>
      </c>
      <c r="Y24" s="149">
        <f t="shared" ref="Y24" si="112">+SUM(Y25:Y27)</f>
        <v>0</v>
      </c>
      <c r="Z24" s="142">
        <f t="shared" ref="Z24" si="113">+SUM(Z25:Z27)</f>
        <v>0</v>
      </c>
      <c r="AA24" s="149">
        <f t="shared" ref="AA24" si="114">+SUM(AA25:AA27)</f>
        <v>0</v>
      </c>
      <c r="AB24" s="142">
        <f t="shared" ref="AB24" si="115">+SUM(AB25:AB27)</f>
        <v>0</v>
      </c>
      <c r="AC24" s="149">
        <f t="shared" ref="AC24" si="116">+SUM(AC25:AC27)</f>
        <v>0</v>
      </c>
      <c r="AD24" s="142">
        <f t="shared" ref="AD24" si="117">+SUM(AD25:AD27)</f>
        <v>0</v>
      </c>
      <c r="AE24" s="149">
        <f t="shared" ref="AE24" si="118">+SUM(AE25:AE27)</f>
        <v>0</v>
      </c>
      <c r="AF24" s="142">
        <f t="shared" ref="AF24" si="119">+SUM(AF25:AF27)</f>
        <v>0</v>
      </c>
      <c r="AG24" s="142">
        <f t="shared" si="95"/>
        <v>0</v>
      </c>
      <c r="AH24" s="142">
        <f t="shared" si="95"/>
        <v>0</v>
      </c>
      <c r="AI24" s="142">
        <f t="shared" ref="AI24" si="120">+SUM(AI25:AI27)</f>
        <v>0</v>
      </c>
      <c r="AJ24" s="142">
        <f t="shared" si="95"/>
        <v>95112000000</v>
      </c>
      <c r="AK24" s="142">
        <f t="shared" si="95"/>
        <v>0</v>
      </c>
      <c r="AL24" s="142">
        <f t="shared" si="95"/>
        <v>94160880000</v>
      </c>
      <c r="AM24" s="142">
        <f t="shared" ref="AM24" si="121">+SUM(AM25:AM27)</f>
        <v>95112000000</v>
      </c>
      <c r="AN24" s="145">
        <f t="shared" si="95"/>
        <v>94160880000</v>
      </c>
      <c r="AO24" s="132">
        <f t="shared" si="95"/>
        <v>0</v>
      </c>
      <c r="AP24" s="132">
        <f t="shared" si="95"/>
        <v>0</v>
      </c>
      <c r="AQ24" s="132">
        <f t="shared" si="95"/>
        <v>0</v>
      </c>
      <c r="AR24" s="132">
        <f t="shared" si="95"/>
        <v>0</v>
      </c>
      <c r="AS24" s="132">
        <f t="shared" si="95"/>
        <v>0</v>
      </c>
      <c r="AT24" s="132">
        <f t="shared" si="95"/>
        <v>0</v>
      </c>
      <c r="AU24" s="132">
        <f t="shared" si="95"/>
        <v>0</v>
      </c>
      <c r="AV24" s="132">
        <f t="shared" si="95"/>
        <v>0</v>
      </c>
      <c r="AW24" s="132">
        <f t="shared" si="95"/>
        <v>0</v>
      </c>
      <c r="AX24" s="132">
        <f t="shared" si="95"/>
        <v>0</v>
      </c>
      <c r="AY24" s="162">
        <f t="shared" si="95"/>
        <v>0</v>
      </c>
      <c r="AZ24" s="142">
        <f t="shared" si="95"/>
        <v>94160880000</v>
      </c>
      <c r="BA24" s="142">
        <f t="shared" ref="BA24" si="122">+SUM(BA25:BA27)</f>
        <v>6257596808</v>
      </c>
      <c r="BB24" s="142">
        <f t="shared" ref="BB24" si="123">+SUM(BB25:BB27)</f>
        <v>6958193105</v>
      </c>
      <c r="BC24" s="142">
        <f t="shared" ref="BC24" si="124">+SUM(BC25:BC27)</f>
        <v>7978499013</v>
      </c>
      <c r="BD24" s="133">
        <f t="shared" ref="BD24" si="125">+SUM(BD25:BD27)</f>
        <v>7237723186</v>
      </c>
      <c r="BE24" s="132">
        <f t="shared" ref="BE24" si="126">+SUM(BE25:BE27)</f>
        <v>0</v>
      </c>
      <c r="BF24" s="132">
        <f t="shared" ref="BF24" si="127">+SUM(BF25:BF27)</f>
        <v>0</v>
      </c>
      <c r="BG24" s="132">
        <f t="shared" ref="BG24" si="128">+SUM(BG25:BG27)</f>
        <v>0</v>
      </c>
      <c r="BH24" s="132">
        <f t="shared" ref="BH24" si="129">+SUM(BH25:BH27)</f>
        <v>0</v>
      </c>
      <c r="BI24" s="132">
        <f t="shared" ref="BI24" si="130">+SUM(BI25:BI27)</f>
        <v>0</v>
      </c>
      <c r="BJ24" s="132">
        <f t="shared" ref="BJ24" si="131">+SUM(BJ25:BJ27)</f>
        <v>0</v>
      </c>
      <c r="BK24" s="132">
        <f t="shared" ref="BK24" si="132">+SUM(BK25:BK27)</f>
        <v>0</v>
      </c>
      <c r="BL24" s="162">
        <f t="shared" ref="BL24" si="133">+SUM(BL25:BL27)</f>
        <v>0</v>
      </c>
      <c r="BM24" s="142">
        <f t="shared" ref="BM24" si="134">+SUM(BM25:BM27)</f>
        <v>28432012112</v>
      </c>
      <c r="BN24" s="145">
        <f t="shared" ref="BN24" si="135">+SUM(BN25:BN27)</f>
        <v>6254540378</v>
      </c>
      <c r="BO24" s="132">
        <f t="shared" ref="BO24" si="136">+SUM(BO25:BO27)</f>
        <v>6950613130</v>
      </c>
      <c r="BP24" s="132">
        <f t="shared" ref="BP24" si="137">+SUM(BP25:BP27)</f>
        <v>7970469020</v>
      </c>
      <c r="BQ24" s="132">
        <f t="shared" ref="BQ24" si="138">+SUM(BQ25:BQ27)</f>
        <v>7237723186</v>
      </c>
      <c r="BR24" s="132">
        <f t="shared" ref="BR24" si="139">+SUM(BR25:BR27)</f>
        <v>0</v>
      </c>
      <c r="BS24" s="132">
        <f t="shared" ref="BS24" si="140">+SUM(BS25:BS27)</f>
        <v>0</v>
      </c>
      <c r="BT24" s="132">
        <f t="shared" ref="BT24" si="141">+SUM(BT25:BT27)</f>
        <v>0</v>
      </c>
      <c r="BU24" s="132">
        <f t="shared" ref="BU24" si="142">+SUM(BU25:BU27)</f>
        <v>0</v>
      </c>
      <c r="BV24" s="132">
        <f t="shared" ref="BV24" si="143">+SUM(BV25:BV27)</f>
        <v>0</v>
      </c>
      <c r="BW24" s="132">
        <f t="shared" ref="BW24" si="144">+SUM(BW25:BW27)</f>
        <v>0</v>
      </c>
      <c r="BX24" s="132">
        <f t="shared" ref="BX24" si="145">+SUM(BX25:BX27)</f>
        <v>0</v>
      </c>
      <c r="BY24" s="162">
        <f t="shared" ref="BY24" si="146">+SUM(BY25:BY27)</f>
        <v>0</v>
      </c>
      <c r="BZ24" s="142">
        <f t="shared" ref="BZ24" si="147">+SUM(BZ25:BZ27)</f>
        <v>28413345714</v>
      </c>
      <c r="CA24" s="145">
        <f t="shared" ref="CA24" si="148">+SUM(CA25:CA27)</f>
        <v>6254540378</v>
      </c>
      <c r="CB24" s="132">
        <f t="shared" ref="CB24" si="149">+SUM(CB25:CB27)</f>
        <v>6950613130</v>
      </c>
      <c r="CC24" s="132">
        <f t="shared" ref="CC24" si="150">+SUM(CC25:CC27)</f>
        <v>7970469020</v>
      </c>
      <c r="CD24" s="132">
        <f t="shared" ref="CD24" si="151">+SUM(CD25:CD27)</f>
        <v>7237723186</v>
      </c>
      <c r="CE24" s="132">
        <f t="shared" ref="CE24" si="152">+SUM(CE25:CE27)</f>
        <v>0</v>
      </c>
      <c r="CF24" s="132">
        <f t="shared" ref="CF24" si="153">+SUM(CF25:CF27)</f>
        <v>0</v>
      </c>
      <c r="CG24" s="132">
        <f t="shared" ref="CG24" si="154">+SUM(CG25:CG27)</f>
        <v>0</v>
      </c>
      <c r="CH24" s="132">
        <f t="shared" ref="CH24" si="155">+SUM(CH25:CH27)</f>
        <v>0</v>
      </c>
      <c r="CI24" s="132">
        <f t="shared" ref="CI24" si="156">+SUM(CI25:CI27)</f>
        <v>0</v>
      </c>
      <c r="CJ24" s="132">
        <f t="shared" ref="CJ24" si="157">+SUM(CJ25:CJ27)</f>
        <v>0</v>
      </c>
      <c r="CK24" s="132">
        <f t="shared" ref="CK24" si="158">+SUM(CK25:CK27)</f>
        <v>0</v>
      </c>
      <c r="CL24" s="162">
        <f t="shared" ref="CL24" si="159">+SUM(CL25:CL27)</f>
        <v>0</v>
      </c>
      <c r="CM24" s="142">
        <f t="shared" ref="CM24" si="160">+SUM(CM25:CM27)</f>
        <v>28413345714</v>
      </c>
      <c r="CN24" s="132">
        <f t="shared" ref="CN24:CP24" si="161">+SUM(CN25:CN27)</f>
        <v>951120000</v>
      </c>
      <c r="CO24" s="132">
        <f t="shared" si="161"/>
        <v>87903283192</v>
      </c>
      <c r="CP24" s="132">
        <f t="shared" si="161"/>
        <v>18666398</v>
      </c>
      <c r="CQ24" s="132">
        <f>+SUM(CQ25:CQ27)</f>
        <v>0</v>
      </c>
      <c r="CR24" s="130">
        <f t="shared" si="10"/>
        <v>0.99</v>
      </c>
      <c r="CS24" s="169">
        <f t="shared" si="11"/>
        <v>0.29893191302885019</v>
      </c>
    </row>
    <row r="25" spans="1:97" s="102" customFormat="1" ht="18" customHeight="1" outlineLevel="3" x14ac:dyDescent="0.2">
      <c r="B25" s="318" t="str">
        <f>+C25&amp;D25</f>
        <v>A-1-0-1-1-110</v>
      </c>
      <c r="C25" s="136" t="s">
        <v>450</v>
      </c>
      <c r="D25" s="127" t="s">
        <v>407</v>
      </c>
      <c r="E25" s="137" t="s">
        <v>352</v>
      </c>
      <c r="F25" s="113">
        <v>89078068161</v>
      </c>
      <c r="G25" s="114"/>
      <c r="H25" s="113"/>
      <c r="I25" s="114"/>
      <c r="J25" s="113"/>
      <c r="K25" s="114"/>
      <c r="L25" s="113"/>
      <c r="M25" s="114"/>
      <c r="N25" s="113"/>
      <c r="O25" s="114"/>
      <c r="P25" s="113"/>
      <c r="Q25" s="114"/>
      <c r="R25" s="113"/>
      <c r="S25" s="114"/>
      <c r="T25" s="113"/>
      <c r="U25" s="114"/>
      <c r="V25" s="113"/>
      <c r="W25" s="114"/>
      <c r="X25" s="113"/>
      <c r="Y25" s="114"/>
      <c r="Z25" s="113"/>
      <c r="AA25" s="114"/>
      <c r="AB25" s="113"/>
      <c r="AC25" s="114"/>
      <c r="AD25" s="113"/>
      <c r="AE25" s="114">
        <f>+G25+I25+K25+M25+O25+Q25+S25+U25+W25+Y25+AA25+AC25</f>
        <v>0</v>
      </c>
      <c r="AF25" s="113">
        <f>+H25+J25+L25+N25+P25+R25+T25+V25+X25+Z25+AB25+AD25</f>
        <v>0</v>
      </c>
      <c r="AG25" s="113"/>
      <c r="AH25" s="113"/>
      <c r="AI25" s="113">
        <f>+-AG25+AH25</f>
        <v>0</v>
      </c>
      <c r="AJ25" s="113">
        <f>+F25-AE25+AF25+AI25</f>
        <v>89078068161</v>
      </c>
      <c r="AK25" s="113"/>
      <c r="AL25" s="113">
        <f>+AK25+AZ25</f>
        <v>88187287479</v>
      </c>
      <c r="AM25" s="113">
        <f>+AJ25-AK25</f>
        <v>89078068161</v>
      </c>
      <c r="AN25" s="117">
        <v>88187287479</v>
      </c>
      <c r="AO25" s="122">
        <v>0</v>
      </c>
      <c r="AP25" s="122">
        <v>0</v>
      </c>
      <c r="AQ25" s="122">
        <v>0</v>
      </c>
      <c r="AR25" s="122"/>
      <c r="AS25" s="122"/>
      <c r="AT25" s="122"/>
      <c r="AU25" s="122"/>
      <c r="AV25" s="122"/>
      <c r="AW25" s="122"/>
      <c r="AX25" s="122"/>
      <c r="AY25" s="118"/>
      <c r="AZ25" s="113">
        <f>+SUM(AN25:AY25)</f>
        <v>88187287479</v>
      </c>
      <c r="BA25" s="113">
        <v>5793369313</v>
      </c>
      <c r="BB25" s="113">
        <v>6710556792</v>
      </c>
      <c r="BC25" s="113">
        <v>7472401597</v>
      </c>
      <c r="BD25" s="134">
        <v>6916149265</v>
      </c>
      <c r="BE25" s="122"/>
      <c r="BF25" s="122"/>
      <c r="BG25" s="122"/>
      <c r="BH25" s="122"/>
      <c r="BI25" s="122"/>
      <c r="BJ25" s="122"/>
      <c r="BK25" s="122"/>
      <c r="BL25" s="118"/>
      <c r="BM25" s="113">
        <f>+SUM(BA25:BL25)</f>
        <v>26892476967</v>
      </c>
      <c r="BN25" s="117">
        <v>5793369313</v>
      </c>
      <c r="BO25" s="122">
        <v>6710556792</v>
      </c>
      <c r="BP25" s="122">
        <v>7472401597</v>
      </c>
      <c r="BQ25" s="122">
        <v>6916149265</v>
      </c>
      <c r="BR25" s="122"/>
      <c r="BS25" s="122"/>
      <c r="BT25" s="122"/>
      <c r="BU25" s="122"/>
      <c r="BV25" s="122"/>
      <c r="BW25" s="122"/>
      <c r="BX25" s="122"/>
      <c r="BY25" s="118"/>
      <c r="BZ25" s="113">
        <f>+SUM(BN25:BY25)</f>
        <v>26892476967</v>
      </c>
      <c r="CA25" s="117">
        <v>5793369313</v>
      </c>
      <c r="CB25" s="122">
        <v>6710556792</v>
      </c>
      <c r="CC25" s="122">
        <v>7472401597</v>
      </c>
      <c r="CD25" s="122">
        <v>6916149265</v>
      </c>
      <c r="CE25" s="122"/>
      <c r="CF25" s="122"/>
      <c r="CG25" s="122"/>
      <c r="CH25" s="122"/>
      <c r="CI25" s="122"/>
      <c r="CJ25" s="122"/>
      <c r="CK25" s="122"/>
      <c r="CL25" s="118"/>
      <c r="CM25" s="113">
        <f>+SUM(CA25:CL25)</f>
        <v>26892476967</v>
      </c>
      <c r="CN25" s="122">
        <f>+AJ25-AZ25</f>
        <v>890780682</v>
      </c>
      <c r="CO25" s="122">
        <f>+AN25-BA25</f>
        <v>82393918166</v>
      </c>
      <c r="CP25" s="122">
        <f>+BM25-BZ25</f>
        <v>0</v>
      </c>
      <c r="CQ25" s="122">
        <f>+BZ25-CM25</f>
        <v>0</v>
      </c>
      <c r="CR25" s="249">
        <f t="shared" si="10"/>
        <v>0.98999999999562183</v>
      </c>
      <c r="CS25" s="250">
        <f t="shared" si="11"/>
        <v>0.30189784671120667</v>
      </c>
    </row>
    <row r="26" spans="1:97" s="102" customFormat="1" ht="18" customHeight="1" outlineLevel="3" x14ac:dyDescent="0.2">
      <c r="B26" s="318" t="str">
        <f t="shared" ref="B26:B39" si="162">+C26&amp;D26</f>
        <v>A-1-0-1-1-210</v>
      </c>
      <c r="C26" s="136" t="s">
        <v>451</v>
      </c>
      <c r="D26" s="127" t="s">
        <v>407</v>
      </c>
      <c r="E26" s="220" t="s">
        <v>353</v>
      </c>
      <c r="F26" s="113">
        <f>4907307614+63000</f>
        <v>4907370614</v>
      </c>
      <c r="G26" s="114"/>
      <c r="H26" s="113"/>
      <c r="I26" s="114"/>
      <c r="J26" s="113"/>
      <c r="K26" s="114"/>
      <c r="L26" s="113"/>
      <c r="M26" s="114"/>
      <c r="N26" s="113"/>
      <c r="O26" s="114"/>
      <c r="P26" s="113"/>
      <c r="Q26" s="114"/>
      <c r="R26" s="113"/>
      <c r="S26" s="114"/>
      <c r="T26" s="113"/>
      <c r="U26" s="114"/>
      <c r="V26" s="113"/>
      <c r="W26" s="114"/>
      <c r="X26" s="113"/>
      <c r="Y26" s="114"/>
      <c r="Z26" s="113"/>
      <c r="AA26" s="114"/>
      <c r="AB26" s="113"/>
      <c r="AC26" s="114"/>
      <c r="AD26" s="113"/>
      <c r="AE26" s="114">
        <f t="shared" ref="AE26:AE27" si="163">+G26+I26+K26+M26+O26+Q26+S26+U26+W26+Y26+AA26+AC26</f>
        <v>0</v>
      </c>
      <c r="AF26" s="113">
        <f t="shared" ref="AF26:AF27" si="164">+H26+J26+L26+N26+P26+R26+T26+V26+X26+Z26+AB26+AD26</f>
        <v>0</v>
      </c>
      <c r="AG26" s="113"/>
      <c r="AH26" s="113"/>
      <c r="AI26" s="113">
        <f t="shared" ref="AI26:AI42" si="165">+-AG26+AH26</f>
        <v>0</v>
      </c>
      <c r="AJ26" s="113">
        <f t="shared" ref="AJ26:AJ42" si="166">+F26-AE26+AF26+AI26</f>
        <v>4907370614</v>
      </c>
      <c r="AK26" s="113"/>
      <c r="AL26" s="113">
        <f t="shared" ref="AL26:AL42" si="167">+AK26+AZ26</f>
        <v>4858296908</v>
      </c>
      <c r="AM26" s="113">
        <f t="shared" ref="AM26:AM42" si="168">+AJ26-AK26</f>
        <v>4907370614</v>
      </c>
      <c r="AN26" s="117">
        <v>4858296908</v>
      </c>
      <c r="AO26" s="122">
        <v>0</v>
      </c>
      <c r="AP26" s="122">
        <v>0</v>
      </c>
      <c r="AQ26" s="122">
        <v>0</v>
      </c>
      <c r="AR26" s="122"/>
      <c r="AS26" s="122"/>
      <c r="AT26" s="122"/>
      <c r="AU26" s="122"/>
      <c r="AV26" s="122"/>
      <c r="AW26" s="122"/>
      <c r="AX26" s="122"/>
      <c r="AY26" s="118"/>
      <c r="AZ26" s="113">
        <f>+SUM(AN26:AY26)</f>
        <v>4858296908</v>
      </c>
      <c r="BA26" s="113">
        <v>379517880</v>
      </c>
      <c r="BB26" s="113">
        <v>156453649</v>
      </c>
      <c r="BC26" s="113">
        <v>425999669</v>
      </c>
      <c r="BD26" s="134">
        <v>213220664</v>
      </c>
      <c r="BE26" s="122"/>
      <c r="BF26" s="122"/>
      <c r="BG26" s="122"/>
      <c r="BH26" s="122"/>
      <c r="BI26" s="122"/>
      <c r="BJ26" s="122"/>
      <c r="BK26" s="122"/>
      <c r="BL26" s="118"/>
      <c r="BM26" s="113">
        <f>+SUM(BA26:BL26)</f>
        <v>1175191862</v>
      </c>
      <c r="BN26" s="117">
        <v>379517880</v>
      </c>
      <c r="BO26" s="122">
        <v>156453649</v>
      </c>
      <c r="BP26" s="122">
        <v>425999669</v>
      </c>
      <c r="BQ26" s="122">
        <v>213220664</v>
      </c>
      <c r="BR26" s="122"/>
      <c r="BS26" s="122"/>
      <c r="BT26" s="122"/>
      <c r="BU26" s="122"/>
      <c r="BV26" s="122"/>
      <c r="BW26" s="122"/>
      <c r="BX26" s="122"/>
      <c r="BY26" s="118"/>
      <c r="BZ26" s="113">
        <f>+SUM(BN26:BY26)</f>
        <v>1175191862</v>
      </c>
      <c r="CA26" s="117">
        <v>379517880</v>
      </c>
      <c r="CB26" s="122">
        <v>156453649</v>
      </c>
      <c r="CC26" s="122">
        <v>425999669</v>
      </c>
      <c r="CD26" s="122">
        <v>213220664</v>
      </c>
      <c r="CE26" s="122"/>
      <c r="CF26" s="122"/>
      <c r="CG26" s="122"/>
      <c r="CH26" s="122"/>
      <c r="CI26" s="122"/>
      <c r="CJ26" s="122"/>
      <c r="CK26" s="122"/>
      <c r="CL26" s="118"/>
      <c r="CM26" s="113">
        <f>+SUM(CA26:CL26)</f>
        <v>1175191862</v>
      </c>
      <c r="CN26" s="122">
        <f t="shared" ref="CN26:CN27" si="169">+AJ26-AZ26</f>
        <v>49073706</v>
      </c>
      <c r="CO26" s="122">
        <f t="shared" ref="CO26:CO27" si="170">+AN26-BA26</f>
        <v>4478779028</v>
      </c>
      <c r="CP26" s="122">
        <f t="shared" ref="CP26:CP27" si="171">+BM26-BZ26</f>
        <v>0</v>
      </c>
      <c r="CQ26" s="122">
        <f t="shared" ref="CQ26:CQ27" si="172">+BZ26-CM26</f>
        <v>0</v>
      </c>
      <c r="CR26" s="249">
        <f t="shared" si="10"/>
        <v>0.9900000000285285</v>
      </c>
      <c r="CS26" s="250">
        <f t="shared" si="11"/>
        <v>0.23947485414029093</v>
      </c>
    </row>
    <row r="27" spans="1:97" s="102" customFormat="1" ht="18" customHeight="1" outlineLevel="3" x14ac:dyDescent="0.2">
      <c r="B27" s="318" t="str">
        <f t="shared" si="162"/>
        <v>A-1-0-1-1-410</v>
      </c>
      <c r="C27" s="138" t="s">
        <v>452</v>
      </c>
      <c r="D27" s="127" t="s">
        <v>407</v>
      </c>
      <c r="E27" s="220" t="s">
        <v>354</v>
      </c>
      <c r="F27" s="113">
        <f>1126561225</f>
        <v>1126561225</v>
      </c>
      <c r="G27" s="114"/>
      <c r="H27" s="113"/>
      <c r="I27" s="114"/>
      <c r="J27" s="113"/>
      <c r="K27" s="114"/>
      <c r="L27" s="113"/>
      <c r="M27" s="114"/>
      <c r="N27" s="113"/>
      <c r="O27" s="114"/>
      <c r="P27" s="113"/>
      <c r="Q27" s="114"/>
      <c r="R27" s="113"/>
      <c r="S27" s="114"/>
      <c r="T27" s="113"/>
      <c r="U27" s="114"/>
      <c r="V27" s="113"/>
      <c r="W27" s="114"/>
      <c r="X27" s="113"/>
      <c r="Y27" s="114"/>
      <c r="Z27" s="113"/>
      <c r="AA27" s="114"/>
      <c r="AB27" s="113"/>
      <c r="AC27" s="114"/>
      <c r="AD27" s="113"/>
      <c r="AE27" s="114">
        <f t="shared" si="163"/>
        <v>0</v>
      </c>
      <c r="AF27" s="113">
        <f t="shared" si="164"/>
        <v>0</v>
      </c>
      <c r="AG27" s="113"/>
      <c r="AH27" s="113"/>
      <c r="AI27" s="113">
        <f t="shared" si="165"/>
        <v>0</v>
      </c>
      <c r="AJ27" s="113">
        <f t="shared" si="166"/>
        <v>1126561225</v>
      </c>
      <c r="AK27" s="113"/>
      <c r="AL27" s="113">
        <f t="shared" si="167"/>
        <v>1115295613</v>
      </c>
      <c r="AM27" s="113">
        <f t="shared" si="168"/>
        <v>1126561225</v>
      </c>
      <c r="AN27" s="117">
        <v>1115295613</v>
      </c>
      <c r="AO27" s="122">
        <v>0</v>
      </c>
      <c r="AP27" s="122">
        <v>0</v>
      </c>
      <c r="AQ27" s="122">
        <v>0</v>
      </c>
      <c r="AR27" s="122"/>
      <c r="AS27" s="122"/>
      <c r="AT27" s="122"/>
      <c r="AU27" s="122"/>
      <c r="AV27" s="122"/>
      <c r="AW27" s="122"/>
      <c r="AX27" s="122"/>
      <c r="AY27" s="118"/>
      <c r="AZ27" s="113">
        <f>+SUM(AN27:AY27)</f>
        <v>1115295613</v>
      </c>
      <c r="BA27" s="113">
        <v>84709615</v>
      </c>
      <c r="BB27" s="113">
        <v>91182664</v>
      </c>
      <c r="BC27" s="113">
        <v>80097747</v>
      </c>
      <c r="BD27" s="134">
        <v>108353257</v>
      </c>
      <c r="BE27" s="122"/>
      <c r="BF27" s="122"/>
      <c r="BG27" s="122"/>
      <c r="BH27" s="122"/>
      <c r="BI27" s="122"/>
      <c r="BJ27" s="122"/>
      <c r="BK27" s="122"/>
      <c r="BL27" s="118"/>
      <c r="BM27" s="113">
        <f>+SUM(BA27:BL27)</f>
        <v>364343283</v>
      </c>
      <c r="BN27" s="117">
        <v>81653185</v>
      </c>
      <c r="BO27" s="122">
        <v>83602689</v>
      </c>
      <c r="BP27" s="122">
        <v>72067754</v>
      </c>
      <c r="BQ27" s="122">
        <v>108353257</v>
      </c>
      <c r="BR27" s="122"/>
      <c r="BS27" s="122"/>
      <c r="BT27" s="122"/>
      <c r="BU27" s="122"/>
      <c r="BV27" s="122"/>
      <c r="BW27" s="122"/>
      <c r="BX27" s="122"/>
      <c r="BY27" s="118"/>
      <c r="BZ27" s="113">
        <f>+SUM(BN27:BY27)</f>
        <v>345676885</v>
      </c>
      <c r="CA27" s="117">
        <v>81653185</v>
      </c>
      <c r="CB27" s="122">
        <v>83602689</v>
      </c>
      <c r="CC27" s="122">
        <v>72067754</v>
      </c>
      <c r="CD27" s="122">
        <v>108353257</v>
      </c>
      <c r="CE27" s="122"/>
      <c r="CF27" s="122"/>
      <c r="CG27" s="122"/>
      <c r="CH27" s="122"/>
      <c r="CI27" s="122"/>
      <c r="CJ27" s="122"/>
      <c r="CK27" s="122"/>
      <c r="CL27" s="118"/>
      <c r="CM27" s="113">
        <f>+SUM(CA27:CL27)</f>
        <v>345676885</v>
      </c>
      <c r="CN27" s="122">
        <f t="shared" si="169"/>
        <v>11265612</v>
      </c>
      <c r="CO27" s="122">
        <f t="shared" si="170"/>
        <v>1030585998</v>
      </c>
      <c r="CP27" s="122">
        <f t="shared" si="171"/>
        <v>18666398</v>
      </c>
      <c r="CQ27" s="122">
        <f t="shared" si="172"/>
        <v>0</v>
      </c>
      <c r="CR27" s="249">
        <f t="shared" si="10"/>
        <v>0.99000000022191426</v>
      </c>
      <c r="CS27" s="250">
        <f t="shared" si="11"/>
        <v>0.32341187936767485</v>
      </c>
    </row>
    <row r="28" spans="1:97" s="131" customFormat="1" ht="20.25" customHeight="1" outlineLevel="2" x14ac:dyDescent="0.25">
      <c r="A28" s="128"/>
      <c r="B28" s="317"/>
      <c r="C28" s="135" t="s">
        <v>597</v>
      </c>
      <c r="D28" s="129">
        <v>10</v>
      </c>
      <c r="E28" s="294" t="s">
        <v>596</v>
      </c>
      <c r="F28" s="142">
        <f>+F29</f>
        <v>1529000000</v>
      </c>
      <c r="G28" s="149">
        <f t="shared" ref="G28:AZ28" si="173">+G29</f>
        <v>0</v>
      </c>
      <c r="H28" s="142">
        <f t="shared" si="173"/>
        <v>0</v>
      </c>
      <c r="I28" s="149">
        <f t="shared" ref="I28" si="174">+I29</f>
        <v>0</v>
      </c>
      <c r="J28" s="142">
        <f t="shared" ref="J28" si="175">+J29</f>
        <v>0</v>
      </c>
      <c r="K28" s="149">
        <f t="shared" ref="K28" si="176">+K29</f>
        <v>0</v>
      </c>
      <c r="L28" s="142">
        <f t="shared" ref="L28" si="177">+L29</f>
        <v>0</v>
      </c>
      <c r="M28" s="149">
        <f t="shared" ref="M28" si="178">+M29</f>
        <v>0</v>
      </c>
      <c r="N28" s="142">
        <f t="shared" ref="N28" si="179">+N29</f>
        <v>0</v>
      </c>
      <c r="O28" s="149">
        <f t="shared" ref="O28" si="180">+O29</f>
        <v>0</v>
      </c>
      <c r="P28" s="142">
        <f t="shared" ref="P28" si="181">+P29</f>
        <v>0</v>
      </c>
      <c r="Q28" s="149">
        <f t="shared" ref="Q28" si="182">+Q29</f>
        <v>0</v>
      </c>
      <c r="R28" s="142">
        <f t="shared" ref="R28" si="183">+R29</f>
        <v>0</v>
      </c>
      <c r="S28" s="149">
        <f t="shared" ref="S28" si="184">+S29</f>
        <v>0</v>
      </c>
      <c r="T28" s="142">
        <f t="shared" ref="T28" si="185">+T29</f>
        <v>0</v>
      </c>
      <c r="U28" s="149">
        <f t="shared" ref="U28" si="186">+U29</f>
        <v>0</v>
      </c>
      <c r="V28" s="142">
        <f t="shared" ref="V28" si="187">+V29</f>
        <v>0</v>
      </c>
      <c r="W28" s="149">
        <f t="shared" ref="W28" si="188">+W29</f>
        <v>0</v>
      </c>
      <c r="X28" s="142">
        <f t="shared" ref="X28" si="189">+X29</f>
        <v>0</v>
      </c>
      <c r="Y28" s="149">
        <f t="shared" ref="Y28" si="190">+Y29</f>
        <v>0</v>
      </c>
      <c r="Z28" s="142">
        <f t="shared" ref="Z28" si="191">+Z29</f>
        <v>0</v>
      </c>
      <c r="AA28" s="149">
        <f t="shared" ref="AA28" si="192">+AA29</f>
        <v>0</v>
      </c>
      <c r="AB28" s="142">
        <f t="shared" ref="AB28" si="193">+AB29</f>
        <v>0</v>
      </c>
      <c r="AC28" s="149">
        <f t="shared" ref="AC28" si="194">+AC29</f>
        <v>0</v>
      </c>
      <c r="AD28" s="142">
        <f t="shared" ref="AD28" si="195">+AD29</f>
        <v>0</v>
      </c>
      <c r="AE28" s="149">
        <f t="shared" ref="AE28" si="196">+AE29</f>
        <v>0</v>
      </c>
      <c r="AF28" s="142">
        <f t="shared" ref="AF28" si="197">+AF29</f>
        <v>0</v>
      </c>
      <c r="AG28" s="142">
        <f t="shared" si="173"/>
        <v>0</v>
      </c>
      <c r="AH28" s="142">
        <f t="shared" si="173"/>
        <v>0</v>
      </c>
      <c r="AI28" s="142">
        <f t="shared" si="173"/>
        <v>0</v>
      </c>
      <c r="AJ28" s="142">
        <f t="shared" si="173"/>
        <v>1529000000</v>
      </c>
      <c r="AK28" s="142">
        <f t="shared" si="173"/>
        <v>0</v>
      </c>
      <c r="AL28" s="142">
        <f t="shared" si="173"/>
        <v>1513710000</v>
      </c>
      <c r="AM28" s="142">
        <f t="shared" si="173"/>
        <v>1529000000</v>
      </c>
      <c r="AN28" s="145">
        <f t="shared" si="173"/>
        <v>1513710000</v>
      </c>
      <c r="AO28" s="132">
        <f t="shared" si="173"/>
        <v>0</v>
      </c>
      <c r="AP28" s="132">
        <f t="shared" si="173"/>
        <v>0</v>
      </c>
      <c r="AQ28" s="132">
        <f t="shared" si="173"/>
        <v>0</v>
      </c>
      <c r="AR28" s="132">
        <f t="shared" si="173"/>
        <v>0</v>
      </c>
      <c r="AS28" s="132">
        <f t="shared" si="173"/>
        <v>0</v>
      </c>
      <c r="AT28" s="132">
        <f t="shared" si="173"/>
        <v>0</v>
      </c>
      <c r="AU28" s="132">
        <f t="shared" si="173"/>
        <v>0</v>
      </c>
      <c r="AV28" s="132">
        <f t="shared" si="173"/>
        <v>0</v>
      </c>
      <c r="AW28" s="132">
        <f t="shared" si="173"/>
        <v>0</v>
      </c>
      <c r="AX28" s="132">
        <f t="shared" si="173"/>
        <v>0</v>
      </c>
      <c r="AY28" s="162">
        <f t="shared" si="173"/>
        <v>0</v>
      </c>
      <c r="AZ28" s="142">
        <f t="shared" si="173"/>
        <v>1513710000</v>
      </c>
      <c r="BA28" s="142">
        <f t="shared" ref="BA28" si="198">+BA29</f>
        <v>122984172</v>
      </c>
      <c r="BB28" s="142">
        <f t="shared" ref="BB28" si="199">+BB29</f>
        <v>126407767</v>
      </c>
      <c r="BC28" s="142">
        <f t="shared" ref="BC28" si="200">+BC29</f>
        <v>140042001</v>
      </c>
      <c r="BD28" s="133">
        <f t="shared" ref="BD28" si="201">+BD29</f>
        <v>129436378</v>
      </c>
      <c r="BE28" s="132">
        <f t="shared" ref="BE28" si="202">+BE29</f>
        <v>0</v>
      </c>
      <c r="BF28" s="132">
        <f t="shared" ref="BF28" si="203">+BF29</f>
        <v>0</v>
      </c>
      <c r="BG28" s="132">
        <f t="shared" ref="BG28" si="204">+BG29</f>
        <v>0</v>
      </c>
      <c r="BH28" s="132">
        <f t="shared" ref="BH28" si="205">+BH29</f>
        <v>0</v>
      </c>
      <c r="BI28" s="132">
        <f t="shared" ref="BI28" si="206">+BI29</f>
        <v>0</v>
      </c>
      <c r="BJ28" s="132">
        <f t="shared" ref="BJ28" si="207">+BJ29</f>
        <v>0</v>
      </c>
      <c r="BK28" s="132">
        <f t="shared" ref="BK28" si="208">+BK29</f>
        <v>0</v>
      </c>
      <c r="BL28" s="162">
        <f t="shared" ref="BL28" si="209">+BL29</f>
        <v>0</v>
      </c>
      <c r="BM28" s="142">
        <f t="shared" ref="BM28" si="210">+BM29</f>
        <v>518870318</v>
      </c>
      <c r="BN28" s="145">
        <f t="shared" ref="BN28" si="211">+BN29</f>
        <v>122984172</v>
      </c>
      <c r="BO28" s="132">
        <f t="shared" ref="BO28" si="212">+BO29</f>
        <v>126407767</v>
      </c>
      <c r="BP28" s="132">
        <f t="shared" ref="BP28" si="213">+BP29</f>
        <v>140042001</v>
      </c>
      <c r="BQ28" s="132">
        <f t="shared" ref="BQ28" si="214">+BQ29</f>
        <v>129436378</v>
      </c>
      <c r="BR28" s="132">
        <f t="shared" ref="BR28" si="215">+BR29</f>
        <v>0</v>
      </c>
      <c r="BS28" s="132">
        <f t="shared" ref="BS28" si="216">+BS29</f>
        <v>0</v>
      </c>
      <c r="BT28" s="132">
        <f t="shared" ref="BT28" si="217">+BT29</f>
        <v>0</v>
      </c>
      <c r="BU28" s="132">
        <f t="shared" ref="BU28" si="218">+BU29</f>
        <v>0</v>
      </c>
      <c r="BV28" s="132">
        <f t="shared" ref="BV28" si="219">+BV29</f>
        <v>0</v>
      </c>
      <c r="BW28" s="132">
        <f t="shared" ref="BW28" si="220">+BW29</f>
        <v>0</v>
      </c>
      <c r="BX28" s="132">
        <f t="shared" ref="BX28" si="221">+BX29</f>
        <v>0</v>
      </c>
      <c r="BY28" s="162">
        <f t="shared" ref="BY28" si="222">+BY29</f>
        <v>0</v>
      </c>
      <c r="BZ28" s="142">
        <f t="shared" ref="BZ28" si="223">+BZ29</f>
        <v>518870318</v>
      </c>
      <c r="CA28" s="145">
        <f t="shared" ref="CA28" si="224">+CA29</f>
        <v>122984172</v>
      </c>
      <c r="CB28" s="132">
        <f t="shared" ref="CB28" si="225">+CB29</f>
        <v>126407767</v>
      </c>
      <c r="CC28" s="132">
        <f t="shared" ref="CC28" si="226">+CC29</f>
        <v>140042001</v>
      </c>
      <c r="CD28" s="132">
        <f t="shared" ref="CD28" si="227">+CD29</f>
        <v>129436378</v>
      </c>
      <c r="CE28" s="132">
        <f t="shared" ref="CE28" si="228">+CE29</f>
        <v>0</v>
      </c>
      <c r="CF28" s="132">
        <f t="shared" ref="CF28" si="229">+CF29</f>
        <v>0</v>
      </c>
      <c r="CG28" s="132">
        <f t="shared" ref="CG28" si="230">+CG29</f>
        <v>0</v>
      </c>
      <c r="CH28" s="132">
        <f t="shared" ref="CH28" si="231">+CH29</f>
        <v>0</v>
      </c>
      <c r="CI28" s="132">
        <f t="shared" ref="CI28" si="232">+CI29</f>
        <v>0</v>
      </c>
      <c r="CJ28" s="132">
        <f t="shared" ref="CJ28" si="233">+CJ29</f>
        <v>0</v>
      </c>
      <c r="CK28" s="132">
        <f t="shared" ref="CK28" si="234">+CK29</f>
        <v>0</v>
      </c>
      <c r="CL28" s="162">
        <f t="shared" ref="CL28" si="235">+CL29</f>
        <v>0</v>
      </c>
      <c r="CM28" s="142">
        <f t="shared" ref="CM28" si="236">+CM29</f>
        <v>518870318</v>
      </c>
      <c r="CN28" s="132">
        <f t="shared" ref="CN28:CQ28" si="237">+CN29</f>
        <v>15290000</v>
      </c>
      <c r="CO28" s="132">
        <f t="shared" si="237"/>
        <v>1390725828</v>
      </c>
      <c r="CP28" s="132">
        <f t="shared" si="237"/>
        <v>0</v>
      </c>
      <c r="CQ28" s="132">
        <f t="shared" si="237"/>
        <v>0</v>
      </c>
      <c r="CR28" s="130">
        <f t="shared" si="10"/>
        <v>0.99</v>
      </c>
      <c r="CS28" s="169">
        <f t="shared" si="11"/>
        <v>0.3393527259646828</v>
      </c>
    </row>
    <row r="29" spans="1:97" s="102" customFormat="1" ht="18" customHeight="1" outlineLevel="3" x14ac:dyDescent="0.2">
      <c r="B29" s="318" t="str">
        <f t="shared" si="162"/>
        <v>A-1-0-1-4-210</v>
      </c>
      <c r="C29" s="138" t="s">
        <v>453</v>
      </c>
      <c r="D29" s="127" t="s">
        <v>407</v>
      </c>
      <c r="E29" s="220" t="s">
        <v>355</v>
      </c>
      <c r="F29" s="113">
        <v>1529000000</v>
      </c>
      <c r="G29" s="114"/>
      <c r="H29" s="113"/>
      <c r="I29" s="114"/>
      <c r="J29" s="113"/>
      <c r="K29" s="114"/>
      <c r="L29" s="113"/>
      <c r="M29" s="114"/>
      <c r="N29" s="113"/>
      <c r="O29" s="114"/>
      <c r="P29" s="113"/>
      <c r="Q29" s="114"/>
      <c r="R29" s="113"/>
      <c r="S29" s="114"/>
      <c r="T29" s="113"/>
      <c r="U29" s="114"/>
      <c r="V29" s="113"/>
      <c r="W29" s="114"/>
      <c r="X29" s="113"/>
      <c r="Y29" s="114"/>
      <c r="Z29" s="113"/>
      <c r="AA29" s="114"/>
      <c r="AB29" s="113"/>
      <c r="AC29" s="114"/>
      <c r="AD29" s="113"/>
      <c r="AE29" s="114">
        <f t="shared" ref="AE29" si="238">+G29+I29+K29+M29+O29+Q29+S29+U29+W29+Y29+AA29+AC29</f>
        <v>0</v>
      </c>
      <c r="AF29" s="113">
        <f t="shared" ref="AF29" si="239">+H29+J29+L29+N29+P29+R29+T29+V29+X29+Z29+AB29+AD29</f>
        <v>0</v>
      </c>
      <c r="AG29" s="113"/>
      <c r="AH29" s="113"/>
      <c r="AI29" s="113">
        <f t="shared" si="165"/>
        <v>0</v>
      </c>
      <c r="AJ29" s="113">
        <f t="shared" si="166"/>
        <v>1529000000</v>
      </c>
      <c r="AK29" s="113"/>
      <c r="AL29" s="113">
        <f t="shared" si="167"/>
        <v>1513710000</v>
      </c>
      <c r="AM29" s="113">
        <f t="shared" si="168"/>
        <v>1529000000</v>
      </c>
      <c r="AN29" s="117">
        <v>1513710000</v>
      </c>
      <c r="AO29" s="122">
        <v>0</v>
      </c>
      <c r="AP29" s="122">
        <v>0</v>
      </c>
      <c r="AQ29" s="122">
        <v>0</v>
      </c>
      <c r="AR29" s="122"/>
      <c r="AS29" s="122"/>
      <c r="AT29" s="122"/>
      <c r="AU29" s="122"/>
      <c r="AV29" s="122"/>
      <c r="AW29" s="122"/>
      <c r="AX29" s="122"/>
      <c r="AY29" s="118"/>
      <c r="AZ29" s="113">
        <f>+SUM(AN29:AY29)</f>
        <v>1513710000</v>
      </c>
      <c r="BA29" s="113">
        <v>122984172</v>
      </c>
      <c r="BB29" s="113">
        <v>126407767</v>
      </c>
      <c r="BC29" s="113">
        <v>140042001</v>
      </c>
      <c r="BD29" s="134">
        <v>129436378</v>
      </c>
      <c r="BE29" s="122"/>
      <c r="BF29" s="122"/>
      <c r="BG29" s="122"/>
      <c r="BH29" s="122"/>
      <c r="BI29" s="122"/>
      <c r="BJ29" s="122"/>
      <c r="BK29" s="122"/>
      <c r="BL29" s="118"/>
      <c r="BM29" s="113">
        <f>+SUM(BA29:BL29)</f>
        <v>518870318</v>
      </c>
      <c r="BN29" s="117">
        <v>122984172</v>
      </c>
      <c r="BO29" s="122">
        <v>126407767</v>
      </c>
      <c r="BP29" s="122">
        <v>140042001</v>
      </c>
      <c r="BQ29" s="122">
        <v>129436378</v>
      </c>
      <c r="BR29" s="122"/>
      <c r="BS29" s="122"/>
      <c r="BT29" s="122"/>
      <c r="BU29" s="122"/>
      <c r="BV29" s="122"/>
      <c r="BW29" s="122"/>
      <c r="BX29" s="122"/>
      <c r="BY29" s="118"/>
      <c r="BZ29" s="113">
        <f>+SUM(BN29:BY29)</f>
        <v>518870318</v>
      </c>
      <c r="CA29" s="117">
        <v>122984172</v>
      </c>
      <c r="CB29" s="122">
        <v>126407767</v>
      </c>
      <c r="CC29" s="122">
        <v>140042001</v>
      </c>
      <c r="CD29" s="122">
        <v>129436378</v>
      </c>
      <c r="CE29" s="122"/>
      <c r="CF29" s="122"/>
      <c r="CG29" s="122"/>
      <c r="CH29" s="122"/>
      <c r="CI29" s="122"/>
      <c r="CJ29" s="122"/>
      <c r="CK29" s="122"/>
      <c r="CL29" s="118"/>
      <c r="CM29" s="113">
        <f>+SUM(CA29:CL29)</f>
        <v>518870318</v>
      </c>
      <c r="CN29" s="122">
        <f t="shared" ref="CN29" si="240">+AJ29-AZ29</f>
        <v>15290000</v>
      </c>
      <c r="CO29" s="122">
        <f t="shared" ref="CO29" si="241">+AN29-BA29</f>
        <v>1390725828</v>
      </c>
      <c r="CP29" s="122">
        <f t="shared" ref="CP29" si="242">+BM29-BZ29</f>
        <v>0</v>
      </c>
      <c r="CQ29" s="122">
        <f t="shared" ref="CQ29" si="243">+BZ29-CM29</f>
        <v>0</v>
      </c>
      <c r="CR29" s="249">
        <f t="shared" si="10"/>
        <v>0.99</v>
      </c>
      <c r="CS29" s="250">
        <f t="shared" si="11"/>
        <v>0.3393527259646828</v>
      </c>
    </row>
    <row r="30" spans="1:97" s="131" customFormat="1" ht="20.25" customHeight="1" outlineLevel="2" x14ac:dyDescent="0.25">
      <c r="A30" s="128"/>
      <c r="B30" s="317"/>
      <c r="C30" s="135" t="s">
        <v>599</v>
      </c>
      <c r="D30" s="129">
        <v>10</v>
      </c>
      <c r="E30" s="294" t="s">
        <v>598</v>
      </c>
      <c r="F30" s="142">
        <f>+SUM(F31:F36)</f>
        <v>25471000000</v>
      </c>
      <c r="G30" s="149">
        <f t="shared" ref="G30:AZ30" si="244">+SUM(G31:G36)</f>
        <v>0</v>
      </c>
      <c r="H30" s="142">
        <f t="shared" si="244"/>
        <v>0</v>
      </c>
      <c r="I30" s="149">
        <f t="shared" ref="I30" si="245">+SUM(I31:I36)</f>
        <v>0</v>
      </c>
      <c r="J30" s="142">
        <f t="shared" ref="J30" si="246">+SUM(J31:J36)</f>
        <v>0</v>
      </c>
      <c r="K30" s="149">
        <f t="shared" ref="K30" si="247">+SUM(K31:K36)</f>
        <v>0</v>
      </c>
      <c r="L30" s="142">
        <f t="shared" ref="L30" si="248">+SUM(L31:L36)</f>
        <v>0</v>
      </c>
      <c r="M30" s="149">
        <f t="shared" ref="M30" si="249">+SUM(M31:M36)</f>
        <v>0</v>
      </c>
      <c r="N30" s="142">
        <f t="shared" ref="N30" si="250">+SUM(N31:N36)</f>
        <v>0</v>
      </c>
      <c r="O30" s="149">
        <f t="shared" ref="O30" si="251">+SUM(O31:O36)</f>
        <v>0</v>
      </c>
      <c r="P30" s="142">
        <f t="shared" ref="P30" si="252">+SUM(P31:P36)</f>
        <v>0</v>
      </c>
      <c r="Q30" s="149">
        <f t="shared" ref="Q30" si="253">+SUM(Q31:Q36)</f>
        <v>0</v>
      </c>
      <c r="R30" s="142">
        <f t="shared" ref="R30" si="254">+SUM(R31:R36)</f>
        <v>0</v>
      </c>
      <c r="S30" s="149">
        <f t="shared" ref="S30" si="255">+SUM(S31:S36)</f>
        <v>0</v>
      </c>
      <c r="T30" s="142">
        <f t="shared" ref="T30" si="256">+SUM(T31:T36)</f>
        <v>0</v>
      </c>
      <c r="U30" s="149">
        <f t="shared" ref="U30" si="257">+SUM(U31:U36)</f>
        <v>0</v>
      </c>
      <c r="V30" s="142">
        <f t="shared" ref="V30" si="258">+SUM(V31:V36)</f>
        <v>0</v>
      </c>
      <c r="W30" s="149">
        <f t="shared" ref="W30" si="259">+SUM(W31:W36)</f>
        <v>0</v>
      </c>
      <c r="X30" s="142">
        <f t="shared" ref="X30" si="260">+SUM(X31:X36)</f>
        <v>0</v>
      </c>
      <c r="Y30" s="149">
        <f t="shared" ref="Y30" si="261">+SUM(Y31:Y36)</f>
        <v>0</v>
      </c>
      <c r="Z30" s="142">
        <f t="shared" ref="Z30" si="262">+SUM(Z31:Z36)</f>
        <v>0</v>
      </c>
      <c r="AA30" s="149">
        <f t="shared" ref="AA30" si="263">+SUM(AA31:AA36)</f>
        <v>0</v>
      </c>
      <c r="AB30" s="142">
        <f t="shared" ref="AB30" si="264">+SUM(AB31:AB36)</f>
        <v>0</v>
      </c>
      <c r="AC30" s="149">
        <f t="shared" ref="AC30" si="265">+SUM(AC31:AC36)</f>
        <v>0</v>
      </c>
      <c r="AD30" s="142">
        <f t="shared" ref="AD30" si="266">+SUM(AD31:AD36)</f>
        <v>0</v>
      </c>
      <c r="AE30" s="149">
        <f t="shared" ref="AE30" si="267">+SUM(AE31:AE36)</f>
        <v>0</v>
      </c>
      <c r="AF30" s="142">
        <f t="shared" ref="AF30" si="268">+SUM(AF31:AF36)</f>
        <v>0</v>
      </c>
      <c r="AG30" s="142">
        <f t="shared" si="244"/>
        <v>0</v>
      </c>
      <c r="AH30" s="142">
        <f t="shared" si="244"/>
        <v>0</v>
      </c>
      <c r="AI30" s="142">
        <f t="shared" ref="AI30" si="269">+SUM(AI31:AI36)</f>
        <v>0</v>
      </c>
      <c r="AJ30" s="142">
        <f t="shared" si="244"/>
        <v>25471000000</v>
      </c>
      <c r="AK30" s="142">
        <f t="shared" si="244"/>
        <v>0</v>
      </c>
      <c r="AL30" s="142">
        <f t="shared" si="244"/>
        <v>25216290000</v>
      </c>
      <c r="AM30" s="142">
        <f t="shared" ref="AM30" si="270">+SUM(AM31:AM36)</f>
        <v>25471000000</v>
      </c>
      <c r="AN30" s="145">
        <f t="shared" si="244"/>
        <v>25216290000</v>
      </c>
      <c r="AO30" s="132">
        <f t="shared" si="244"/>
        <v>0</v>
      </c>
      <c r="AP30" s="132">
        <f t="shared" si="244"/>
        <v>0</v>
      </c>
      <c r="AQ30" s="132">
        <f t="shared" si="244"/>
        <v>0</v>
      </c>
      <c r="AR30" s="132">
        <f t="shared" si="244"/>
        <v>0</v>
      </c>
      <c r="AS30" s="132">
        <f t="shared" si="244"/>
        <v>0</v>
      </c>
      <c r="AT30" s="132">
        <f t="shared" si="244"/>
        <v>0</v>
      </c>
      <c r="AU30" s="132">
        <f t="shared" si="244"/>
        <v>0</v>
      </c>
      <c r="AV30" s="132">
        <f t="shared" si="244"/>
        <v>0</v>
      </c>
      <c r="AW30" s="132">
        <f t="shared" si="244"/>
        <v>0</v>
      </c>
      <c r="AX30" s="132">
        <f t="shared" si="244"/>
        <v>0</v>
      </c>
      <c r="AY30" s="162">
        <f t="shared" si="244"/>
        <v>0</v>
      </c>
      <c r="AZ30" s="142">
        <f t="shared" si="244"/>
        <v>25216290000</v>
      </c>
      <c r="BA30" s="142">
        <f t="shared" ref="BA30" si="271">+SUM(BA31:BA36)</f>
        <v>946268702</v>
      </c>
      <c r="BB30" s="142">
        <f t="shared" ref="BB30" si="272">+SUM(BB31:BB36)</f>
        <v>884771636</v>
      </c>
      <c r="BC30" s="142">
        <f t="shared" ref="BC30" si="273">+SUM(BC31:BC36)</f>
        <v>991135008</v>
      </c>
      <c r="BD30" s="133">
        <f t="shared" ref="BD30" si="274">+SUM(BD31:BD36)</f>
        <v>821988891</v>
      </c>
      <c r="BE30" s="132">
        <f t="shared" ref="BE30" si="275">+SUM(BE31:BE36)</f>
        <v>0</v>
      </c>
      <c r="BF30" s="132">
        <f t="shared" ref="BF30" si="276">+SUM(BF31:BF36)</f>
        <v>0</v>
      </c>
      <c r="BG30" s="132">
        <f t="shared" ref="BG30" si="277">+SUM(BG31:BG36)</f>
        <v>0</v>
      </c>
      <c r="BH30" s="132">
        <f t="shared" ref="BH30" si="278">+SUM(BH31:BH36)</f>
        <v>0</v>
      </c>
      <c r="BI30" s="132">
        <f t="shared" ref="BI30" si="279">+SUM(BI31:BI36)</f>
        <v>0</v>
      </c>
      <c r="BJ30" s="132">
        <f t="shared" ref="BJ30" si="280">+SUM(BJ31:BJ36)</f>
        <v>0</v>
      </c>
      <c r="BK30" s="132">
        <f t="shared" ref="BK30" si="281">+SUM(BK31:BK36)</f>
        <v>0</v>
      </c>
      <c r="BL30" s="162">
        <f t="shared" ref="BL30" si="282">+SUM(BL31:BL36)</f>
        <v>0</v>
      </c>
      <c r="BM30" s="142">
        <f t="shared" ref="BM30" si="283">+SUM(BM31:BM36)</f>
        <v>3644164237</v>
      </c>
      <c r="BN30" s="145">
        <f t="shared" ref="BN30" si="284">+SUM(BN31:BN36)</f>
        <v>946268702</v>
      </c>
      <c r="BO30" s="132">
        <f t="shared" ref="BO30" si="285">+SUM(BO31:BO36)</f>
        <v>884771636</v>
      </c>
      <c r="BP30" s="132">
        <f t="shared" ref="BP30" si="286">+SUM(BP31:BP36)</f>
        <v>991135008</v>
      </c>
      <c r="BQ30" s="132">
        <f t="shared" ref="BQ30" si="287">+SUM(BQ31:BQ36)</f>
        <v>821988891</v>
      </c>
      <c r="BR30" s="132">
        <f t="shared" ref="BR30" si="288">+SUM(BR31:BR36)</f>
        <v>0</v>
      </c>
      <c r="BS30" s="132">
        <f t="shared" ref="BS30" si="289">+SUM(BS31:BS36)</f>
        <v>0</v>
      </c>
      <c r="BT30" s="132">
        <f t="shared" ref="BT30" si="290">+SUM(BT31:BT36)</f>
        <v>0</v>
      </c>
      <c r="BU30" s="132">
        <f t="shared" ref="BU30" si="291">+SUM(BU31:BU36)</f>
        <v>0</v>
      </c>
      <c r="BV30" s="132">
        <f t="shared" ref="BV30" si="292">+SUM(BV31:BV36)</f>
        <v>0</v>
      </c>
      <c r="BW30" s="132">
        <f t="shared" ref="BW30" si="293">+SUM(BW31:BW36)</f>
        <v>0</v>
      </c>
      <c r="BX30" s="132">
        <f t="shared" ref="BX30" si="294">+SUM(BX31:BX36)</f>
        <v>0</v>
      </c>
      <c r="BY30" s="162">
        <f t="shared" ref="BY30" si="295">+SUM(BY31:BY36)</f>
        <v>0</v>
      </c>
      <c r="BZ30" s="142">
        <f t="shared" ref="BZ30" si="296">+SUM(BZ31:BZ36)</f>
        <v>3644164237</v>
      </c>
      <c r="CA30" s="145">
        <f t="shared" ref="CA30" si="297">+SUM(CA31:CA36)</f>
        <v>946268702</v>
      </c>
      <c r="CB30" s="132">
        <f t="shared" ref="CB30" si="298">+SUM(CB31:CB36)</f>
        <v>884771636</v>
      </c>
      <c r="CC30" s="132">
        <f t="shared" ref="CC30" si="299">+SUM(CC31:CC36)</f>
        <v>991135008</v>
      </c>
      <c r="CD30" s="132">
        <f t="shared" ref="CD30" si="300">+SUM(CD31:CD36)</f>
        <v>821988891</v>
      </c>
      <c r="CE30" s="132">
        <f t="shared" ref="CE30" si="301">+SUM(CE31:CE36)</f>
        <v>0</v>
      </c>
      <c r="CF30" s="132">
        <f t="shared" ref="CF30" si="302">+SUM(CF31:CF36)</f>
        <v>0</v>
      </c>
      <c r="CG30" s="132">
        <f t="shared" ref="CG30" si="303">+SUM(CG31:CG36)</f>
        <v>0</v>
      </c>
      <c r="CH30" s="132">
        <f t="shared" ref="CH30" si="304">+SUM(CH31:CH36)</f>
        <v>0</v>
      </c>
      <c r="CI30" s="132">
        <f t="shared" ref="CI30" si="305">+SUM(CI31:CI36)</f>
        <v>0</v>
      </c>
      <c r="CJ30" s="132">
        <f t="shared" ref="CJ30" si="306">+SUM(CJ31:CJ36)</f>
        <v>0</v>
      </c>
      <c r="CK30" s="132">
        <f t="shared" ref="CK30" si="307">+SUM(CK31:CK36)</f>
        <v>0</v>
      </c>
      <c r="CL30" s="162">
        <f t="shared" ref="CL30" si="308">+SUM(CL31:CL36)</f>
        <v>0</v>
      </c>
      <c r="CM30" s="142">
        <f t="shared" ref="CM30" si="309">+SUM(CM31:CM36)</f>
        <v>3644164237</v>
      </c>
      <c r="CN30" s="132">
        <f t="shared" ref="CN30:CQ30" si="310">+SUM(CN31:CN36)</f>
        <v>254710000</v>
      </c>
      <c r="CO30" s="132">
        <f t="shared" si="310"/>
        <v>24270021298</v>
      </c>
      <c r="CP30" s="132">
        <f t="shared" si="310"/>
        <v>0</v>
      </c>
      <c r="CQ30" s="132">
        <f t="shared" si="310"/>
        <v>0</v>
      </c>
      <c r="CR30" s="130">
        <f t="shared" si="10"/>
        <v>0.99</v>
      </c>
      <c r="CS30" s="169">
        <f t="shared" si="11"/>
        <v>0.14307110977189746</v>
      </c>
    </row>
    <row r="31" spans="1:97" s="102" customFormat="1" ht="18" customHeight="1" outlineLevel="3" x14ac:dyDescent="0.2">
      <c r="B31" s="318" t="str">
        <f t="shared" si="162"/>
        <v>A-1-0-1-5-110</v>
      </c>
      <c r="C31" s="138" t="s">
        <v>454</v>
      </c>
      <c r="D31" s="127" t="s">
        <v>407</v>
      </c>
      <c r="E31" s="220" t="s">
        <v>356</v>
      </c>
      <c r="F31" s="113">
        <v>3677140445</v>
      </c>
      <c r="G31" s="114"/>
      <c r="H31" s="113"/>
      <c r="I31" s="114"/>
      <c r="J31" s="113"/>
      <c r="K31" s="114"/>
      <c r="L31" s="113"/>
      <c r="M31" s="114"/>
      <c r="N31" s="113"/>
      <c r="O31" s="114"/>
      <c r="P31" s="113"/>
      <c r="Q31" s="114"/>
      <c r="R31" s="113"/>
      <c r="S31" s="114"/>
      <c r="T31" s="113"/>
      <c r="U31" s="114"/>
      <c r="V31" s="113"/>
      <c r="W31" s="114"/>
      <c r="X31" s="113"/>
      <c r="Y31" s="114"/>
      <c r="Z31" s="113"/>
      <c r="AA31" s="114"/>
      <c r="AB31" s="113"/>
      <c r="AC31" s="114"/>
      <c r="AD31" s="113"/>
      <c r="AE31" s="114">
        <f t="shared" ref="AE31:AE36" si="311">+G31+I31+K31+M31+O31+Q31+S31+U31+W31+Y31+AA31+AC31</f>
        <v>0</v>
      </c>
      <c r="AF31" s="113">
        <f t="shared" ref="AF31:AF36" si="312">+H31+J31+L31+N31+P31+R31+T31+V31+X31+Z31+AB31+AD31</f>
        <v>0</v>
      </c>
      <c r="AG31" s="113"/>
      <c r="AH31" s="113"/>
      <c r="AI31" s="113">
        <f t="shared" si="165"/>
        <v>0</v>
      </c>
      <c r="AJ31" s="113">
        <f t="shared" si="166"/>
        <v>3677140445</v>
      </c>
      <c r="AK31" s="113"/>
      <c r="AL31" s="113">
        <f t="shared" si="167"/>
        <v>3640369041</v>
      </c>
      <c r="AM31" s="120">
        <f t="shared" si="168"/>
        <v>3677140445</v>
      </c>
      <c r="AN31" s="117">
        <v>3640369041</v>
      </c>
      <c r="AO31" s="122">
        <v>0</v>
      </c>
      <c r="AP31" s="122">
        <v>0</v>
      </c>
      <c r="AQ31" s="122">
        <v>0</v>
      </c>
      <c r="AR31" s="122"/>
      <c r="AS31" s="122"/>
      <c r="AT31" s="122"/>
      <c r="AU31" s="122"/>
      <c r="AV31" s="122"/>
      <c r="AW31" s="125"/>
      <c r="AX31" s="125"/>
      <c r="AY31" s="118"/>
      <c r="AZ31" s="113">
        <f t="shared" ref="AZ31:AZ42" si="313">+SUM(AN31:AY31)</f>
        <v>3640369041</v>
      </c>
      <c r="BA31" s="113">
        <v>195043994</v>
      </c>
      <c r="BB31" s="113">
        <v>256481321</v>
      </c>
      <c r="BC31" s="113">
        <v>291832212</v>
      </c>
      <c r="BD31" s="134">
        <v>268278672</v>
      </c>
      <c r="BE31" s="122"/>
      <c r="BF31" s="122"/>
      <c r="BG31" s="122"/>
      <c r="BH31" s="122"/>
      <c r="BI31" s="122"/>
      <c r="BJ31" s="125"/>
      <c r="BK31" s="125"/>
      <c r="BL31" s="118"/>
      <c r="BM31" s="113">
        <f t="shared" ref="BM31:BM36" si="314">+SUM(BA31:BL31)</f>
        <v>1011636199</v>
      </c>
      <c r="BN31" s="117">
        <v>195043994</v>
      </c>
      <c r="BO31" s="122">
        <v>256481321</v>
      </c>
      <c r="BP31" s="122">
        <v>291832212</v>
      </c>
      <c r="BQ31" s="122">
        <v>268278672</v>
      </c>
      <c r="BR31" s="122"/>
      <c r="BS31" s="122"/>
      <c r="BT31" s="122"/>
      <c r="BU31" s="122"/>
      <c r="BV31" s="122"/>
      <c r="BW31" s="125"/>
      <c r="BX31" s="125"/>
      <c r="BY31" s="118"/>
      <c r="BZ31" s="113">
        <f t="shared" ref="BZ31:BZ36" si="315">+SUM(BN31:BY31)</f>
        <v>1011636199</v>
      </c>
      <c r="CA31" s="117">
        <v>195043994</v>
      </c>
      <c r="CB31" s="122">
        <v>256481321</v>
      </c>
      <c r="CC31" s="122">
        <v>291832212</v>
      </c>
      <c r="CD31" s="122">
        <v>268278672</v>
      </c>
      <c r="CE31" s="122"/>
      <c r="CF31" s="122"/>
      <c r="CG31" s="122"/>
      <c r="CH31" s="122"/>
      <c r="CI31" s="122"/>
      <c r="CJ31" s="125"/>
      <c r="CK31" s="125"/>
      <c r="CL31" s="118"/>
      <c r="CM31" s="113">
        <f t="shared" ref="CM31:CM36" si="316">+SUM(CA31:CL31)</f>
        <v>1011636199</v>
      </c>
      <c r="CN31" s="122">
        <f t="shared" ref="CN31:CN36" si="317">+AJ31-AZ31</f>
        <v>36771404</v>
      </c>
      <c r="CO31" s="122">
        <f t="shared" ref="CO31:CO36" si="318">+AN31-BA31</f>
        <v>3445325047</v>
      </c>
      <c r="CP31" s="122">
        <f t="shared" ref="CP31:CP36" si="319">+BM31-BZ31</f>
        <v>0</v>
      </c>
      <c r="CQ31" s="122">
        <f t="shared" ref="CQ31:CQ36" si="320">+BZ31-CM31</f>
        <v>0</v>
      </c>
      <c r="CR31" s="249">
        <f t="shared" si="10"/>
        <v>0.99000000012237765</v>
      </c>
      <c r="CS31" s="250">
        <f t="shared" si="11"/>
        <v>0.27511491990347409</v>
      </c>
    </row>
    <row r="32" spans="1:97" s="102" customFormat="1" ht="18" customHeight="1" outlineLevel="3" x14ac:dyDescent="0.2">
      <c r="B32" s="318" t="str">
        <f t="shared" si="162"/>
        <v>A-1-0-1-5-1410</v>
      </c>
      <c r="C32" s="138" t="s">
        <v>455</v>
      </c>
      <c r="D32" s="127" t="s">
        <v>407</v>
      </c>
      <c r="E32" s="220" t="s">
        <v>358</v>
      </c>
      <c r="F32" s="113">
        <v>3762972785</v>
      </c>
      <c r="G32" s="114"/>
      <c r="H32" s="113"/>
      <c r="I32" s="114"/>
      <c r="J32" s="113"/>
      <c r="K32" s="114"/>
      <c r="L32" s="113"/>
      <c r="M32" s="114"/>
      <c r="N32" s="113"/>
      <c r="O32" s="114"/>
      <c r="P32" s="113"/>
      <c r="Q32" s="114"/>
      <c r="R32" s="113"/>
      <c r="S32" s="114"/>
      <c r="T32" s="113"/>
      <c r="U32" s="114"/>
      <c r="V32" s="113"/>
      <c r="W32" s="114"/>
      <c r="X32" s="113"/>
      <c r="Y32" s="114"/>
      <c r="Z32" s="113"/>
      <c r="AA32" s="114"/>
      <c r="AB32" s="113"/>
      <c r="AC32" s="114"/>
      <c r="AD32" s="113"/>
      <c r="AE32" s="114">
        <f t="shared" si="311"/>
        <v>0</v>
      </c>
      <c r="AF32" s="113">
        <f t="shared" si="312"/>
        <v>0</v>
      </c>
      <c r="AG32" s="113"/>
      <c r="AH32" s="113"/>
      <c r="AI32" s="113">
        <f t="shared" si="165"/>
        <v>0</v>
      </c>
      <c r="AJ32" s="113">
        <f t="shared" si="166"/>
        <v>3762972785</v>
      </c>
      <c r="AK32" s="113"/>
      <c r="AL32" s="113">
        <f t="shared" si="167"/>
        <v>3725343057</v>
      </c>
      <c r="AM32" s="120">
        <f t="shared" si="168"/>
        <v>3762972785</v>
      </c>
      <c r="AN32" s="117">
        <v>3725343057</v>
      </c>
      <c r="AO32" s="122">
        <v>0</v>
      </c>
      <c r="AP32" s="122">
        <v>0</v>
      </c>
      <c r="AQ32" s="122">
        <v>0</v>
      </c>
      <c r="AR32" s="122"/>
      <c r="AS32" s="122"/>
      <c r="AT32" s="122"/>
      <c r="AU32" s="122"/>
      <c r="AV32" s="122"/>
      <c r="AW32" s="125"/>
      <c r="AX32" s="125"/>
      <c r="AY32" s="118"/>
      <c r="AZ32" s="113">
        <f t="shared" si="313"/>
        <v>3725343057</v>
      </c>
      <c r="BA32" s="113">
        <v>8156912</v>
      </c>
      <c r="BB32" s="113">
        <v>15217830</v>
      </c>
      <c r="BC32" s="113">
        <v>18107179</v>
      </c>
      <c r="BD32" s="134">
        <v>5507242</v>
      </c>
      <c r="BE32" s="122"/>
      <c r="BF32" s="122"/>
      <c r="BG32" s="122"/>
      <c r="BH32" s="122"/>
      <c r="BI32" s="122"/>
      <c r="BJ32" s="125"/>
      <c r="BK32" s="125"/>
      <c r="BL32" s="118"/>
      <c r="BM32" s="113">
        <f t="shared" si="314"/>
        <v>46989163</v>
      </c>
      <c r="BN32" s="117">
        <v>8156912</v>
      </c>
      <c r="BO32" s="122">
        <v>15217830</v>
      </c>
      <c r="BP32" s="122">
        <v>18107179</v>
      </c>
      <c r="BQ32" s="122">
        <v>5507242</v>
      </c>
      <c r="BR32" s="122"/>
      <c r="BS32" s="122"/>
      <c r="BT32" s="122"/>
      <c r="BU32" s="122"/>
      <c r="BV32" s="122"/>
      <c r="BW32" s="125"/>
      <c r="BX32" s="125"/>
      <c r="BY32" s="118"/>
      <c r="BZ32" s="113">
        <f t="shared" si="315"/>
        <v>46989163</v>
      </c>
      <c r="CA32" s="117">
        <v>8156912</v>
      </c>
      <c r="CB32" s="122">
        <v>15217830</v>
      </c>
      <c r="CC32" s="122">
        <v>18107179</v>
      </c>
      <c r="CD32" s="122">
        <v>5507242</v>
      </c>
      <c r="CE32" s="122"/>
      <c r="CF32" s="122"/>
      <c r="CG32" s="122"/>
      <c r="CH32" s="122"/>
      <c r="CI32" s="122"/>
      <c r="CJ32" s="125"/>
      <c r="CK32" s="125"/>
      <c r="CL32" s="118"/>
      <c r="CM32" s="113">
        <f t="shared" si="316"/>
        <v>46989163</v>
      </c>
      <c r="CN32" s="122">
        <f t="shared" si="317"/>
        <v>37629728</v>
      </c>
      <c r="CO32" s="122">
        <f t="shared" si="318"/>
        <v>3717186145</v>
      </c>
      <c r="CP32" s="122">
        <f t="shared" si="319"/>
        <v>0</v>
      </c>
      <c r="CQ32" s="122">
        <f t="shared" si="320"/>
        <v>0</v>
      </c>
      <c r="CR32" s="249">
        <f t="shared" si="10"/>
        <v>0.98999999996013788</v>
      </c>
      <c r="CS32" s="250">
        <f t="shared" si="11"/>
        <v>1.248724497485304E-2</v>
      </c>
    </row>
    <row r="33" spans="1:97" s="102" customFormat="1" ht="18" customHeight="1" outlineLevel="3" x14ac:dyDescent="0.2">
      <c r="B33" s="318" t="str">
        <f t="shared" si="162"/>
        <v>A-1-0-1-5-1510</v>
      </c>
      <c r="C33" s="138" t="s">
        <v>456</v>
      </c>
      <c r="D33" s="127" t="s">
        <v>407</v>
      </c>
      <c r="E33" s="220" t="s">
        <v>359</v>
      </c>
      <c r="F33" s="113">
        <v>3742865456</v>
      </c>
      <c r="G33" s="114"/>
      <c r="H33" s="113"/>
      <c r="I33" s="114"/>
      <c r="J33" s="113"/>
      <c r="K33" s="114"/>
      <c r="L33" s="113"/>
      <c r="M33" s="114"/>
      <c r="N33" s="113"/>
      <c r="O33" s="114"/>
      <c r="P33" s="113"/>
      <c r="Q33" s="114"/>
      <c r="R33" s="113"/>
      <c r="S33" s="114"/>
      <c r="T33" s="113"/>
      <c r="U33" s="114"/>
      <c r="V33" s="113"/>
      <c r="W33" s="114"/>
      <c r="X33" s="113"/>
      <c r="Y33" s="114"/>
      <c r="Z33" s="113"/>
      <c r="AA33" s="114"/>
      <c r="AB33" s="113"/>
      <c r="AC33" s="114"/>
      <c r="AD33" s="113"/>
      <c r="AE33" s="114">
        <f t="shared" si="311"/>
        <v>0</v>
      </c>
      <c r="AF33" s="113">
        <f t="shared" si="312"/>
        <v>0</v>
      </c>
      <c r="AG33" s="113"/>
      <c r="AH33" s="113"/>
      <c r="AI33" s="113">
        <f t="shared" si="165"/>
        <v>0</v>
      </c>
      <c r="AJ33" s="113">
        <f t="shared" si="166"/>
        <v>3742865456</v>
      </c>
      <c r="AK33" s="113"/>
      <c r="AL33" s="113">
        <f t="shared" si="167"/>
        <v>3705436801</v>
      </c>
      <c r="AM33" s="120">
        <f t="shared" si="168"/>
        <v>3742865456</v>
      </c>
      <c r="AN33" s="117">
        <v>3705436801</v>
      </c>
      <c r="AO33" s="122">
        <v>0</v>
      </c>
      <c r="AP33" s="122">
        <v>0</v>
      </c>
      <c r="AQ33" s="122">
        <v>0</v>
      </c>
      <c r="AR33" s="122"/>
      <c r="AS33" s="122"/>
      <c r="AT33" s="122"/>
      <c r="AU33" s="122"/>
      <c r="AV33" s="122"/>
      <c r="AW33" s="125"/>
      <c r="AX33" s="125"/>
      <c r="AY33" s="118"/>
      <c r="AZ33" s="113">
        <f t="shared" si="313"/>
        <v>3705436801</v>
      </c>
      <c r="BA33" s="113">
        <v>284822604</v>
      </c>
      <c r="BB33" s="113">
        <v>131510718</v>
      </c>
      <c r="BC33" s="113">
        <v>314746426</v>
      </c>
      <c r="BD33" s="134">
        <v>152802487</v>
      </c>
      <c r="BE33" s="122"/>
      <c r="BF33" s="122"/>
      <c r="BG33" s="122"/>
      <c r="BH33" s="122"/>
      <c r="BI33" s="122"/>
      <c r="BJ33" s="125"/>
      <c r="BK33" s="125"/>
      <c r="BL33" s="118"/>
      <c r="BM33" s="113">
        <f t="shared" si="314"/>
        <v>883882235</v>
      </c>
      <c r="BN33" s="117">
        <v>284822604</v>
      </c>
      <c r="BO33" s="122">
        <v>131510718</v>
      </c>
      <c r="BP33" s="122">
        <v>314746426</v>
      </c>
      <c r="BQ33" s="122">
        <v>152802487</v>
      </c>
      <c r="BR33" s="122"/>
      <c r="BS33" s="122"/>
      <c r="BT33" s="122"/>
      <c r="BU33" s="122"/>
      <c r="BV33" s="122"/>
      <c r="BW33" s="125"/>
      <c r="BX33" s="125"/>
      <c r="BY33" s="118"/>
      <c r="BZ33" s="113">
        <f t="shared" si="315"/>
        <v>883882235</v>
      </c>
      <c r="CA33" s="117">
        <v>284822604</v>
      </c>
      <c r="CB33" s="122">
        <v>131510718</v>
      </c>
      <c r="CC33" s="122">
        <v>314746426</v>
      </c>
      <c r="CD33" s="122">
        <v>152802487</v>
      </c>
      <c r="CE33" s="122"/>
      <c r="CF33" s="122"/>
      <c r="CG33" s="122"/>
      <c r="CH33" s="122"/>
      <c r="CI33" s="122"/>
      <c r="CJ33" s="125"/>
      <c r="CK33" s="125"/>
      <c r="CL33" s="118"/>
      <c r="CM33" s="113">
        <f t="shared" si="316"/>
        <v>883882235</v>
      </c>
      <c r="CN33" s="122">
        <f t="shared" si="317"/>
        <v>37428655</v>
      </c>
      <c r="CO33" s="122">
        <f t="shared" si="318"/>
        <v>3420614197</v>
      </c>
      <c r="CP33" s="122">
        <f t="shared" si="319"/>
        <v>0</v>
      </c>
      <c r="CQ33" s="122">
        <f t="shared" si="320"/>
        <v>0</v>
      </c>
      <c r="CR33" s="249">
        <f t="shared" si="10"/>
        <v>0.98999999988244303</v>
      </c>
      <c r="CS33" s="250">
        <f t="shared" si="11"/>
        <v>0.23615121766749395</v>
      </c>
    </row>
    <row r="34" spans="1:97" s="102" customFormat="1" ht="18" customHeight="1" outlineLevel="3" x14ac:dyDescent="0.2">
      <c r="B34" s="318" t="str">
        <f t="shared" si="162"/>
        <v>A-1-0-1-5-1610</v>
      </c>
      <c r="C34" s="138" t="s">
        <v>457</v>
      </c>
      <c r="D34" s="127" t="s">
        <v>407</v>
      </c>
      <c r="E34" s="220" t="s">
        <v>361</v>
      </c>
      <c r="F34" s="113">
        <v>9227627022</v>
      </c>
      <c r="G34" s="114"/>
      <c r="H34" s="113"/>
      <c r="I34" s="114"/>
      <c r="J34" s="113"/>
      <c r="K34" s="114"/>
      <c r="L34" s="113"/>
      <c r="M34" s="114"/>
      <c r="N34" s="113"/>
      <c r="O34" s="114"/>
      <c r="P34" s="113"/>
      <c r="Q34" s="114"/>
      <c r="R34" s="113"/>
      <c r="S34" s="114"/>
      <c r="T34" s="113"/>
      <c r="U34" s="114"/>
      <c r="V34" s="113"/>
      <c r="W34" s="114"/>
      <c r="X34" s="113"/>
      <c r="Y34" s="114"/>
      <c r="Z34" s="113"/>
      <c r="AA34" s="114"/>
      <c r="AB34" s="113"/>
      <c r="AC34" s="114"/>
      <c r="AD34" s="113"/>
      <c r="AE34" s="114">
        <f t="shared" si="311"/>
        <v>0</v>
      </c>
      <c r="AF34" s="113">
        <f t="shared" si="312"/>
        <v>0</v>
      </c>
      <c r="AG34" s="113"/>
      <c r="AH34" s="113"/>
      <c r="AI34" s="113">
        <f t="shared" si="165"/>
        <v>0</v>
      </c>
      <c r="AJ34" s="113">
        <f t="shared" si="166"/>
        <v>9227627022</v>
      </c>
      <c r="AK34" s="113"/>
      <c r="AL34" s="113">
        <f t="shared" si="167"/>
        <v>9135350752</v>
      </c>
      <c r="AM34" s="113">
        <f t="shared" si="168"/>
        <v>9227627022</v>
      </c>
      <c r="AN34" s="117">
        <v>9135350752</v>
      </c>
      <c r="AO34" s="122">
        <v>0</v>
      </c>
      <c r="AP34" s="122">
        <v>0</v>
      </c>
      <c r="AQ34" s="122">
        <v>0</v>
      </c>
      <c r="AR34" s="122"/>
      <c r="AS34" s="122"/>
      <c r="AT34" s="122"/>
      <c r="AU34" s="122"/>
      <c r="AV34" s="122"/>
      <c r="AW34" s="122"/>
      <c r="AX34" s="122"/>
      <c r="AY34" s="118"/>
      <c r="AZ34" s="113">
        <f t="shared" si="313"/>
        <v>9135350752</v>
      </c>
      <c r="BA34" s="113">
        <v>4269993</v>
      </c>
      <c r="BB34" s="113">
        <v>3289974</v>
      </c>
      <c r="BC34" s="113">
        <v>8884580</v>
      </c>
      <c r="BD34" s="134">
        <v>4622318</v>
      </c>
      <c r="BE34" s="122"/>
      <c r="BF34" s="122"/>
      <c r="BG34" s="122"/>
      <c r="BH34" s="122"/>
      <c r="BI34" s="122"/>
      <c r="BJ34" s="122"/>
      <c r="BK34" s="122"/>
      <c r="BL34" s="118"/>
      <c r="BM34" s="113">
        <f t="shared" si="314"/>
        <v>21066865</v>
      </c>
      <c r="BN34" s="117">
        <v>4269993</v>
      </c>
      <c r="BO34" s="122">
        <v>3289974</v>
      </c>
      <c r="BP34" s="122">
        <v>8884580</v>
      </c>
      <c r="BQ34" s="122">
        <v>4622318</v>
      </c>
      <c r="BR34" s="122"/>
      <c r="BS34" s="122"/>
      <c r="BT34" s="122"/>
      <c r="BU34" s="122"/>
      <c r="BV34" s="122"/>
      <c r="BW34" s="122"/>
      <c r="BX34" s="122"/>
      <c r="BY34" s="118"/>
      <c r="BZ34" s="113">
        <f t="shared" si="315"/>
        <v>21066865</v>
      </c>
      <c r="CA34" s="117">
        <v>4269993</v>
      </c>
      <c r="CB34" s="122">
        <v>3289974</v>
      </c>
      <c r="CC34" s="122">
        <v>8884580</v>
      </c>
      <c r="CD34" s="122">
        <v>4622318</v>
      </c>
      <c r="CE34" s="122"/>
      <c r="CF34" s="122"/>
      <c r="CG34" s="122"/>
      <c r="CH34" s="122"/>
      <c r="CI34" s="122"/>
      <c r="CJ34" s="122"/>
      <c r="CK34" s="122"/>
      <c r="CL34" s="118"/>
      <c r="CM34" s="113">
        <f t="shared" si="316"/>
        <v>21066865</v>
      </c>
      <c r="CN34" s="122">
        <f t="shared" si="317"/>
        <v>92276270</v>
      </c>
      <c r="CO34" s="122">
        <f t="shared" si="318"/>
        <v>9131080759</v>
      </c>
      <c r="CP34" s="122">
        <f t="shared" si="319"/>
        <v>0</v>
      </c>
      <c r="CQ34" s="122">
        <f t="shared" si="320"/>
        <v>0</v>
      </c>
      <c r="CR34" s="249">
        <f t="shared" si="10"/>
        <v>0.99000000002384148</v>
      </c>
      <c r="CS34" s="250">
        <f t="shared" si="11"/>
        <v>2.283020862218807E-3</v>
      </c>
    </row>
    <row r="35" spans="1:97" s="102" customFormat="1" ht="18" customHeight="1" outlineLevel="3" x14ac:dyDescent="0.2">
      <c r="B35" s="318" t="str">
        <f t="shared" si="162"/>
        <v>A-1-0-1-5-210</v>
      </c>
      <c r="C35" s="138" t="s">
        <v>458</v>
      </c>
      <c r="D35" s="127" t="s">
        <v>407</v>
      </c>
      <c r="E35" s="220" t="s">
        <v>357</v>
      </c>
      <c r="F35" s="113">
        <v>2647150777</v>
      </c>
      <c r="G35" s="114"/>
      <c r="H35" s="113"/>
      <c r="I35" s="114"/>
      <c r="J35" s="113"/>
      <c r="K35" s="114"/>
      <c r="L35" s="113"/>
      <c r="M35" s="114"/>
      <c r="N35" s="113"/>
      <c r="O35" s="114"/>
      <c r="P35" s="113"/>
      <c r="Q35" s="114"/>
      <c r="R35" s="113"/>
      <c r="S35" s="114"/>
      <c r="T35" s="113"/>
      <c r="U35" s="114"/>
      <c r="V35" s="113"/>
      <c r="W35" s="114"/>
      <c r="X35" s="113"/>
      <c r="Y35" s="114"/>
      <c r="Z35" s="113"/>
      <c r="AA35" s="114"/>
      <c r="AB35" s="113"/>
      <c r="AC35" s="114"/>
      <c r="AD35" s="113"/>
      <c r="AE35" s="114">
        <f t="shared" si="311"/>
        <v>0</v>
      </c>
      <c r="AF35" s="113">
        <f t="shared" si="312"/>
        <v>0</v>
      </c>
      <c r="AG35" s="113"/>
      <c r="AH35" s="113"/>
      <c r="AI35" s="113">
        <f t="shared" si="165"/>
        <v>0</v>
      </c>
      <c r="AJ35" s="113">
        <f t="shared" si="166"/>
        <v>2647150777</v>
      </c>
      <c r="AK35" s="113"/>
      <c r="AL35" s="113">
        <f t="shared" si="167"/>
        <v>2620679269</v>
      </c>
      <c r="AM35" s="120">
        <f t="shared" si="168"/>
        <v>2647150777</v>
      </c>
      <c r="AN35" s="117">
        <v>2620679269</v>
      </c>
      <c r="AO35" s="122">
        <v>0</v>
      </c>
      <c r="AP35" s="122">
        <v>0</v>
      </c>
      <c r="AQ35" s="122">
        <v>0</v>
      </c>
      <c r="AR35" s="122"/>
      <c r="AS35" s="122"/>
      <c r="AT35" s="122"/>
      <c r="AU35" s="122"/>
      <c r="AV35" s="122"/>
      <c r="AW35" s="125"/>
      <c r="AX35" s="125"/>
      <c r="AY35" s="118"/>
      <c r="AZ35" s="113">
        <f t="shared" si="313"/>
        <v>2620679269</v>
      </c>
      <c r="BA35" s="113">
        <v>293476607</v>
      </c>
      <c r="BB35" s="113">
        <v>317812540</v>
      </c>
      <c r="BC35" s="113">
        <v>181472529</v>
      </c>
      <c r="BD35" s="134">
        <v>226492087</v>
      </c>
      <c r="BE35" s="122"/>
      <c r="BF35" s="122"/>
      <c r="BG35" s="122"/>
      <c r="BH35" s="122"/>
      <c r="BI35" s="122"/>
      <c r="BJ35" s="125"/>
      <c r="BK35" s="125"/>
      <c r="BL35" s="118"/>
      <c r="BM35" s="113">
        <f t="shared" si="314"/>
        <v>1019253763</v>
      </c>
      <c r="BN35" s="117">
        <v>293476607</v>
      </c>
      <c r="BO35" s="122">
        <v>317812540</v>
      </c>
      <c r="BP35" s="122">
        <v>181472529</v>
      </c>
      <c r="BQ35" s="122">
        <v>226492087</v>
      </c>
      <c r="BR35" s="122"/>
      <c r="BS35" s="122"/>
      <c r="BT35" s="122"/>
      <c r="BU35" s="122"/>
      <c r="BV35" s="122"/>
      <c r="BW35" s="125"/>
      <c r="BX35" s="125"/>
      <c r="BY35" s="118"/>
      <c r="BZ35" s="113">
        <f t="shared" si="315"/>
        <v>1019253763</v>
      </c>
      <c r="CA35" s="117">
        <v>293476607</v>
      </c>
      <c r="CB35" s="122">
        <v>317812540</v>
      </c>
      <c r="CC35" s="122">
        <v>181472529</v>
      </c>
      <c r="CD35" s="122">
        <v>226492087</v>
      </c>
      <c r="CE35" s="122"/>
      <c r="CF35" s="122"/>
      <c r="CG35" s="122"/>
      <c r="CH35" s="122"/>
      <c r="CI35" s="122"/>
      <c r="CJ35" s="125"/>
      <c r="CK35" s="125"/>
      <c r="CL35" s="118"/>
      <c r="CM35" s="113">
        <f t="shared" si="316"/>
        <v>1019253763</v>
      </c>
      <c r="CN35" s="122">
        <f t="shared" si="317"/>
        <v>26471508</v>
      </c>
      <c r="CO35" s="122">
        <f t="shared" si="318"/>
        <v>2327202662</v>
      </c>
      <c r="CP35" s="122">
        <f t="shared" si="319"/>
        <v>0</v>
      </c>
      <c r="CQ35" s="122">
        <f t="shared" si="320"/>
        <v>0</v>
      </c>
      <c r="CR35" s="249">
        <f t="shared" si="10"/>
        <v>0.98999999991311416</v>
      </c>
      <c r="CS35" s="250">
        <f t="shared" si="11"/>
        <v>0.38503804613468756</v>
      </c>
    </row>
    <row r="36" spans="1:97" s="102" customFormat="1" ht="18" customHeight="1" outlineLevel="3" x14ac:dyDescent="0.2">
      <c r="B36" s="318" t="str">
        <f t="shared" si="162"/>
        <v>A-1-0-1-5-2210</v>
      </c>
      <c r="C36" s="138" t="s">
        <v>459</v>
      </c>
      <c r="D36" s="127" t="s">
        <v>407</v>
      </c>
      <c r="E36" s="220" t="s">
        <v>362</v>
      </c>
      <c r="F36" s="113">
        <f>2143243515+270000000</f>
        <v>2413243515</v>
      </c>
      <c r="G36" s="114"/>
      <c r="H36" s="113"/>
      <c r="I36" s="114"/>
      <c r="J36" s="113"/>
      <c r="K36" s="114"/>
      <c r="L36" s="113"/>
      <c r="M36" s="114"/>
      <c r="N36" s="113"/>
      <c r="O36" s="114"/>
      <c r="P36" s="113"/>
      <c r="Q36" s="114"/>
      <c r="R36" s="113"/>
      <c r="S36" s="114"/>
      <c r="T36" s="113"/>
      <c r="U36" s="114"/>
      <c r="V36" s="113"/>
      <c r="W36" s="114"/>
      <c r="X36" s="113"/>
      <c r="Y36" s="114"/>
      <c r="Z36" s="113"/>
      <c r="AA36" s="114"/>
      <c r="AB36" s="113"/>
      <c r="AC36" s="114"/>
      <c r="AD36" s="113"/>
      <c r="AE36" s="114">
        <f t="shared" si="311"/>
        <v>0</v>
      </c>
      <c r="AF36" s="113">
        <f t="shared" si="312"/>
        <v>0</v>
      </c>
      <c r="AG36" s="113"/>
      <c r="AH36" s="113"/>
      <c r="AI36" s="113">
        <f t="shared" si="165"/>
        <v>0</v>
      </c>
      <c r="AJ36" s="113">
        <f t="shared" si="166"/>
        <v>2413243515</v>
      </c>
      <c r="AK36" s="113"/>
      <c r="AL36" s="113">
        <f t="shared" si="167"/>
        <v>2389111080</v>
      </c>
      <c r="AM36" s="113">
        <f t="shared" si="168"/>
        <v>2413243515</v>
      </c>
      <c r="AN36" s="117">
        <v>2389111080</v>
      </c>
      <c r="AO36" s="122">
        <v>0</v>
      </c>
      <c r="AP36" s="122">
        <v>0</v>
      </c>
      <c r="AQ36" s="122">
        <v>0</v>
      </c>
      <c r="AR36" s="122"/>
      <c r="AS36" s="122"/>
      <c r="AT36" s="122"/>
      <c r="AU36" s="122"/>
      <c r="AV36" s="122"/>
      <c r="AW36" s="122"/>
      <c r="AX36" s="122"/>
      <c r="AY36" s="118"/>
      <c r="AZ36" s="113">
        <f t="shared" si="313"/>
        <v>2389111080</v>
      </c>
      <c r="BA36" s="113">
        <v>160498592</v>
      </c>
      <c r="BB36" s="113">
        <v>160459253</v>
      </c>
      <c r="BC36" s="113">
        <v>176092082</v>
      </c>
      <c r="BD36" s="134">
        <v>164286085</v>
      </c>
      <c r="BE36" s="122"/>
      <c r="BF36" s="122"/>
      <c r="BG36" s="122"/>
      <c r="BH36" s="122"/>
      <c r="BI36" s="122"/>
      <c r="BJ36" s="122"/>
      <c r="BK36" s="122"/>
      <c r="BL36" s="118"/>
      <c r="BM36" s="113">
        <f t="shared" si="314"/>
        <v>661336012</v>
      </c>
      <c r="BN36" s="117">
        <v>160498592</v>
      </c>
      <c r="BO36" s="122">
        <v>160459253</v>
      </c>
      <c r="BP36" s="122">
        <v>176092082</v>
      </c>
      <c r="BQ36" s="122">
        <v>164286085</v>
      </c>
      <c r="BR36" s="122"/>
      <c r="BS36" s="122"/>
      <c r="BT36" s="122"/>
      <c r="BU36" s="122"/>
      <c r="BV36" s="122"/>
      <c r="BW36" s="122"/>
      <c r="BX36" s="122"/>
      <c r="BY36" s="118"/>
      <c r="BZ36" s="113">
        <f t="shared" si="315"/>
        <v>661336012</v>
      </c>
      <c r="CA36" s="117">
        <v>160498592</v>
      </c>
      <c r="CB36" s="122">
        <v>160459253</v>
      </c>
      <c r="CC36" s="122">
        <v>176092082</v>
      </c>
      <c r="CD36" s="122">
        <v>164286085</v>
      </c>
      <c r="CE36" s="122"/>
      <c r="CF36" s="122"/>
      <c r="CG36" s="122"/>
      <c r="CH36" s="122"/>
      <c r="CI36" s="122"/>
      <c r="CJ36" s="122"/>
      <c r="CK36" s="122"/>
      <c r="CL36" s="118"/>
      <c r="CM36" s="113">
        <f t="shared" si="316"/>
        <v>661336012</v>
      </c>
      <c r="CN36" s="122">
        <f t="shared" si="317"/>
        <v>24132435</v>
      </c>
      <c r="CO36" s="122">
        <f t="shared" si="318"/>
        <v>2228612488</v>
      </c>
      <c r="CP36" s="122">
        <f t="shared" si="319"/>
        <v>0</v>
      </c>
      <c r="CQ36" s="122">
        <f t="shared" si="320"/>
        <v>0</v>
      </c>
      <c r="CR36" s="249">
        <f t="shared" si="10"/>
        <v>0.99000000006215705</v>
      </c>
      <c r="CS36" s="250">
        <f t="shared" si="11"/>
        <v>0.27404445837700719</v>
      </c>
    </row>
    <row r="37" spans="1:97" s="131" customFormat="1" ht="20.25" customHeight="1" outlineLevel="2" x14ac:dyDescent="0.25">
      <c r="A37" s="128"/>
      <c r="B37" s="317"/>
      <c r="C37" s="135" t="s">
        <v>601</v>
      </c>
      <c r="D37" s="129">
        <v>10</v>
      </c>
      <c r="E37" s="294" t="s">
        <v>600</v>
      </c>
      <c r="F37" s="142">
        <f>+SUM(F38:F39)</f>
        <v>572000000</v>
      </c>
      <c r="G37" s="149">
        <f t="shared" ref="G37:AZ37" si="321">+SUM(G38:G39)</f>
        <v>0</v>
      </c>
      <c r="H37" s="142">
        <f t="shared" si="321"/>
        <v>0</v>
      </c>
      <c r="I37" s="149">
        <f t="shared" ref="I37" si="322">+SUM(I38:I39)</f>
        <v>0</v>
      </c>
      <c r="J37" s="142">
        <f t="shared" ref="J37" si="323">+SUM(J38:J39)</f>
        <v>0</v>
      </c>
      <c r="K37" s="149">
        <f t="shared" ref="K37" si="324">+SUM(K38:K39)</f>
        <v>0</v>
      </c>
      <c r="L37" s="142">
        <f t="shared" ref="L37" si="325">+SUM(L38:L39)</f>
        <v>0</v>
      </c>
      <c r="M37" s="149">
        <f t="shared" ref="M37" si="326">+SUM(M38:M39)</f>
        <v>0</v>
      </c>
      <c r="N37" s="142">
        <f t="shared" ref="N37" si="327">+SUM(N38:N39)</f>
        <v>0</v>
      </c>
      <c r="O37" s="149">
        <f t="shared" ref="O37" si="328">+SUM(O38:O39)</f>
        <v>0</v>
      </c>
      <c r="P37" s="142">
        <f t="shared" ref="P37" si="329">+SUM(P38:P39)</f>
        <v>0</v>
      </c>
      <c r="Q37" s="149">
        <f t="shared" ref="Q37" si="330">+SUM(Q38:Q39)</f>
        <v>0</v>
      </c>
      <c r="R37" s="142">
        <f t="shared" ref="R37" si="331">+SUM(R38:R39)</f>
        <v>0</v>
      </c>
      <c r="S37" s="149">
        <f t="shared" ref="S37" si="332">+SUM(S38:S39)</f>
        <v>0</v>
      </c>
      <c r="T37" s="142">
        <f t="shared" ref="T37" si="333">+SUM(T38:T39)</f>
        <v>0</v>
      </c>
      <c r="U37" s="149">
        <f t="shared" ref="U37" si="334">+SUM(U38:U39)</f>
        <v>0</v>
      </c>
      <c r="V37" s="142">
        <f t="shared" ref="V37" si="335">+SUM(V38:V39)</f>
        <v>0</v>
      </c>
      <c r="W37" s="149">
        <f t="shared" ref="W37" si="336">+SUM(W38:W39)</f>
        <v>0</v>
      </c>
      <c r="X37" s="142">
        <f t="shared" ref="X37" si="337">+SUM(X38:X39)</f>
        <v>0</v>
      </c>
      <c r="Y37" s="149">
        <f t="shared" ref="Y37" si="338">+SUM(Y38:Y39)</f>
        <v>0</v>
      </c>
      <c r="Z37" s="142">
        <f t="shared" ref="Z37" si="339">+SUM(Z38:Z39)</f>
        <v>0</v>
      </c>
      <c r="AA37" s="149">
        <f t="shared" ref="AA37" si="340">+SUM(AA38:AA39)</f>
        <v>0</v>
      </c>
      <c r="AB37" s="142">
        <f t="shared" ref="AB37" si="341">+SUM(AB38:AB39)</f>
        <v>0</v>
      </c>
      <c r="AC37" s="149">
        <f t="shared" ref="AC37" si="342">+SUM(AC38:AC39)</f>
        <v>0</v>
      </c>
      <c r="AD37" s="142">
        <f t="shared" ref="AD37" si="343">+SUM(AD38:AD39)</f>
        <v>0</v>
      </c>
      <c r="AE37" s="149">
        <f t="shared" ref="AE37" si="344">+SUM(AE38:AE39)</f>
        <v>0</v>
      </c>
      <c r="AF37" s="142">
        <f t="shared" ref="AF37" si="345">+SUM(AF38:AF39)</f>
        <v>0</v>
      </c>
      <c r="AG37" s="142">
        <f t="shared" si="321"/>
        <v>0</v>
      </c>
      <c r="AH37" s="142">
        <f t="shared" si="321"/>
        <v>0</v>
      </c>
      <c r="AI37" s="142">
        <f t="shared" ref="AI37" si="346">+SUM(AI38:AI39)</f>
        <v>0</v>
      </c>
      <c r="AJ37" s="142">
        <f t="shared" si="321"/>
        <v>572000000</v>
      </c>
      <c r="AK37" s="142">
        <f t="shared" si="321"/>
        <v>0</v>
      </c>
      <c r="AL37" s="142">
        <f t="shared" si="321"/>
        <v>566280000</v>
      </c>
      <c r="AM37" s="142">
        <f t="shared" ref="AM37" si="347">+SUM(AM38:AM39)</f>
        <v>572000000</v>
      </c>
      <c r="AN37" s="145">
        <f t="shared" si="321"/>
        <v>566280000</v>
      </c>
      <c r="AO37" s="132">
        <f t="shared" si="321"/>
        <v>0</v>
      </c>
      <c r="AP37" s="132">
        <f t="shared" si="321"/>
        <v>0</v>
      </c>
      <c r="AQ37" s="132">
        <f t="shared" si="321"/>
        <v>0</v>
      </c>
      <c r="AR37" s="132">
        <f t="shared" si="321"/>
        <v>0</v>
      </c>
      <c r="AS37" s="132">
        <f t="shared" si="321"/>
        <v>0</v>
      </c>
      <c r="AT37" s="132">
        <f t="shared" si="321"/>
        <v>0</v>
      </c>
      <c r="AU37" s="132">
        <f t="shared" si="321"/>
        <v>0</v>
      </c>
      <c r="AV37" s="132">
        <f t="shared" si="321"/>
        <v>0</v>
      </c>
      <c r="AW37" s="132">
        <f t="shared" si="321"/>
        <v>0</v>
      </c>
      <c r="AX37" s="132">
        <f t="shared" si="321"/>
        <v>0</v>
      </c>
      <c r="AY37" s="162">
        <f t="shared" si="321"/>
        <v>0</v>
      </c>
      <c r="AZ37" s="142">
        <f t="shared" si="321"/>
        <v>566280000</v>
      </c>
      <c r="BA37" s="142">
        <f t="shared" ref="BA37" si="348">+SUM(BA38:BA39)</f>
        <v>37035160</v>
      </c>
      <c r="BB37" s="142">
        <f t="shared" ref="BB37" si="349">+SUM(BB38:BB39)</f>
        <v>56513548</v>
      </c>
      <c r="BC37" s="142">
        <f t="shared" ref="BC37" si="350">+SUM(BC38:BC39)</f>
        <v>59136636</v>
      </c>
      <c r="BD37" s="133">
        <f t="shared" ref="BD37" si="351">+SUM(BD38:BD39)</f>
        <v>51809172</v>
      </c>
      <c r="BE37" s="132">
        <f t="shared" ref="BE37" si="352">+SUM(BE38:BE39)</f>
        <v>0</v>
      </c>
      <c r="BF37" s="132">
        <f t="shared" ref="BF37" si="353">+SUM(BF38:BF39)</f>
        <v>0</v>
      </c>
      <c r="BG37" s="132">
        <f t="shared" ref="BG37" si="354">+SUM(BG38:BG39)</f>
        <v>0</v>
      </c>
      <c r="BH37" s="132">
        <f t="shared" ref="BH37" si="355">+SUM(BH38:BH39)</f>
        <v>0</v>
      </c>
      <c r="BI37" s="132">
        <f t="shared" ref="BI37" si="356">+SUM(BI38:BI39)</f>
        <v>0</v>
      </c>
      <c r="BJ37" s="132">
        <f t="shared" ref="BJ37" si="357">+SUM(BJ38:BJ39)</f>
        <v>0</v>
      </c>
      <c r="BK37" s="132">
        <f t="shared" ref="BK37" si="358">+SUM(BK38:BK39)</f>
        <v>0</v>
      </c>
      <c r="BL37" s="162">
        <f t="shared" ref="BL37" si="359">+SUM(BL38:BL39)</f>
        <v>0</v>
      </c>
      <c r="BM37" s="142">
        <f t="shared" ref="BM37" si="360">+SUM(BM38:BM39)</f>
        <v>204494516</v>
      </c>
      <c r="BN37" s="145">
        <f t="shared" ref="BN37" si="361">+SUM(BN38:BN39)</f>
        <v>37035160</v>
      </c>
      <c r="BO37" s="132">
        <f t="shared" ref="BO37" si="362">+SUM(BO38:BO39)</f>
        <v>56513548</v>
      </c>
      <c r="BP37" s="132">
        <f t="shared" ref="BP37" si="363">+SUM(BP38:BP39)</f>
        <v>59136636</v>
      </c>
      <c r="BQ37" s="132">
        <f t="shared" ref="BQ37" si="364">+SUM(BQ38:BQ39)</f>
        <v>51809172</v>
      </c>
      <c r="BR37" s="132">
        <f t="shared" ref="BR37" si="365">+SUM(BR38:BR39)</f>
        <v>0</v>
      </c>
      <c r="BS37" s="132">
        <f t="shared" ref="BS37" si="366">+SUM(BS38:BS39)</f>
        <v>0</v>
      </c>
      <c r="BT37" s="132">
        <f t="shared" ref="BT37" si="367">+SUM(BT38:BT39)</f>
        <v>0</v>
      </c>
      <c r="BU37" s="132">
        <f t="shared" ref="BU37" si="368">+SUM(BU38:BU39)</f>
        <v>0</v>
      </c>
      <c r="BV37" s="132">
        <f t="shared" ref="BV37" si="369">+SUM(BV38:BV39)</f>
        <v>0</v>
      </c>
      <c r="BW37" s="132">
        <f t="shared" ref="BW37" si="370">+SUM(BW38:BW39)</f>
        <v>0</v>
      </c>
      <c r="BX37" s="132">
        <f t="shared" ref="BX37" si="371">+SUM(BX38:BX39)</f>
        <v>0</v>
      </c>
      <c r="BY37" s="162">
        <f t="shared" ref="BY37" si="372">+SUM(BY38:BY39)</f>
        <v>0</v>
      </c>
      <c r="BZ37" s="142">
        <f t="shared" ref="BZ37" si="373">+SUM(BZ38:BZ39)</f>
        <v>204494516</v>
      </c>
      <c r="CA37" s="145">
        <f t="shared" ref="CA37" si="374">+SUM(CA38:CA39)</f>
        <v>37035160</v>
      </c>
      <c r="CB37" s="132">
        <f t="shared" ref="CB37" si="375">+SUM(CB38:CB39)</f>
        <v>56513548</v>
      </c>
      <c r="CC37" s="132">
        <f t="shared" ref="CC37" si="376">+SUM(CC38:CC39)</f>
        <v>59136636</v>
      </c>
      <c r="CD37" s="132">
        <f t="shared" ref="CD37" si="377">+SUM(CD38:CD39)</f>
        <v>51809172</v>
      </c>
      <c r="CE37" s="132">
        <f t="shared" ref="CE37" si="378">+SUM(CE38:CE39)</f>
        <v>0</v>
      </c>
      <c r="CF37" s="132">
        <f t="shared" ref="CF37" si="379">+SUM(CF38:CF39)</f>
        <v>0</v>
      </c>
      <c r="CG37" s="132">
        <f t="shared" ref="CG37" si="380">+SUM(CG38:CG39)</f>
        <v>0</v>
      </c>
      <c r="CH37" s="132">
        <f t="shared" ref="CH37" si="381">+SUM(CH38:CH39)</f>
        <v>0</v>
      </c>
      <c r="CI37" s="132">
        <f t="shared" ref="CI37" si="382">+SUM(CI38:CI39)</f>
        <v>0</v>
      </c>
      <c r="CJ37" s="132">
        <f t="shared" ref="CJ37" si="383">+SUM(CJ38:CJ39)</f>
        <v>0</v>
      </c>
      <c r="CK37" s="132">
        <f t="shared" ref="CK37" si="384">+SUM(CK38:CK39)</f>
        <v>0</v>
      </c>
      <c r="CL37" s="162">
        <f t="shared" ref="CL37" si="385">+SUM(CL38:CL39)</f>
        <v>0</v>
      </c>
      <c r="CM37" s="142">
        <f t="shared" ref="CM37" si="386">+SUM(CM38:CM39)</f>
        <v>204494516</v>
      </c>
      <c r="CN37" s="132">
        <f t="shared" ref="CN37:CQ37" si="387">+SUM(CN38:CN39)</f>
        <v>5720000</v>
      </c>
      <c r="CO37" s="132">
        <f t="shared" si="387"/>
        <v>529244840</v>
      </c>
      <c r="CP37" s="132">
        <f t="shared" si="387"/>
        <v>0</v>
      </c>
      <c r="CQ37" s="132">
        <f t="shared" si="387"/>
        <v>0</v>
      </c>
      <c r="CR37" s="130">
        <f t="shared" si="10"/>
        <v>0.99</v>
      </c>
      <c r="CS37" s="169">
        <f t="shared" si="11"/>
        <v>0.35750789510489511</v>
      </c>
    </row>
    <row r="38" spans="1:97" s="102" customFormat="1" ht="18" customHeight="1" outlineLevel="3" x14ac:dyDescent="0.2">
      <c r="B38" s="318" t="str">
        <f t="shared" si="162"/>
        <v>A-1-0-1-9-110</v>
      </c>
      <c r="C38" s="138" t="s">
        <v>460</v>
      </c>
      <c r="D38" s="127" t="s">
        <v>407</v>
      </c>
      <c r="E38" s="220" t="s">
        <v>363</v>
      </c>
      <c r="F38" s="113">
        <v>266334427</v>
      </c>
      <c r="G38" s="114"/>
      <c r="H38" s="113"/>
      <c r="I38" s="114"/>
      <c r="J38" s="113"/>
      <c r="K38" s="114"/>
      <c r="L38" s="113"/>
      <c r="M38" s="114"/>
      <c r="N38" s="113"/>
      <c r="O38" s="114"/>
      <c r="P38" s="113"/>
      <c r="Q38" s="114"/>
      <c r="R38" s="113"/>
      <c r="S38" s="114"/>
      <c r="T38" s="113"/>
      <c r="U38" s="114"/>
      <c r="V38" s="113"/>
      <c r="W38" s="114"/>
      <c r="X38" s="113"/>
      <c r="Y38" s="114"/>
      <c r="Z38" s="113"/>
      <c r="AA38" s="114"/>
      <c r="AB38" s="113"/>
      <c r="AC38" s="114"/>
      <c r="AD38" s="113"/>
      <c r="AE38" s="114">
        <f t="shared" ref="AE38:AE40" si="388">+G38+I38+K38+M38+O38+Q38+S38+U38+W38+Y38+AA38+AC38</f>
        <v>0</v>
      </c>
      <c r="AF38" s="113">
        <f t="shared" ref="AF38:AF40" si="389">+H38+J38+L38+N38+P38+R38+T38+V38+X38+Z38+AB38+AD38</f>
        <v>0</v>
      </c>
      <c r="AG38" s="113"/>
      <c r="AH38" s="113"/>
      <c r="AI38" s="113">
        <f t="shared" si="165"/>
        <v>0</v>
      </c>
      <c r="AJ38" s="113">
        <f t="shared" si="166"/>
        <v>266334427</v>
      </c>
      <c r="AK38" s="113"/>
      <c r="AL38" s="113">
        <f t="shared" si="167"/>
        <v>263671083</v>
      </c>
      <c r="AM38" s="120">
        <f t="shared" si="168"/>
        <v>266334427</v>
      </c>
      <c r="AN38" s="117">
        <v>263671083</v>
      </c>
      <c r="AO38" s="122">
        <v>0</v>
      </c>
      <c r="AP38" s="122">
        <v>0</v>
      </c>
      <c r="AQ38" s="122">
        <v>0</v>
      </c>
      <c r="AR38" s="122"/>
      <c r="AS38" s="122"/>
      <c r="AT38" s="122"/>
      <c r="AU38" s="122"/>
      <c r="AV38" s="122"/>
      <c r="AW38" s="125"/>
      <c r="AX38" s="125"/>
      <c r="AY38" s="118"/>
      <c r="AZ38" s="113">
        <f t="shared" si="313"/>
        <v>263671083</v>
      </c>
      <c r="BA38" s="113">
        <v>0</v>
      </c>
      <c r="BB38" s="113">
        <v>22533474</v>
      </c>
      <c r="BC38" s="113">
        <v>23438291</v>
      </c>
      <c r="BD38" s="134">
        <v>22029139</v>
      </c>
      <c r="BE38" s="122"/>
      <c r="BF38" s="122"/>
      <c r="BG38" s="122"/>
      <c r="BH38" s="122"/>
      <c r="BI38" s="122"/>
      <c r="BJ38" s="125"/>
      <c r="BK38" s="125"/>
      <c r="BL38" s="118"/>
      <c r="BM38" s="113">
        <f t="shared" ref="BM38:BM40" si="390">+SUM(BA38:BL38)</f>
        <v>68000904</v>
      </c>
      <c r="BN38" s="117">
        <v>0</v>
      </c>
      <c r="BO38" s="122">
        <v>22533474</v>
      </c>
      <c r="BP38" s="122">
        <v>23438291</v>
      </c>
      <c r="BQ38" s="122">
        <v>22029139</v>
      </c>
      <c r="BR38" s="122"/>
      <c r="BS38" s="122"/>
      <c r="BT38" s="122"/>
      <c r="BU38" s="122"/>
      <c r="BV38" s="122"/>
      <c r="BW38" s="125"/>
      <c r="BX38" s="125"/>
      <c r="BY38" s="118"/>
      <c r="BZ38" s="113">
        <f t="shared" ref="BZ38:BZ40" si="391">+SUM(BN38:BY38)</f>
        <v>68000904</v>
      </c>
      <c r="CA38" s="117">
        <v>0</v>
      </c>
      <c r="CB38" s="122">
        <v>22533474</v>
      </c>
      <c r="CC38" s="122">
        <v>23438291</v>
      </c>
      <c r="CD38" s="122">
        <v>22029139</v>
      </c>
      <c r="CE38" s="122"/>
      <c r="CF38" s="122"/>
      <c r="CG38" s="122"/>
      <c r="CH38" s="122"/>
      <c r="CI38" s="122"/>
      <c r="CJ38" s="125"/>
      <c r="CK38" s="125"/>
      <c r="CL38" s="118"/>
      <c r="CM38" s="113">
        <f t="shared" ref="CM38:CM40" si="392">+SUM(CA38:CL38)</f>
        <v>68000904</v>
      </c>
      <c r="CN38" s="122">
        <f t="shared" ref="CN38:CN40" si="393">+AJ38-AZ38</f>
        <v>2663344</v>
      </c>
      <c r="CO38" s="122">
        <f t="shared" ref="CO38:CO40" si="394">+AN38-BA38</f>
        <v>263671083</v>
      </c>
      <c r="CP38" s="122">
        <f t="shared" ref="CP38:CP40" si="395">+BM38-BZ38</f>
        <v>0</v>
      </c>
      <c r="CQ38" s="122">
        <f t="shared" ref="CQ38:CQ40" si="396">+BZ38-CM38</f>
        <v>0</v>
      </c>
      <c r="CR38" s="249">
        <f t="shared" si="10"/>
        <v>0.99000000101376306</v>
      </c>
      <c r="CS38" s="250">
        <f t="shared" si="11"/>
        <v>0.25532149473113364</v>
      </c>
    </row>
    <row r="39" spans="1:97" s="102" customFormat="1" ht="18" customHeight="1" outlineLevel="3" x14ac:dyDescent="0.2">
      <c r="B39" s="318" t="str">
        <f t="shared" si="162"/>
        <v>A-1-0-1-9-310</v>
      </c>
      <c r="C39" s="138" t="s">
        <v>461</v>
      </c>
      <c r="D39" s="127" t="s">
        <v>407</v>
      </c>
      <c r="E39" s="220" t="s">
        <v>364</v>
      </c>
      <c r="F39" s="113">
        <v>305665573</v>
      </c>
      <c r="G39" s="114"/>
      <c r="H39" s="113"/>
      <c r="I39" s="114"/>
      <c r="J39" s="113"/>
      <c r="K39" s="114"/>
      <c r="L39" s="113"/>
      <c r="M39" s="114"/>
      <c r="N39" s="113"/>
      <c r="O39" s="114"/>
      <c r="P39" s="113"/>
      <c r="Q39" s="114"/>
      <c r="R39" s="113"/>
      <c r="S39" s="114"/>
      <c r="T39" s="113"/>
      <c r="U39" s="114"/>
      <c r="V39" s="113"/>
      <c r="W39" s="114"/>
      <c r="X39" s="113"/>
      <c r="Y39" s="114"/>
      <c r="Z39" s="113"/>
      <c r="AA39" s="114"/>
      <c r="AB39" s="113"/>
      <c r="AC39" s="114"/>
      <c r="AD39" s="113"/>
      <c r="AE39" s="114">
        <f t="shared" si="388"/>
        <v>0</v>
      </c>
      <c r="AF39" s="113">
        <f t="shared" si="389"/>
        <v>0</v>
      </c>
      <c r="AG39" s="113"/>
      <c r="AH39" s="113"/>
      <c r="AI39" s="113">
        <f t="shared" si="165"/>
        <v>0</v>
      </c>
      <c r="AJ39" s="113">
        <f t="shared" si="166"/>
        <v>305665573</v>
      </c>
      <c r="AK39" s="113"/>
      <c r="AL39" s="113">
        <f t="shared" si="167"/>
        <v>302608917</v>
      </c>
      <c r="AM39" s="120">
        <f t="shared" si="168"/>
        <v>305665573</v>
      </c>
      <c r="AN39" s="117">
        <v>302608917</v>
      </c>
      <c r="AO39" s="122">
        <v>0</v>
      </c>
      <c r="AP39" s="122">
        <v>0</v>
      </c>
      <c r="AQ39" s="122">
        <v>0</v>
      </c>
      <c r="AR39" s="122"/>
      <c r="AS39" s="122"/>
      <c r="AT39" s="122"/>
      <c r="AU39" s="122"/>
      <c r="AV39" s="122"/>
      <c r="AW39" s="125"/>
      <c r="AX39" s="125"/>
      <c r="AY39" s="118"/>
      <c r="AZ39" s="113">
        <f t="shared" si="313"/>
        <v>302608917</v>
      </c>
      <c r="BA39" s="113">
        <v>37035160</v>
      </c>
      <c r="BB39" s="113">
        <v>33980074</v>
      </c>
      <c r="BC39" s="113">
        <v>35698345</v>
      </c>
      <c r="BD39" s="134">
        <v>29780033</v>
      </c>
      <c r="BE39" s="122"/>
      <c r="BF39" s="122"/>
      <c r="BG39" s="122"/>
      <c r="BH39" s="122"/>
      <c r="BI39" s="122"/>
      <c r="BJ39" s="125"/>
      <c r="BK39" s="125"/>
      <c r="BL39" s="118"/>
      <c r="BM39" s="113">
        <f t="shared" si="390"/>
        <v>136493612</v>
      </c>
      <c r="BN39" s="117">
        <v>37035160</v>
      </c>
      <c r="BO39" s="122">
        <v>33980074</v>
      </c>
      <c r="BP39" s="122">
        <v>35698345</v>
      </c>
      <c r="BQ39" s="122">
        <v>29780033</v>
      </c>
      <c r="BR39" s="122"/>
      <c r="BS39" s="122"/>
      <c r="BT39" s="122"/>
      <c r="BU39" s="122"/>
      <c r="BV39" s="122"/>
      <c r="BW39" s="125"/>
      <c r="BX39" s="125"/>
      <c r="BY39" s="118"/>
      <c r="BZ39" s="113">
        <f t="shared" si="391"/>
        <v>136493612</v>
      </c>
      <c r="CA39" s="117">
        <v>37035160</v>
      </c>
      <c r="CB39" s="122">
        <v>33980074</v>
      </c>
      <c r="CC39" s="122">
        <v>35698345</v>
      </c>
      <c r="CD39" s="122">
        <v>29780033</v>
      </c>
      <c r="CE39" s="122"/>
      <c r="CF39" s="122"/>
      <c r="CG39" s="122"/>
      <c r="CH39" s="122"/>
      <c r="CI39" s="122"/>
      <c r="CJ39" s="125"/>
      <c r="CK39" s="125"/>
      <c r="CL39" s="118"/>
      <c r="CM39" s="113">
        <f t="shared" si="392"/>
        <v>136493612</v>
      </c>
      <c r="CN39" s="122">
        <f t="shared" si="393"/>
        <v>3056656</v>
      </c>
      <c r="CO39" s="122">
        <f t="shared" si="394"/>
        <v>265573757</v>
      </c>
      <c r="CP39" s="122">
        <f t="shared" si="395"/>
        <v>0</v>
      </c>
      <c r="CQ39" s="122">
        <f t="shared" si="396"/>
        <v>0</v>
      </c>
      <c r="CR39" s="249">
        <f t="shared" si="10"/>
        <v>0.98999999911668168</v>
      </c>
      <c r="CS39" s="250">
        <f t="shared" si="11"/>
        <v>0.44654558464129029</v>
      </c>
    </row>
    <row r="40" spans="1:97" s="131" customFormat="1" ht="20.25" customHeight="1" outlineLevel="2" x14ac:dyDescent="0.25">
      <c r="A40" s="128"/>
      <c r="B40" s="317"/>
      <c r="C40" s="135" t="s">
        <v>336</v>
      </c>
      <c r="D40" s="129">
        <v>10</v>
      </c>
      <c r="E40" s="294" t="s">
        <v>335</v>
      </c>
      <c r="F40" s="142">
        <v>0</v>
      </c>
      <c r="G40" s="149"/>
      <c r="H40" s="142"/>
      <c r="I40" s="149"/>
      <c r="J40" s="142"/>
      <c r="K40" s="149"/>
      <c r="L40" s="142"/>
      <c r="M40" s="149"/>
      <c r="N40" s="142"/>
      <c r="O40" s="149"/>
      <c r="P40" s="142"/>
      <c r="Q40" s="149"/>
      <c r="R40" s="142"/>
      <c r="S40" s="149"/>
      <c r="T40" s="142"/>
      <c r="U40" s="149"/>
      <c r="V40" s="142"/>
      <c r="W40" s="149"/>
      <c r="X40" s="142"/>
      <c r="Y40" s="149"/>
      <c r="Z40" s="142"/>
      <c r="AA40" s="149"/>
      <c r="AB40" s="142"/>
      <c r="AC40" s="149"/>
      <c r="AD40" s="142"/>
      <c r="AE40" s="107">
        <f t="shared" si="388"/>
        <v>0</v>
      </c>
      <c r="AF40" s="106">
        <f t="shared" si="389"/>
        <v>0</v>
      </c>
      <c r="AG40" s="142"/>
      <c r="AH40" s="142"/>
      <c r="AI40" s="113">
        <f t="shared" si="165"/>
        <v>0</v>
      </c>
      <c r="AJ40" s="113">
        <f t="shared" si="166"/>
        <v>0</v>
      </c>
      <c r="AK40" s="142"/>
      <c r="AL40" s="113">
        <f t="shared" si="167"/>
        <v>0</v>
      </c>
      <c r="AM40" s="231">
        <f t="shared" si="168"/>
        <v>0</v>
      </c>
      <c r="AN40" s="244">
        <v>0</v>
      </c>
      <c r="AO40" s="122">
        <v>0</v>
      </c>
      <c r="AP40" s="132">
        <v>0</v>
      </c>
      <c r="AQ40" s="132">
        <v>0</v>
      </c>
      <c r="AR40" s="132"/>
      <c r="AS40" s="132"/>
      <c r="AT40" s="132"/>
      <c r="AU40" s="132"/>
      <c r="AV40" s="132"/>
      <c r="AW40" s="132"/>
      <c r="AX40" s="132"/>
      <c r="AY40" s="162"/>
      <c r="AZ40" s="142">
        <f t="shared" si="313"/>
        <v>0</v>
      </c>
      <c r="BA40" s="142">
        <v>0</v>
      </c>
      <c r="BB40" s="142">
        <v>0</v>
      </c>
      <c r="BC40" s="142">
        <v>0</v>
      </c>
      <c r="BD40" s="133">
        <v>0</v>
      </c>
      <c r="BE40" s="132"/>
      <c r="BF40" s="132"/>
      <c r="BG40" s="132"/>
      <c r="BH40" s="132"/>
      <c r="BI40" s="132"/>
      <c r="BJ40" s="132"/>
      <c r="BK40" s="132"/>
      <c r="BL40" s="162"/>
      <c r="BM40" s="142">
        <f t="shared" si="390"/>
        <v>0</v>
      </c>
      <c r="BN40" s="145"/>
      <c r="BO40" s="132">
        <v>0</v>
      </c>
      <c r="BP40" s="132">
        <v>0</v>
      </c>
      <c r="BQ40" s="132">
        <v>0</v>
      </c>
      <c r="BR40" s="132"/>
      <c r="BS40" s="132"/>
      <c r="BT40" s="132"/>
      <c r="BU40" s="132"/>
      <c r="BV40" s="132"/>
      <c r="BW40" s="132"/>
      <c r="BX40" s="132"/>
      <c r="BY40" s="162"/>
      <c r="BZ40" s="142">
        <f t="shared" si="391"/>
        <v>0</v>
      </c>
      <c r="CA40" s="145">
        <v>0</v>
      </c>
      <c r="CB40" s="132">
        <v>0</v>
      </c>
      <c r="CC40" s="132">
        <v>0</v>
      </c>
      <c r="CD40" s="132">
        <v>0</v>
      </c>
      <c r="CE40" s="132"/>
      <c r="CF40" s="132"/>
      <c r="CG40" s="132"/>
      <c r="CH40" s="132"/>
      <c r="CI40" s="132"/>
      <c r="CJ40" s="132"/>
      <c r="CK40" s="132"/>
      <c r="CL40" s="162"/>
      <c r="CM40" s="142">
        <f t="shared" si="392"/>
        <v>0</v>
      </c>
      <c r="CN40" s="122">
        <f t="shared" si="393"/>
        <v>0</v>
      </c>
      <c r="CO40" s="122">
        <f t="shared" si="394"/>
        <v>0</v>
      </c>
      <c r="CP40" s="122">
        <f t="shared" si="395"/>
        <v>0</v>
      </c>
      <c r="CQ40" s="122">
        <f t="shared" si="396"/>
        <v>0</v>
      </c>
      <c r="CR40" s="130" t="e">
        <f t="shared" si="10"/>
        <v>#DIV/0!</v>
      </c>
      <c r="CS40" s="169" t="e">
        <f t="shared" si="11"/>
        <v>#DIV/0!</v>
      </c>
    </row>
    <row r="41" spans="1:97" s="131" customFormat="1" ht="20.25" customHeight="1" outlineLevel="1" x14ac:dyDescent="0.25">
      <c r="A41" s="128"/>
      <c r="B41" s="317"/>
      <c r="C41" s="135" t="s">
        <v>602</v>
      </c>
      <c r="D41" s="129" t="s">
        <v>407</v>
      </c>
      <c r="E41" s="294" t="s">
        <v>603</v>
      </c>
      <c r="F41" s="142">
        <f>+F42</f>
        <v>2903210000</v>
      </c>
      <c r="G41" s="149">
        <f t="shared" ref="G41:AZ41" si="397">+G42</f>
        <v>0</v>
      </c>
      <c r="H41" s="142">
        <f t="shared" si="397"/>
        <v>0</v>
      </c>
      <c r="I41" s="149">
        <f t="shared" ref="I41" si="398">+I42</f>
        <v>0</v>
      </c>
      <c r="J41" s="142">
        <f t="shared" ref="J41" si="399">+J42</f>
        <v>0</v>
      </c>
      <c r="K41" s="149">
        <f t="shared" ref="K41" si="400">+K42</f>
        <v>0</v>
      </c>
      <c r="L41" s="142">
        <f t="shared" ref="L41" si="401">+L42</f>
        <v>0</v>
      </c>
      <c r="M41" s="149">
        <f t="shared" ref="M41" si="402">+M42</f>
        <v>0</v>
      </c>
      <c r="N41" s="142">
        <f t="shared" ref="N41" si="403">+N42</f>
        <v>0</v>
      </c>
      <c r="O41" s="149">
        <f t="shared" ref="O41" si="404">+O42</f>
        <v>0</v>
      </c>
      <c r="P41" s="142">
        <f t="shared" ref="P41" si="405">+P42</f>
        <v>0</v>
      </c>
      <c r="Q41" s="149">
        <f t="shared" ref="Q41" si="406">+Q42</f>
        <v>0</v>
      </c>
      <c r="R41" s="142">
        <f t="shared" ref="R41" si="407">+R42</f>
        <v>0</v>
      </c>
      <c r="S41" s="149">
        <f t="shared" ref="S41" si="408">+S42</f>
        <v>0</v>
      </c>
      <c r="T41" s="142">
        <f t="shared" ref="T41" si="409">+T42</f>
        <v>0</v>
      </c>
      <c r="U41" s="149">
        <f t="shared" ref="U41" si="410">+U42</f>
        <v>0</v>
      </c>
      <c r="V41" s="142">
        <f t="shared" ref="V41" si="411">+V42</f>
        <v>0</v>
      </c>
      <c r="W41" s="149">
        <f t="shared" ref="W41" si="412">+W42</f>
        <v>0</v>
      </c>
      <c r="X41" s="142">
        <f t="shared" ref="X41" si="413">+X42</f>
        <v>0</v>
      </c>
      <c r="Y41" s="149">
        <f t="shared" ref="Y41" si="414">+Y42</f>
        <v>0</v>
      </c>
      <c r="Z41" s="142">
        <f t="shared" ref="Z41" si="415">+Z42</f>
        <v>0</v>
      </c>
      <c r="AA41" s="149">
        <f t="shared" ref="AA41" si="416">+AA42</f>
        <v>0</v>
      </c>
      <c r="AB41" s="142">
        <f t="shared" ref="AB41" si="417">+AB42</f>
        <v>0</v>
      </c>
      <c r="AC41" s="149">
        <f t="shared" ref="AC41" si="418">+AC42</f>
        <v>0</v>
      </c>
      <c r="AD41" s="142">
        <f t="shared" ref="AD41" si="419">+AD42</f>
        <v>0</v>
      </c>
      <c r="AE41" s="149">
        <f t="shared" ref="AE41" si="420">+AE42</f>
        <v>0</v>
      </c>
      <c r="AF41" s="142">
        <f t="shared" ref="AF41" si="421">+AF42</f>
        <v>0</v>
      </c>
      <c r="AG41" s="142">
        <f t="shared" si="397"/>
        <v>145160500</v>
      </c>
      <c r="AH41" s="142">
        <f t="shared" si="397"/>
        <v>0</v>
      </c>
      <c r="AI41" s="142">
        <f t="shared" si="397"/>
        <v>-145160500</v>
      </c>
      <c r="AJ41" s="142">
        <f t="shared" si="397"/>
        <v>2758049500</v>
      </c>
      <c r="AK41" s="142">
        <f t="shared" si="397"/>
        <v>0</v>
      </c>
      <c r="AL41" s="142">
        <f t="shared" si="397"/>
        <v>2161146272</v>
      </c>
      <c r="AM41" s="142">
        <f t="shared" si="397"/>
        <v>2758049500</v>
      </c>
      <c r="AN41" s="145">
        <f t="shared" si="397"/>
        <v>1906196272</v>
      </c>
      <c r="AO41" s="132">
        <f t="shared" si="397"/>
        <v>88000000</v>
      </c>
      <c r="AP41" s="132">
        <f t="shared" si="397"/>
        <v>0</v>
      </c>
      <c r="AQ41" s="132">
        <f t="shared" si="397"/>
        <v>166950000</v>
      </c>
      <c r="AR41" s="132">
        <f t="shared" si="397"/>
        <v>0</v>
      </c>
      <c r="AS41" s="132">
        <f t="shared" si="397"/>
        <v>0</v>
      </c>
      <c r="AT41" s="132">
        <f t="shared" si="397"/>
        <v>0</v>
      </c>
      <c r="AU41" s="132">
        <f t="shared" si="397"/>
        <v>0</v>
      </c>
      <c r="AV41" s="132">
        <f t="shared" si="397"/>
        <v>0</v>
      </c>
      <c r="AW41" s="132">
        <f t="shared" si="397"/>
        <v>0</v>
      </c>
      <c r="AX41" s="132">
        <f t="shared" si="397"/>
        <v>0</v>
      </c>
      <c r="AY41" s="162">
        <f t="shared" si="397"/>
        <v>0</v>
      </c>
      <c r="AZ41" s="142">
        <f t="shared" si="397"/>
        <v>2161146272</v>
      </c>
      <c r="BA41" s="142">
        <f t="shared" ref="BA41" si="422">+BA42</f>
        <v>1146699609</v>
      </c>
      <c r="BB41" s="142">
        <f t="shared" ref="BB41" si="423">+BB42</f>
        <v>608384065</v>
      </c>
      <c r="BC41" s="142">
        <f t="shared" ref="BC41" si="424">+BC42</f>
        <v>110733333</v>
      </c>
      <c r="BD41" s="133">
        <f t="shared" ref="BD41" si="425">+BD42</f>
        <v>72000000</v>
      </c>
      <c r="BE41" s="132">
        <f t="shared" ref="BE41" si="426">+BE42</f>
        <v>0</v>
      </c>
      <c r="BF41" s="132">
        <f t="shared" ref="BF41" si="427">+BF42</f>
        <v>0</v>
      </c>
      <c r="BG41" s="132">
        <f t="shared" ref="BG41" si="428">+BG42</f>
        <v>0</v>
      </c>
      <c r="BH41" s="132">
        <f t="shared" ref="BH41" si="429">+BH42</f>
        <v>0</v>
      </c>
      <c r="BI41" s="132">
        <f t="shared" ref="BI41" si="430">+BI42</f>
        <v>0</v>
      </c>
      <c r="BJ41" s="132">
        <f t="shared" ref="BJ41" si="431">+BJ42</f>
        <v>0</v>
      </c>
      <c r="BK41" s="132">
        <f t="shared" ref="BK41" si="432">+BK42</f>
        <v>0</v>
      </c>
      <c r="BL41" s="162">
        <f t="shared" ref="BL41" si="433">+BL42</f>
        <v>0</v>
      </c>
      <c r="BM41" s="142">
        <f t="shared" ref="BM41" si="434">+BM42</f>
        <v>1937817007</v>
      </c>
      <c r="BN41" s="145">
        <f t="shared" ref="BN41" si="435">+BN42</f>
        <v>0</v>
      </c>
      <c r="BO41" s="132">
        <f t="shared" ref="BO41" si="436">+BO42</f>
        <v>11364973</v>
      </c>
      <c r="BP41" s="132">
        <f t="shared" ref="BP41" si="437">+BP42</f>
        <v>198175044</v>
      </c>
      <c r="BQ41" s="132">
        <f t="shared" ref="BQ41" si="438">+BQ42</f>
        <v>131719681</v>
      </c>
      <c r="BR41" s="132">
        <f t="shared" ref="BR41" si="439">+BR42</f>
        <v>0</v>
      </c>
      <c r="BS41" s="132">
        <f t="shared" ref="BS41" si="440">+BS42</f>
        <v>0</v>
      </c>
      <c r="BT41" s="132">
        <f t="shared" ref="BT41" si="441">+BT42</f>
        <v>0</v>
      </c>
      <c r="BU41" s="132">
        <f t="shared" ref="BU41" si="442">+BU42</f>
        <v>0</v>
      </c>
      <c r="BV41" s="132">
        <f t="shared" ref="BV41" si="443">+BV42</f>
        <v>0</v>
      </c>
      <c r="BW41" s="132">
        <f t="shared" ref="BW41" si="444">+BW42</f>
        <v>0</v>
      </c>
      <c r="BX41" s="132">
        <f t="shared" ref="BX41" si="445">+BX42</f>
        <v>0</v>
      </c>
      <c r="BY41" s="162">
        <f t="shared" ref="BY41" si="446">+BY42</f>
        <v>0</v>
      </c>
      <c r="BZ41" s="142">
        <f t="shared" ref="BZ41" si="447">+BZ42</f>
        <v>341259698</v>
      </c>
      <c r="CA41" s="145">
        <f t="shared" ref="CA41" si="448">+CA42</f>
        <v>0</v>
      </c>
      <c r="CB41" s="132">
        <f t="shared" ref="CB41" si="449">+CB42</f>
        <v>11364973</v>
      </c>
      <c r="CC41" s="132">
        <f t="shared" ref="CC41" si="450">+CC42</f>
        <v>198175044</v>
      </c>
      <c r="CD41" s="132">
        <f t="shared" ref="CD41" si="451">+CD42</f>
        <v>131719681</v>
      </c>
      <c r="CE41" s="132">
        <f t="shared" ref="CE41" si="452">+CE42</f>
        <v>0</v>
      </c>
      <c r="CF41" s="132">
        <f t="shared" ref="CF41" si="453">+CF42</f>
        <v>0</v>
      </c>
      <c r="CG41" s="132">
        <f t="shared" ref="CG41" si="454">+CG42</f>
        <v>0</v>
      </c>
      <c r="CH41" s="132">
        <f t="shared" ref="CH41" si="455">+CH42</f>
        <v>0</v>
      </c>
      <c r="CI41" s="132">
        <f t="shared" ref="CI41" si="456">+CI42</f>
        <v>0</v>
      </c>
      <c r="CJ41" s="132">
        <f t="shared" ref="CJ41" si="457">+CJ42</f>
        <v>0</v>
      </c>
      <c r="CK41" s="132">
        <f t="shared" ref="CK41" si="458">+CK42</f>
        <v>0</v>
      </c>
      <c r="CL41" s="162">
        <f t="shared" ref="CL41" si="459">+CL42</f>
        <v>0</v>
      </c>
      <c r="CM41" s="142">
        <f t="shared" ref="CM41" si="460">+CM42</f>
        <v>341259698</v>
      </c>
      <c r="CN41" s="132">
        <f t="shared" ref="CN41:CQ41" si="461">+CN42</f>
        <v>596903228</v>
      </c>
      <c r="CO41" s="132">
        <f t="shared" si="461"/>
        <v>759496663</v>
      </c>
      <c r="CP41" s="132">
        <f t="shared" si="461"/>
        <v>1596557309</v>
      </c>
      <c r="CQ41" s="132">
        <f t="shared" si="461"/>
        <v>0</v>
      </c>
      <c r="CR41" s="130">
        <f t="shared" si="10"/>
        <v>0.78357776827428227</v>
      </c>
      <c r="CS41" s="169">
        <f t="shared" si="11"/>
        <v>0.70260414361671175</v>
      </c>
    </row>
    <row r="42" spans="1:97" s="102" customFormat="1" ht="18" customHeight="1" outlineLevel="2" x14ac:dyDescent="0.2">
      <c r="B42" s="318" t="str">
        <f>+C42&amp;"-"&amp;D42</f>
        <v>A-1-0-2-12-10</v>
      </c>
      <c r="C42" s="138" t="s">
        <v>462</v>
      </c>
      <c r="D42" s="127" t="s">
        <v>407</v>
      </c>
      <c r="E42" s="220" t="s">
        <v>365</v>
      </c>
      <c r="F42" s="113">
        <v>2903210000</v>
      </c>
      <c r="G42" s="114"/>
      <c r="H42" s="113"/>
      <c r="I42" s="114"/>
      <c r="J42" s="113"/>
      <c r="K42" s="114"/>
      <c r="L42" s="113"/>
      <c r="M42" s="114"/>
      <c r="N42" s="113"/>
      <c r="O42" s="114"/>
      <c r="P42" s="113"/>
      <c r="Q42" s="114"/>
      <c r="R42" s="113"/>
      <c r="S42" s="114"/>
      <c r="T42" s="113"/>
      <c r="U42" s="114"/>
      <c r="V42" s="113"/>
      <c r="W42" s="114"/>
      <c r="X42" s="113"/>
      <c r="Y42" s="114"/>
      <c r="Z42" s="113"/>
      <c r="AA42" s="114"/>
      <c r="AB42" s="113"/>
      <c r="AC42" s="114"/>
      <c r="AD42" s="113"/>
      <c r="AE42" s="114">
        <f t="shared" ref="AE42" si="462">+G42+I42+K42+M42+O42+Q42+S42+U42+W42+Y42+AA42+AC42</f>
        <v>0</v>
      </c>
      <c r="AF42" s="113">
        <f t="shared" ref="AF42" si="463">+H42+J42+L42+N42+P42+R42+T42+V42+X42+Z42+AB42+AD42</f>
        <v>0</v>
      </c>
      <c r="AG42" s="113">
        <v>145160500</v>
      </c>
      <c r="AH42" s="113"/>
      <c r="AI42" s="113">
        <f t="shared" si="165"/>
        <v>-145160500</v>
      </c>
      <c r="AJ42" s="113">
        <f t="shared" si="166"/>
        <v>2758049500</v>
      </c>
      <c r="AK42" s="113"/>
      <c r="AL42" s="113">
        <f t="shared" si="167"/>
        <v>2161146272</v>
      </c>
      <c r="AM42" s="120">
        <f t="shared" si="168"/>
        <v>2758049500</v>
      </c>
      <c r="AN42" s="117">
        <v>1906196272</v>
      </c>
      <c r="AO42" s="122">
        <v>88000000</v>
      </c>
      <c r="AP42" s="122">
        <v>0</v>
      </c>
      <c r="AQ42" s="122">
        <v>166950000</v>
      </c>
      <c r="AR42" s="122"/>
      <c r="AS42" s="122"/>
      <c r="AT42" s="122"/>
      <c r="AU42" s="122"/>
      <c r="AV42" s="122"/>
      <c r="AW42" s="125"/>
      <c r="AX42" s="125"/>
      <c r="AY42" s="118"/>
      <c r="AZ42" s="113">
        <f t="shared" si="313"/>
        <v>2161146272</v>
      </c>
      <c r="BA42" s="113">
        <v>1146699609</v>
      </c>
      <c r="BB42" s="113">
        <v>608384065</v>
      </c>
      <c r="BC42" s="113">
        <v>110733333</v>
      </c>
      <c r="BD42" s="134">
        <v>72000000</v>
      </c>
      <c r="BE42" s="122"/>
      <c r="BF42" s="122"/>
      <c r="BG42" s="122"/>
      <c r="BH42" s="122"/>
      <c r="BI42" s="122"/>
      <c r="BJ42" s="125"/>
      <c r="BK42" s="125"/>
      <c r="BL42" s="118"/>
      <c r="BM42" s="113">
        <f t="shared" ref="BM42" si="464">+SUM(BA42:BL42)</f>
        <v>1937817007</v>
      </c>
      <c r="BN42" s="117">
        <v>0</v>
      </c>
      <c r="BO42" s="122">
        <v>11364973</v>
      </c>
      <c r="BP42" s="122">
        <v>198175044</v>
      </c>
      <c r="BQ42" s="122">
        <v>131719681</v>
      </c>
      <c r="BR42" s="122"/>
      <c r="BS42" s="122"/>
      <c r="BT42" s="122"/>
      <c r="BU42" s="122"/>
      <c r="BV42" s="122"/>
      <c r="BW42" s="125"/>
      <c r="BX42" s="125"/>
      <c r="BY42" s="118"/>
      <c r="BZ42" s="113">
        <f t="shared" ref="BZ42" si="465">+SUM(BN42:BY42)</f>
        <v>341259698</v>
      </c>
      <c r="CA42" s="117">
        <v>0</v>
      </c>
      <c r="CB42" s="122">
        <v>11364973</v>
      </c>
      <c r="CC42" s="122">
        <v>198175044</v>
      </c>
      <c r="CD42" s="122">
        <v>131719681</v>
      </c>
      <c r="CE42" s="122"/>
      <c r="CF42" s="122"/>
      <c r="CG42" s="122"/>
      <c r="CH42" s="122"/>
      <c r="CI42" s="122"/>
      <c r="CJ42" s="125"/>
      <c r="CK42" s="125"/>
      <c r="CL42" s="118"/>
      <c r="CM42" s="113">
        <f t="shared" ref="CM42" si="466">+SUM(CA42:CL42)</f>
        <v>341259698</v>
      </c>
      <c r="CN42" s="122">
        <f t="shared" ref="CN42" si="467">+AJ42-AZ42</f>
        <v>596903228</v>
      </c>
      <c r="CO42" s="122">
        <f t="shared" ref="CO42" si="468">+AN42-BA42</f>
        <v>759496663</v>
      </c>
      <c r="CP42" s="122">
        <f t="shared" ref="CP42" si="469">+BM42-BZ42</f>
        <v>1596557309</v>
      </c>
      <c r="CQ42" s="122">
        <f t="shared" ref="CQ42" si="470">+BZ42-CM42</f>
        <v>0</v>
      </c>
      <c r="CR42" s="249">
        <f t="shared" si="10"/>
        <v>0.78357776827428227</v>
      </c>
      <c r="CS42" s="250">
        <f t="shared" si="11"/>
        <v>0.70260414361671175</v>
      </c>
    </row>
    <row r="43" spans="1:97" s="131" customFormat="1" ht="35.25" customHeight="1" outlineLevel="1" thickBot="1" x14ac:dyDescent="0.3">
      <c r="A43" s="128"/>
      <c r="B43" s="317"/>
      <c r="C43" s="135" t="s">
        <v>604</v>
      </c>
      <c r="D43" s="129" t="s">
        <v>407</v>
      </c>
      <c r="E43" s="294" t="s">
        <v>605</v>
      </c>
      <c r="F43" s="142">
        <f>+F44+F50+SUM(F55:F58)</f>
        <v>41464000000</v>
      </c>
      <c r="G43" s="149">
        <f t="shared" ref="G43:AZ43" si="471">+G44+G50+SUM(G55:G58)</f>
        <v>0</v>
      </c>
      <c r="H43" s="142">
        <f t="shared" si="471"/>
        <v>0</v>
      </c>
      <c r="I43" s="149">
        <f t="shared" ref="I43" si="472">+I44+I50+SUM(I55:I58)</f>
        <v>0</v>
      </c>
      <c r="J43" s="142">
        <f t="shared" ref="J43" si="473">+J44+J50+SUM(J55:J58)</f>
        <v>0</v>
      </c>
      <c r="K43" s="149">
        <f t="shared" ref="K43" si="474">+K44+K50+SUM(K55:K58)</f>
        <v>0</v>
      </c>
      <c r="L43" s="142">
        <f t="shared" ref="L43" si="475">+L44+L50+SUM(L55:L58)</f>
        <v>0</v>
      </c>
      <c r="M43" s="149">
        <f t="shared" ref="M43" si="476">+M44+M50+SUM(M55:M58)</f>
        <v>0</v>
      </c>
      <c r="N43" s="142">
        <f t="shared" ref="N43" si="477">+N44+N50+SUM(N55:N58)</f>
        <v>0</v>
      </c>
      <c r="O43" s="149">
        <f t="shared" ref="O43" si="478">+O44+O50+SUM(O55:O58)</f>
        <v>0</v>
      </c>
      <c r="P43" s="142">
        <f t="shared" ref="P43" si="479">+P44+P50+SUM(P55:P58)</f>
        <v>0</v>
      </c>
      <c r="Q43" s="149">
        <f t="shared" ref="Q43" si="480">+Q44+Q50+SUM(Q55:Q58)</f>
        <v>0</v>
      </c>
      <c r="R43" s="142">
        <f t="shared" ref="R43" si="481">+R44+R50+SUM(R55:R58)</f>
        <v>0</v>
      </c>
      <c r="S43" s="149">
        <f t="shared" ref="S43" si="482">+S44+S50+SUM(S55:S58)</f>
        <v>0</v>
      </c>
      <c r="T43" s="142">
        <f t="shared" ref="T43" si="483">+T44+T50+SUM(T55:T58)</f>
        <v>0</v>
      </c>
      <c r="U43" s="149">
        <f t="shared" ref="U43" si="484">+U44+U50+SUM(U55:U58)</f>
        <v>0</v>
      </c>
      <c r="V43" s="142">
        <f t="shared" ref="V43" si="485">+V44+V50+SUM(V55:V58)</f>
        <v>0</v>
      </c>
      <c r="W43" s="149">
        <f t="shared" ref="W43" si="486">+W44+W50+SUM(W55:W58)</f>
        <v>0</v>
      </c>
      <c r="X43" s="142">
        <f t="shared" ref="X43" si="487">+X44+X50+SUM(X55:X58)</f>
        <v>0</v>
      </c>
      <c r="Y43" s="149">
        <f t="shared" ref="Y43" si="488">+Y44+Y50+SUM(Y55:Y58)</f>
        <v>0</v>
      </c>
      <c r="Z43" s="142">
        <f t="shared" ref="Z43" si="489">+Z44+Z50+SUM(Z55:Z58)</f>
        <v>0</v>
      </c>
      <c r="AA43" s="149">
        <f t="shared" ref="AA43" si="490">+AA44+AA50+SUM(AA55:AA58)</f>
        <v>0</v>
      </c>
      <c r="AB43" s="142">
        <f t="shared" ref="AB43" si="491">+AB44+AB50+SUM(AB55:AB58)</f>
        <v>0</v>
      </c>
      <c r="AC43" s="149">
        <f t="shared" ref="AC43" si="492">+AC44+AC50+SUM(AC55:AC58)</f>
        <v>0</v>
      </c>
      <c r="AD43" s="142">
        <f t="shared" ref="AD43" si="493">+AD44+AD50+SUM(AD55:AD58)</f>
        <v>0</v>
      </c>
      <c r="AE43" s="149">
        <f t="shared" ref="AE43" si="494">+AE44+AE50+SUM(AE55:AE58)</f>
        <v>0</v>
      </c>
      <c r="AF43" s="142">
        <f t="shared" ref="AF43" si="495">+AF44+AF50+SUM(AF55:AF58)</f>
        <v>0</v>
      </c>
      <c r="AG43" s="142">
        <f t="shared" si="471"/>
        <v>0</v>
      </c>
      <c r="AH43" s="142">
        <f t="shared" si="471"/>
        <v>0</v>
      </c>
      <c r="AI43" s="142">
        <f t="shared" ref="AI43" si="496">+AI44+AI50+SUM(AI55:AI58)</f>
        <v>0</v>
      </c>
      <c r="AJ43" s="142">
        <f t="shared" si="471"/>
        <v>41464000000</v>
      </c>
      <c r="AK43" s="142">
        <f t="shared" si="471"/>
        <v>0</v>
      </c>
      <c r="AL43" s="142">
        <f t="shared" si="471"/>
        <v>41049360000</v>
      </c>
      <c r="AM43" s="142">
        <f t="shared" ref="AM43" si="497">+AM44+AM50+SUM(AM55:AM58)</f>
        <v>41464000000</v>
      </c>
      <c r="AN43" s="145">
        <f t="shared" si="471"/>
        <v>41049360000</v>
      </c>
      <c r="AO43" s="132">
        <f t="shared" si="471"/>
        <v>0</v>
      </c>
      <c r="AP43" s="132">
        <f t="shared" si="471"/>
        <v>0</v>
      </c>
      <c r="AQ43" s="132">
        <f t="shared" si="471"/>
        <v>0</v>
      </c>
      <c r="AR43" s="132">
        <f t="shared" si="471"/>
        <v>0</v>
      </c>
      <c r="AS43" s="132">
        <f t="shared" si="471"/>
        <v>0</v>
      </c>
      <c r="AT43" s="132">
        <f t="shared" si="471"/>
        <v>0</v>
      </c>
      <c r="AU43" s="132">
        <f t="shared" si="471"/>
        <v>0</v>
      </c>
      <c r="AV43" s="132">
        <f t="shared" si="471"/>
        <v>0</v>
      </c>
      <c r="AW43" s="132">
        <f t="shared" si="471"/>
        <v>0</v>
      </c>
      <c r="AX43" s="132">
        <f t="shared" si="471"/>
        <v>0</v>
      </c>
      <c r="AY43" s="162">
        <f t="shared" si="471"/>
        <v>0</v>
      </c>
      <c r="AZ43" s="142">
        <f t="shared" si="471"/>
        <v>41049360000</v>
      </c>
      <c r="BA43" s="143">
        <f t="shared" ref="BA43" si="498">+BA44+BA50+SUM(BA55:BA58)</f>
        <v>2710430389</v>
      </c>
      <c r="BB43" s="143">
        <f t="shared" ref="BB43" si="499">+BB44+BB50+SUM(BB55:BB58)</f>
        <v>2856158432</v>
      </c>
      <c r="BC43" s="143">
        <f t="shared" ref="BC43" si="500">+BC44+BC50+SUM(BC55:BC58)</f>
        <v>3037970759</v>
      </c>
      <c r="BD43" s="133">
        <f t="shared" ref="BD43" si="501">+BD44+BD50+SUM(BD55:BD58)</f>
        <v>2892399840</v>
      </c>
      <c r="BE43" s="132">
        <f t="shared" ref="BE43" si="502">+BE44+BE50+SUM(BE55:BE58)</f>
        <v>0</v>
      </c>
      <c r="BF43" s="132">
        <f t="shared" ref="BF43" si="503">+BF44+BF50+SUM(BF55:BF58)</f>
        <v>0</v>
      </c>
      <c r="BG43" s="132">
        <f t="shared" ref="BG43" si="504">+BG44+BG50+SUM(BG55:BG58)</f>
        <v>0</v>
      </c>
      <c r="BH43" s="132">
        <f t="shared" ref="BH43" si="505">+BH44+BH50+SUM(BH55:BH58)</f>
        <v>0</v>
      </c>
      <c r="BI43" s="132">
        <f t="shared" ref="BI43" si="506">+BI44+BI50+SUM(BI55:BI58)</f>
        <v>0</v>
      </c>
      <c r="BJ43" s="132">
        <f t="shared" ref="BJ43" si="507">+BJ44+BJ50+SUM(BJ55:BJ58)</f>
        <v>0</v>
      </c>
      <c r="BK43" s="132">
        <f t="shared" ref="BK43" si="508">+BK44+BK50+SUM(BK55:BK58)</f>
        <v>0</v>
      </c>
      <c r="BL43" s="162">
        <f t="shared" ref="BL43" si="509">+BL44+BL50+SUM(BL55:BL58)</f>
        <v>0</v>
      </c>
      <c r="BM43" s="142">
        <f t="shared" ref="BM43" si="510">+BM44+BM50+SUM(BM55:BM58)</f>
        <v>11496959420</v>
      </c>
      <c r="BN43" s="145">
        <f t="shared" ref="BN43" si="511">+BN44+BN50+SUM(BN55:BN58)</f>
        <v>2693548649</v>
      </c>
      <c r="BO43" s="132">
        <f t="shared" ref="BO43" si="512">+BO44+BO50+SUM(BO55:BO58)</f>
        <v>2853530753</v>
      </c>
      <c r="BP43" s="132">
        <f t="shared" ref="BP43" si="513">+BP44+BP50+SUM(BP55:BP58)</f>
        <v>3035521989</v>
      </c>
      <c r="BQ43" s="132">
        <f t="shared" ref="BQ43" si="514">+BQ44+BQ50+SUM(BQ55:BQ58)</f>
        <v>2892399840</v>
      </c>
      <c r="BR43" s="132">
        <f t="shared" ref="BR43" si="515">+BR44+BR50+SUM(BR55:BR58)</f>
        <v>0</v>
      </c>
      <c r="BS43" s="132">
        <f t="shared" ref="BS43" si="516">+BS44+BS50+SUM(BS55:BS58)</f>
        <v>0</v>
      </c>
      <c r="BT43" s="132">
        <f t="shared" ref="BT43" si="517">+BT44+BT50+SUM(BT55:BT58)</f>
        <v>0</v>
      </c>
      <c r="BU43" s="132">
        <f t="shared" ref="BU43" si="518">+BU44+BU50+SUM(BU55:BU58)</f>
        <v>0</v>
      </c>
      <c r="BV43" s="132">
        <f t="shared" ref="BV43" si="519">+BV44+BV50+SUM(BV55:BV58)</f>
        <v>0</v>
      </c>
      <c r="BW43" s="132">
        <f t="shared" ref="BW43" si="520">+BW44+BW50+SUM(BW55:BW58)</f>
        <v>0</v>
      </c>
      <c r="BX43" s="132">
        <f t="shared" ref="BX43" si="521">+BX44+BX50+SUM(BX55:BX58)</f>
        <v>0</v>
      </c>
      <c r="BY43" s="162">
        <f t="shared" ref="BY43" si="522">+BY44+BY50+SUM(BY55:BY58)</f>
        <v>0</v>
      </c>
      <c r="BZ43" s="142">
        <f t="shared" ref="BZ43" si="523">+BZ44+BZ50+SUM(BZ55:BZ58)</f>
        <v>11475001231</v>
      </c>
      <c r="CA43" s="145">
        <f t="shared" ref="CA43" si="524">+CA44+CA50+SUM(CA55:CA58)</f>
        <v>4928708</v>
      </c>
      <c r="CB43" s="132">
        <f t="shared" ref="CB43" si="525">+CB44+CB50+SUM(CB55:CB58)</f>
        <v>5542150694</v>
      </c>
      <c r="CC43" s="132">
        <f t="shared" ref="CC43" si="526">+CC44+CC50+SUM(CC55:CC58)</f>
        <v>3035521989</v>
      </c>
      <c r="CD43" s="132">
        <f t="shared" ref="CD43" si="527">+CD44+CD50+SUM(CD55:CD58)</f>
        <v>2892399840</v>
      </c>
      <c r="CE43" s="132">
        <f t="shared" ref="CE43" si="528">+CE44+CE50+SUM(CE55:CE58)</f>
        <v>0</v>
      </c>
      <c r="CF43" s="132">
        <f t="shared" ref="CF43" si="529">+CF44+CF50+SUM(CF55:CF58)</f>
        <v>0</v>
      </c>
      <c r="CG43" s="132">
        <f t="shared" ref="CG43" si="530">+CG44+CG50+SUM(CG55:CG58)</f>
        <v>0</v>
      </c>
      <c r="CH43" s="132">
        <f t="shared" ref="CH43" si="531">+CH44+CH50+SUM(CH55:CH58)</f>
        <v>0</v>
      </c>
      <c r="CI43" s="132">
        <f t="shared" ref="CI43" si="532">+CI44+CI50+SUM(CI55:CI58)</f>
        <v>0</v>
      </c>
      <c r="CJ43" s="132">
        <f t="shared" ref="CJ43" si="533">+CJ44+CJ50+SUM(CJ55:CJ58)</f>
        <v>0</v>
      </c>
      <c r="CK43" s="132">
        <f t="shared" ref="CK43" si="534">+CK44+CK50+SUM(CK55:CK58)</f>
        <v>0</v>
      </c>
      <c r="CL43" s="162">
        <f t="shared" ref="CL43" si="535">+CL44+CL50+SUM(CL55:CL58)</f>
        <v>0</v>
      </c>
      <c r="CM43" s="142">
        <f t="shared" ref="CM43" si="536">+CM44+CM50+SUM(CM55:CM58)</f>
        <v>11475001231</v>
      </c>
      <c r="CN43" s="132">
        <f t="shared" ref="CN43:CQ43" si="537">+CN44+CN50+SUM(CN55:CN58)</f>
        <v>414640000</v>
      </c>
      <c r="CO43" s="132">
        <f t="shared" si="537"/>
        <v>38338929611</v>
      </c>
      <c r="CP43" s="132">
        <f t="shared" si="537"/>
        <v>21958189</v>
      </c>
      <c r="CQ43" s="132">
        <f t="shared" si="537"/>
        <v>0</v>
      </c>
      <c r="CR43" s="130">
        <f t="shared" si="10"/>
        <v>0.99</v>
      </c>
      <c r="CS43" s="169">
        <f t="shared" si="11"/>
        <v>0.2772756950607756</v>
      </c>
    </row>
    <row r="44" spans="1:97" s="131" customFormat="1" ht="35.25" customHeight="1" outlineLevel="2" x14ac:dyDescent="0.25">
      <c r="A44" s="128"/>
      <c r="B44" s="317"/>
      <c r="C44" s="135" t="s">
        <v>606</v>
      </c>
      <c r="D44" s="129" t="s">
        <v>407</v>
      </c>
      <c r="E44" s="294" t="s">
        <v>607</v>
      </c>
      <c r="F44" s="142">
        <f>+SUM(F45:F49)</f>
        <v>22033969600</v>
      </c>
      <c r="G44" s="149">
        <f t="shared" ref="G44:AZ44" si="538">+SUM(G45:G49)</f>
        <v>0</v>
      </c>
      <c r="H44" s="142">
        <f t="shared" si="538"/>
        <v>0</v>
      </c>
      <c r="I44" s="149">
        <f t="shared" ref="I44" si="539">+SUM(I45:I49)</f>
        <v>0</v>
      </c>
      <c r="J44" s="142">
        <f t="shared" ref="J44" si="540">+SUM(J45:J49)</f>
        <v>0</v>
      </c>
      <c r="K44" s="149">
        <f t="shared" ref="K44" si="541">+SUM(K45:K49)</f>
        <v>0</v>
      </c>
      <c r="L44" s="142">
        <f t="shared" ref="L44" si="542">+SUM(L45:L49)</f>
        <v>0</v>
      </c>
      <c r="M44" s="149">
        <f t="shared" ref="M44" si="543">+SUM(M45:M49)</f>
        <v>0</v>
      </c>
      <c r="N44" s="142">
        <f t="shared" ref="N44" si="544">+SUM(N45:N49)</f>
        <v>0</v>
      </c>
      <c r="O44" s="149">
        <f t="shared" ref="O44" si="545">+SUM(O45:O49)</f>
        <v>0</v>
      </c>
      <c r="P44" s="142">
        <f t="shared" ref="P44" si="546">+SUM(P45:P49)</f>
        <v>0</v>
      </c>
      <c r="Q44" s="149">
        <f t="shared" ref="Q44" si="547">+SUM(Q45:Q49)</f>
        <v>0</v>
      </c>
      <c r="R44" s="142">
        <f t="shared" ref="R44" si="548">+SUM(R45:R49)</f>
        <v>0</v>
      </c>
      <c r="S44" s="149">
        <f t="shared" ref="S44" si="549">+SUM(S45:S49)</f>
        <v>0</v>
      </c>
      <c r="T44" s="142">
        <f t="shared" ref="T44" si="550">+SUM(T45:T49)</f>
        <v>0</v>
      </c>
      <c r="U44" s="149">
        <f t="shared" ref="U44" si="551">+SUM(U45:U49)</f>
        <v>0</v>
      </c>
      <c r="V44" s="142">
        <f t="shared" ref="V44" si="552">+SUM(V45:V49)</f>
        <v>0</v>
      </c>
      <c r="W44" s="149">
        <f t="shared" ref="W44" si="553">+SUM(W45:W49)</f>
        <v>0</v>
      </c>
      <c r="X44" s="142">
        <f t="shared" ref="X44" si="554">+SUM(X45:X49)</f>
        <v>0</v>
      </c>
      <c r="Y44" s="149">
        <f t="shared" ref="Y44" si="555">+SUM(Y45:Y49)</f>
        <v>0</v>
      </c>
      <c r="Z44" s="142">
        <f t="shared" ref="Z44" si="556">+SUM(Z45:Z49)</f>
        <v>0</v>
      </c>
      <c r="AA44" s="149">
        <f t="shared" ref="AA44" si="557">+SUM(AA45:AA49)</f>
        <v>0</v>
      </c>
      <c r="AB44" s="142">
        <f t="shared" ref="AB44" si="558">+SUM(AB45:AB49)</f>
        <v>0</v>
      </c>
      <c r="AC44" s="149">
        <f t="shared" ref="AC44" si="559">+SUM(AC45:AC49)</f>
        <v>0</v>
      </c>
      <c r="AD44" s="142">
        <f t="shared" ref="AD44" si="560">+SUM(AD45:AD49)</f>
        <v>0</v>
      </c>
      <c r="AE44" s="149">
        <f t="shared" ref="AE44" si="561">+SUM(AE45:AE49)</f>
        <v>0</v>
      </c>
      <c r="AF44" s="142">
        <f t="shared" ref="AF44" si="562">+SUM(AF45:AF49)</f>
        <v>0</v>
      </c>
      <c r="AG44" s="142">
        <f t="shared" si="538"/>
        <v>0</v>
      </c>
      <c r="AH44" s="142">
        <f t="shared" si="538"/>
        <v>0</v>
      </c>
      <c r="AI44" s="142">
        <f t="shared" ref="AI44" si="563">+SUM(AI45:AI49)</f>
        <v>0</v>
      </c>
      <c r="AJ44" s="142">
        <f t="shared" si="538"/>
        <v>22033969600</v>
      </c>
      <c r="AK44" s="142">
        <f t="shared" si="538"/>
        <v>0</v>
      </c>
      <c r="AL44" s="142">
        <f t="shared" si="538"/>
        <v>21813629904</v>
      </c>
      <c r="AM44" s="142">
        <f t="shared" ref="AM44" si="564">+SUM(AM45:AM49)</f>
        <v>22033969600</v>
      </c>
      <c r="AN44" s="145">
        <f t="shared" si="538"/>
        <v>21813629904</v>
      </c>
      <c r="AO44" s="132">
        <f t="shared" si="538"/>
        <v>0</v>
      </c>
      <c r="AP44" s="132">
        <f t="shared" si="538"/>
        <v>0</v>
      </c>
      <c r="AQ44" s="132">
        <f t="shared" si="538"/>
        <v>0</v>
      </c>
      <c r="AR44" s="132">
        <f t="shared" si="538"/>
        <v>0</v>
      </c>
      <c r="AS44" s="132">
        <f t="shared" si="538"/>
        <v>0</v>
      </c>
      <c r="AT44" s="132">
        <f t="shared" si="538"/>
        <v>0</v>
      </c>
      <c r="AU44" s="132">
        <f t="shared" si="538"/>
        <v>0</v>
      </c>
      <c r="AV44" s="132">
        <f t="shared" si="538"/>
        <v>0</v>
      </c>
      <c r="AW44" s="132">
        <f t="shared" si="538"/>
        <v>0</v>
      </c>
      <c r="AX44" s="132">
        <f t="shared" si="538"/>
        <v>0</v>
      </c>
      <c r="AY44" s="162">
        <f t="shared" si="538"/>
        <v>0</v>
      </c>
      <c r="AZ44" s="142">
        <f t="shared" si="538"/>
        <v>21813629904</v>
      </c>
      <c r="BA44" s="159">
        <f t="shared" ref="BA44" si="565">+SUM(BA45:BA49)</f>
        <v>1388811899</v>
      </c>
      <c r="BB44" s="155">
        <f t="shared" ref="BB44" si="566">+SUM(BB45:BB49)</f>
        <v>1469470695</v>
      </c>
      <c r="BC44" s="155">
        <f t="shared" ref="BC44" si="567">+SUM(BC45:BC49)</f>
        <v>1569395756</v>
      </c>
      <c r="BD44" s="132">
        <f t="shared" ref="BD44" si="568">+SUM(BD45:BD49)</f>
        <v>1483068268</v>
      </c>
      <c r="BE44" s="132">
        <f t="shared" ref="BE44" si="569">+SUM(BE45:BE49)</f>
        <v>0</v>
      </c>
      <c r="BF44" s="132">
        <f t="shared" ref="BF44" si="570">+SUM(BF45:BF49)</f>
        <v>0</v>
      </c>
      <c r="BG44" s="132">
        <f t="shared" ref="BG44" si="571">+SUM(BG45:BG49)</f>
        <v>0</v>
      </c>
      <c r="BH44" s="132">
        <f t="shared" ref="BH44" si="572">+SUM(BH45:BH49)</f>
        <v>0</v>
      </c>
      <c r="BI44" s="132">
        <f t="shared" ref="BI44" si="573">+SUM(BI45:BI49)</f>
        <v>0</v>
      </c>
      <c r="BJ44" s="132">
        <f t="shared" ref="BJ44" si="574">+SUM(BJ45:BJ49)</f>
        <v>0</v>
      </c>
      <c r="BK44" s="132">
        <f t="shared" ref="BK44" si="575">+SUM(BK45:BK49)</f>
        <v>0</v>
      </c>
      <c r="BL44" s="162">
        <f t="shared" ref="BL44" si="576">+SUM(BL45:BL49)</f>
        <v>0</v>
      </c>
      <c r="BM44" s="142">
        <f t="shared" ref="BM44" si="577">+SUM(BM45:BM49)</f>
        <v>5910746618</v>
      </c>
      <c r="BN44" s="145">
        <f t="shared" ref="BN44" si="578">+SUM(BN45:BN49)</f>
        <v>1372930026</v>
      </c>
      <c r="BO44" s="132">
        <f t="shared" ref="BO44" si="579">+SUM(BO45:BO49)</f>
        <v>1466843016</v>
      </c>
      <c r="BP44" s="132">
        <f t="shared" ref="BP44" si="580">+SUM(BP45:BP49)</f>
        <v>1566946986</v>
      </c>
      <c r="BQ44" s="132">
        <f t="shared" ref="BQ44" si="581">+SUM(BQ45:BQ49)</f>
        <v>1483068268</v>
      </c>
      <c r="BR44" s="132">
        <f t="shared" ref="BR44" si="582">+SUM(BR45:BR49)</f>
        <v>0</v>
      </c>
      <c r="BS44" s="132">
        <f t="shared" ref="BS44" si="583">+SUM(BS45:BS49)</f>
        <v>0</v>
      </c>
      <c r="BT44" s="132">
        <f t="shared" ref="BT44" si="584">+SUM(BT45:BT49)</f>
        <v>0</v>
      </c>
      <c r="BU44" s="132">
        <f t="shared" ref="BU44" si="585">+SUM(BU45:BU49)</f>
        <v>0</v>
      </c>
      <c r="BV44" s="132">
        <f t="shared" ref="BV44" si="586">+SUM(BV45:BV49)</f>
        <v>0</v>
      </c>
      <c r="BW44" s="132">
        <f t="shared" ref="BW44" si="587">+SUM(BW45:BW49)</f>
        <v>0</v>
      </c>
      <c r="BX44" s="132">
        <f t="shared" ref="BX44" si="588">+SUM(BX45:BX49)</f>
        <v>0</v>
      </c>
      <c r="BY44" s="162">
        <f t="shared" ref="BY44" si="589">+SUM(BY45:BY49)</f>
        <v>0</v>
      </c>
      <c r="BZ44" s="142">
        <f t="shared" ref="BZ44" si="590">+SUM(BZ45:BZ49)</f>
        <v>5889788296</v>
      </c>
      <c r="CA44" s="145">
        <f t="shared" ref="CA44" si="591">+SUM(CA45:CA49)</f>
        <v>4928708</v>
      </c>
      <c r="CB44" s="132">
        <f t="shared" ref="CB44" si="592">+SUM(CB45:CB49)</f>
        <v>2834844334</v>
      </c>
      <c r="CC44" s="132">
        <f t="shared" ref="CC44" si="593">+SUM(CC45:CC49)</f>
        <v>1566946986</v>
      </c>
      <c r="CD44" s="132">
        <f t="shared" ref="CD44" si="594">+SUM(CD45:CD49)</f>
        <v>1483068268</v>
      </c>
      <c r="CE44" s="132">
        <f t="shared" ref="CE44" si="595">+SUM(CE45:CE49)</f>
        <v>0</v>
      </c>
      <c r="CF44" s="132">
        <f t="shared" ref="CF44" si="596">+SUM(CF45:CF49)</f>
        <v>0</v>
      </c>
      <c r="CG44" s="132">
        <f t="shared" ref="CG44" si="597">+SUM(CG45:CG49)</f>
        <v>0</v>
      </c>
      <c r="CH44" s="132">
        <f t="shared" ref="CH44" si="598">+SUM(CH45:CH49)</f>
        <v>0</v>
      </c>
      <c r="CI44" s="132">
        <f t="shared" ref="CI44" si="599">+SUM(CI45:CI49)</f>
        <v>0</v>
      </c>
      <c r="CJ44" s="132">
        <f t="shared" ref="CJ44" si="600">+SUM(CJ45:CJ49)</f>
        <v>0</v>
      </c>
      <c r="CK44" s="132">
        <f t="shared" ref="CK44" si="601">+SUM(CK45:CK49)</f>
        <v>0</v>
      </c>
      <c r="CL44" s="162">
        <f t="shared" ref="CL44" si="602">+SUM(CL45:CL49)</f>
        <v>0</v>
      </c>
      <c r="CM44" s="142">
        <f t="shared" ref="CM44" si="603">+SUM(CM45:CM49)</f>
        <v>5889788296</v>
      </c>
      <c r="CN44" s="132">
        <f t="shared" ref="CN44:CQ44" si="604">+SUM(CN45:CN49)</f>
        <v>220339696</v>
      </c>
      <c r="CO44" s="132">
        <f t="shared" si="604"/>
        <v>20424818005</v>
      </c>
      <c r="CP44" s="132">
        <f t="shared" si="604"/>
        <v>20958322</v>
      </c>
      <c r="CQ44" s="132">
        <f t="shared" si="604"/>
        <v>0</v>
      </c>
      <c r="CR44" s="130">
        <f t="shared" si="10"/>
        <v>0.99</v>
      </c>
      <c r="CS44" s="169">
        <f t="shared" si="11"/>
        <v>0.26825609389966665</v>
      </c>
    </row>
    <row r="45" spans="1:97" s="102" customFormat="1" ht="18" customHeight="1" outlineLevel="3" x14ac:dyDescent="0.2">
      <c r="B45" s="318" t="str">
        <f t="shared" ref="B45:B54" si="605">+C45&amp;D45</f>
        <v>A-1-0-5-1-110</v>
      </c>
      <c r="C45" s="138" t="s">
        <v>463</v>
      </c>
      <c r="D45" s="127" t="s">
        <v>407</v>
      </c>
      <c r="E45" s="220" t="s">
        <v>366</v>
      </c>
      <c r="F45" s="113">
        <v>4247370203</v>
      </c>
      <c r="G45" s="114"/>
      <c r="H45" s="113"/>
      <c r="I45" s="114"/>
      <c r="J45" s="113"/>
      <c r="K45" s="114"/>
      <c r="L45" s="113"/>
      <c r="M45" s="114"/>
      <c r="N45" s="113"/>
      <c r="O45" s="114"/>
      <c r="P45" s="113"/>
      <c r="Q45" s="114"/>
      <c r="R45" s="113"/>
      <c r="S45" s="114"/>
      <c r="T45" s="113"/>
      <c r="U45" s="114"/>
      <c r="V45" s="113"/>
      <c r="W45" s="114"/>
      <c r="X45" s="113"/>
      <c r="Y45" s="114"/>
      <c r="Z45" s="113"/>
      <c r="AA45" s="114"/>
      <c r="AB45" s="113"/>
      <c r="AC45" s="114"/>
      <c r="AD45" s="113"/>
      <c r="AE45" s="114">
        <f t="shared" ref="AE45:AE49" si="606">+G45+I45+K45+M45+O45+Q45+S45+U45+W45+Y45+AA45+AC45</f>
        <v>0</v>
      </c>
      <c r="AF45" s="113">
        <f t="shared" ref="AF45:AF49" si="607">+H45+J45+L45+N45+P45+R45+T45+V45+X45+Z45+AB45+AD45</f>
        <v>0</v>
      </c>
      <c r="AG45" s="113"/>
      <c r="AH45" s="113"/>
      <c r="AI45" s="113">
        <f t="shared" ref="AI45:AI49" si="608">+-AG45+AH45</f>
        <v>0</v>
      </c>
      <c r="AJ45" s="113">
        <f t="shared" ref="AJ45:AJ49" si="609">+F45-AE45+AF45+AI45</f>
        <v>4247370203</v>
      </c>
      <c r="AK45" s="113"/>
      <c r="AL45" s="113">
        <f t="shared" ref="AL45:AL58" si="610">+AK45+AZ45</f>
        <v>4204896502</v>
      </c>
      <c r="AM45" s="120">
        <f t="shared" ref="AM45:AM49" si="611">+AJ45-AK45</f>
        <v>4247370203</v>
      </c>
      <c r="AN45" s="117">
        <v>4204896502</v>
      </c>
      <c r="AO45" s="122">
        <v>0</v>
      </c>
      <c r="AP45" s="122">
        <v>0</v>
      </c>
      <c r="AQ45" s="122">
        <v>0</v>
      </c>
      <c r="AR45" s="122"/>
      <c r="AS45" s="122"/>
      <c r="AT45" s="122"/>
      <c r="AU45" s="122"/>
      <c r="AV45" s="122"/>
      <c r="AW45" s="125"/>
      <c r="AX45" s="125"/>
      <c r="AY45" s="118"/>
      <c r="AZ45" s="113">
        <f t="shared" ref="AZ45:AZ49" si="612">+SUM(AN45:AY45)</f>
        <v>4204896502</v>
      </c>
      <c r="BA45" s="117">
        <v>274564700</v>
      </c>
      <c r="BB45" s="122">
        <v>300673600</v>
      </c>
      <c r="BC45" s="122">
        <v>340548700</v>
      </c>
      <c r="BD45" s="122">
        <v>307173100</v>
      </c>
      <c r="BE45" s="122"/>
      <c r="BF45" s="122"/>
      <c r="BG45" s="122"/>
      <c r="BH45" s="122"/>
      <c r="BI45" s="122"/>
      <c r="BJ45" s="125"/>
      <c r="BK45" s="125"/>
      <c r="BL45" s="118"/>
      <c r="BM45" s="113">
        <f t="shared" ref="BM45:BM49" si="613">+SUM(BA45:BL45)</f>
        <v>1222960100</v>
      </c>
      <c r="BN45" s="117">
        <v>274564700</v>
      </c>
      <c r="BO45" s="122">
        <v>300673600</v>
      </c>
      <c r="BP45" s="122">
        <v>340112848</v>
      </c>
      <c r="BQ45" s="122">
        <v>307173100</v>
      </c>
      <c r="BR45" s="122"/>
      <c r="BS45" s="122"/>
      <c r="BT45" s="122"/>
      <c r="BU45" s="122"/>
      <c r="BV45" s="122"/>
      <c r="BW45" s="125"/>
      <c r="BX45" s="125"/>
      <c r="BY45" s="118"/>
      <c r="BZ45" s="113">
        <f t="shared" ref="BZ45:BZ49" si="614">+SUM(BN45:BY45)</f>
        <v>1222524248</v>
      </c>
      <c r="CA45" s="117">
        <v>0</v>
      </c>
      <c r="CB45" s="122">
        <v>575238300</v>
      </c>
      <c r="CC45" s="122">
        <v>340112848</v>
      </c>
      <c r="CD45" s="122">
        <v>307173100</v>
      </c>
      <c r="CE45" s="122"/>
      <c r="CF45" s="122"/>
      <c r="CG45" s="122"/>
      <c r="CH45" s="122"/>
      <c r="CI45" s="122"/>
      <c r="CJ45" s="125"/>
      <c r="CK45" s="125"/>
      <c r="CL45" s="118"/>
      <c r="CM45" s="113">
        <f t="shared" ref="CM45:CM49" si="615">+SUM(CA45:CL45)</f>
        <v>1222524248</v>
      </c>
      <c r="CN45" s="122">
        <f t="shared" ref="CN45:CN49" si="616">+AJ45-AZ45</f>
        <v>42473701</v>
      </c>
      <c r="CO45" s="122">
        <f t="shared" ref="CO45:CO49" si="617">+AN45-BA45</f>
        <v>3930331802</v>
      </c>
      <c r="CP45" s="122">
        <f t="shared" ref="CP45:CP49" si="618">+BM45-BZ45</f>
        <v>435852</v>
      </c>
      <c r="CQ45" s="122">
        <f t="shared" ref="CQ45:CQ49" si="619">+BZ45-CM45</f>
        <v>0</v>
      </c>
      <c r="CR45" s="249">
        <f t="shared" si="10"/>
        <v>0.99000000024250301</v>
      </c>
      <c r="CS45" s="250">
        <f t="shared" si="11"/>
        <v>0.2879334839087489</v>
      </c>
    </row>
    <row r="46" spans="1:97" s="102" customFormat="1" ht="18" customHeight="1" outlineLevel="3" x14ac:dyDescent="0.2">
      <c r="B46" s="318" t="str">
        <f t="shared" si="605"/>
        <v>A-1-0-5-1-210</v>
      </c>
      <c r="C46" s="138" t="s">
        <v>464</v>
      </c>
      <c r="D46" s="127" t="s">
        <v>407</v>
      </c>
      <c r="E46" s="220" t="s">
        <v>367</v>
      </c>
      <c r="F46" s="113">
        <v>2967203153</v>
      </c>
      <c r="G46" s="114"/>
      <c r="H46" s="113"/>
      <c r="I46" s="114"/>
      <c r="J46" s="113"/>
      <c r="K46" s="114"/>
      <c r="L46" s="113"/>
      <c r="M46" s="114"/>
      <c r="N46" s="113"/>
      <c r="O46" s="114"/>
      <c r="P46" s="113"/>
      <c r="Q46" s="114"/>
      <c r="R46" s="113"/>
      <c r="S46" s="114"/>
      <c r="T46" s="113"/>
      <c r="U46" s="114"/>
      <c r="V46" s="113"/>
      <c r="W46" s="114"/>
      <c r="X46" s="113"/>
      <c r="Y46" s="114"/>
      <c r="Z46" s="113"/>
      <c r="AA46" s="114"/>
      <c r="AB46" s="113"/>
      <c r="AC46" s="114"/>
      <c r="AD46" s="113"/>
      <c r="AE46" s="114">
        <f t="shared" si="606"/>
        <v>0</v>
      </c>
      <c r="AF46" s="113">
        <f t="shared" si="607"/>
        <v>0</v>
      </c>
      <c r="AG46" s="113"/>
      <c r="AH46" s="113"/>
      <c r="AI46" s="113">
        <f t="shared" si="608"/>
        <v>0</v>
      </c>
      <c r="AJ46" s="113">
        <f t="shared" si="609"/>
        <v>2967203153</v>
      </c>
      <c r="AK46" s="113"/>
      <c r="AL46" s="113">
        <f t="shared" si="610"/>
        <v>2937531121</v>
      </c>
      <c r="AM46" s="120">
        <f t="shared" si="611"/>
        <v>2967203153</v>
      </c>
      <c r="AN46" s="117">
        <v>2937531121</v>
      </c>
      <c r="AO46" s="122">
        <v>0</v>
      </c>
      <c r="AP46" s="122">
        <v>0</v>
      </c>
      <c r="AQ46" s="122">
        <v>0</v>
      </c>
      <c r="AR46" s="122"/>
      <c r="AS46" s="122"/>
      <c r="AT46" s="122"/>
      <c r="AU46" s="122"/>
      <c r="AV46" s="122"/>
      <c r="AW46" s="125"/>
      <c r="AX46" s="125"/>
      <c r="AY46" s="118"/>
      <c r="AZ46" s="113">
        <f t="shared" si="612"/>
        <v>2937531121</v>
      </c>
      <c r="BA46" s="117">
        <v>4928708</v>
      </c>
      <c r="BB46" s="122">
        <v>1046996</v>
      </c>
      <c r="BC46" s="122">
        <v>2625755</v>
      </c>
      <c r="BD46" s="122">
        <v>2631196</v>
      </c>
      <c r="BE46" s="122"/>
      <c r="BF46" s="122"/>
      <c r="BG46" s="122"/>
      <c r="BH46" s="122"/>
      <c r="BI46" s="122"/>
      <c r="BJ46" s="125"/>
      <c r="BK46" s="125"/>
      <c r="BL46" s="118"/>
      <c r="BM46" s="113">
        <f t="shared" si="613"/>
        <v>11232655</v>
      </c>
      <c r="BN46" s="117">
        <v>4928708</v>
      </c>
      <c r="BO46" s="122">
        <v>1046996</v>
      </c>
      <c r="BP46" s="122">
        <v>2625755</v>
      </c>
      <c r="BQ46" s="122">
        <v>2631196</v>
      </c>
      <c r="BR46" s="122"/>
      <c r="BS46" s="122"/>
      <c r="BT46" s="122"/>
      <c r="BU46" s="122"/>
      <c r="BV46" s="122"/>
      <c r="BW46" s="125"/>
      <c r="BX46" s="125"/>
      <c r="BY46" s="118"/>
      <c r="BZ46" s="113">
        <f t="shared" si="614"/>
        <v>11232655</v>
      </c>
      <c r="CA46" s="117">
        <v>4928708</v>
      </c>
      <c r="CB46" s="122">
        <v>1046996</v>
      </c>
      <c r="CC46" s="122">
        <v>2625755</v>
      </c>
      <c r="CD46" s="122">
        <v>2631196</v>
      </c>
      <c r="CE46" s="122"/>
      <c r="CF46" s="122"/>
      <c r="CG46" s="122"/>
      <c r="CH46" s="122"/>
      <c r="CI46" s="122"/>
      <c r="CJ46" s="125"/>
      <c r="CK46" s="125"/>
      <c r="CL46" s="118"/>
      <c r="CM46" s="113">
        <f t="shared" si="615"/>
        <v>11232655</v>
      </c>
      <c r="CN46" s="122">
        <f t="shared" si="616"/>
        <v>29672032</v>
      </c>
      <c r="CO46" s="122">
        <f t="shared" si="617"/>
        <v>2932602413</v>
      </c>
      <c r="CP46" s="122">
        <f t="shared" si="618"/>
        <v>0</v>
      </c>
      <c r="CQ46" s="122">
        <f t="shared" si="619"/>
        <v>0</v>
      </c>
      <c r="CR46" s="249">
        <f t="shared" si="10"/>
        <v>0.9899999998416017</v>
      </c>
      <c r="CS46" s="250">
        <f t="shared" si="11"/>
        <v>3.7856036209193123E-3</v>
      </c>
    </row>
    <row r="47" spans="1:97" s="102" customFormat="1" ht="18" customHeight="1" outlineLevel="3" x14ac:dyDescent="0.2">
      <c r="B47" s="318" t="str">
        <f t="shared" si="605"/>
        <v>A-1-0-5-1-310</v>
      </c>
      <c r="C47" s="138" t="s">
        <v>465</v>
      </c>
      <c r="D47" s="127" t="s">
        <v>407</v>
      </c>
      <c r="E47" s="220" t="s">
        <v>368</v>
      </c>
      <c r="F47" s="113">
        <v>5438480408</v>
      </c>
      <c r="G47" s="114"/>
      <c r="H47" s="113"/>
      <c r="I47" s="114"/>
      <c r="J47" s="113"/>
      <c r="K47" s="114"/>
      <c r="L47" s="113"/>
      <c r="M47" s="114"/>
      <c r="N47" s="113"/>
      <c r="O47" s="114"/>
      <c r="P47" s="113"/>
      <c r="Q47" s="114"/>
      <c r="R47" s="113"/>
      <c r="S47" s="114"/>
      <c r="T47" s="113"/>
      <c r="U47" s="114"/>
      <c r="V47" s="113"/>
      <c r="W47" s="114"/>
      <c r="X47" s="113"/>
      <c r="Y47" s="114"/>
      <c r="Z47" s="113"/>
      <c r="AA47" s="114"/>
      <c r="AB47" s="113"/>
      <c r="AC47" s="114"/>
      <c r="AD47" s="113"/>
      <c r="AE47" s="114">
        <f t="shared" si="606"/>
        <v>0</v>
      </c>
      <c r="AF47" s="113">
        <f t="shared" si="607"/>
        <v>0</v>
      </c>
      <c r="AG47" s="113"/>
      <c r="AH47" s="113"/>
      <c r="AI47" s="113">
        <f t="shared" si="608"/>
        <v>0</v>
      </c>
      <c r="AJ47" s="113">
        <f t="shared" si="609"/>
        <v>5438480408</v>
      </c>
      <c r="AK47" s="113"/>
      <c r="AL47" s="113">
        <f t="shared" si="610"/>
        <v>5384095604</v>
      </c>
      <c r="AM47" s="120">
        <f t="shared" si="611"/>
        <v>5438480408</v>
      </c>
      <c r="AN47" s="117">
        <v>5384095604</v>
      </c>
      <c r="AO47" s="122">
        <v>0</v>
      </c>
      <c r="AP47" s="122">
        <v>0</v>
      </c>
      <c r="AQ47" s="122">
        <v>0</v>
      </c>
      <c r="AR47" s="122"/>
      <c r="AS47" s="122"/>
      <c r="AT47" s="122"/>
      <c r="AU47" s="122"/>
      <c r="AV47" s="122"/>
      <c r="AW47" s="125"/>
      <c r="AX47" s="125"/>
      <c r="AY47" s="118"/>
      <c r="AZ47" s="113">
        <f t="shared" si="612"/>
        <v>5384095604</v>
      </c>
      <c r="BA47" s="117">
        <v>397979580</v>
      </c>
      <c r="BB47" s="122">
        <v>413201900</v>
      </c>
      <c r="BC47" s="122">
        <v>437827829</v>
      </c>
      <c r="BD47" s="122">
        <v>415399400</v>
      </c>
      <c r="BE47" s="122"/>
      <c r="BF47" s="122"/>
      <c r="BG47" s="122"/>
      <c r="BH47" s="122"/>
      <c r="BI47" s="122"/>
      <c r="BJ47" s="125"/>
      <c r="BK47" s="125"/>
      <c r="BL47" s="118"/>
      <c r="BM47" s="113">
        <f t="shared" si="613"/>
        <v>1664408709</v>
      </c>
      <c r="BN47" s="117">
        <v>397770900</v>
      </c>
      <c r="BO47" s="122">
        <v>413201900</v>
      </c>
      <c r="BP47" s="122">
        <v>437827829</v>
      </c>
      <c r="BQ47" s="122">
        <v>415399400</v>
      </c>
      <c r="BR47" s="122"/>
      <c r="BS47" s="122"/>
      <c r="BT47" s="122"/>
      <c r="BU47" s="122"/>
      <c r="BV47" s="122"/>
      <c r="BW47" s="125"/>
      <c r="BX47" s="125"/>
      <c r="BY47" s="118"/>
      <c r="BZ47" s="113">
        <f t="shared" si="614"/>
        <v>1664200029</v>
      </c>
      <c r="CA47" s="117">
        <v>0</v>
      </c>
      <c r="CB47" s="122">
        <v>810972800</v>
      </c>
      <c r="CC47" s="122">
        <v>437827829</v>
      </c>
      <c r="CD47" s="122">
        <v>415399400</v>
      </c>
      <c r="CE47" s="122"/>
      <c r="CF47" s="122"/>
      <c r="CG47" s="122"/>
      <c r="CH47" s="122"/>
      <c r="CI47" s="122"/>
      <c r="CJ47" s="125"/>
      <c r="CK47" s="125"/>
      <c r="CL47" s="118"/>
      <c r="CM47" s="113">
        <f t="shared" si="615"/>
        <v>1664200029</v>
      </c>
      <c r="CN47" s="122">
        <f t="shared" si="616"/>
        <v>54384804</v>
      </c>
      <c r="CO47" s="122">
        <f t="shared" si="617"/>
        <v>4986116024</v>
      </c>
      <c r="CP47" s="122">
        <f t="shared" si="618"/>
        <v>208680</v>
      </c>
      <c r="CQ47" s="122">
        <f t="shared" si="619"/>
        <v>0</v>
      </c>
      <c r="CR47" s="249">
        <f t="shared" si="10"/>
        <v>0.99000000001471</v>
      </c>
      <c r="CS47" s="250">
        <f t="shared" si="11"/>
        <v>0.30604297232580929</v>
      </c>
    </row>
    <row r="48" spans="1:97" s="102" customFormat="1" ht="18" customHeight="1" outlineLevel="3" x14ac:dyDescent="0.2">
      <c r="B48" s="318" t="str">
        <f t="shared" si="605"/>
        <v>A-1-0-5-1-410</v>
      </c>
      <c r="C48" s="138" t="s">
        <v>466</v>
      </c>
      <c r="D48" s="127" t="s">
        <v>407</v>
      </c>
      <c r="E48" s="220" t="s">
        <v>369</v>
      </c>
      <c r="F48" s="113">
        <v>8252588168</v>
      </c>
      <c r="G48" s="114"/>
      <c r="H48" s="113"/>
      <c r="I48" s="114"/>
      <c r="J48" s="113"/>
      <c r="K48" s="114"/>
      <c r="L48" s="113"/>
      <c r="M48" s="114"/>
      <c r="N48" s="113"/>
      <c r="O48" s="114"/>
      <c r="P48" s="113"/>
      <c r="Q48" s="114"/>
      <c r="R48" s="113"/>
      <c r="S48" s="114"/>
      <c r="T48" s="113"/>
      <c r="U48" s="114"/>
      <c r="V48" s="113"/>
      <c r="W48" s="114"/>
      <c r="X48" s="113"/>
      <c r="Y48" s="114"/>
      <c r="Z48" s="113"/>
      <c r="AA48" s="114"/>
      <c r="AB48" s="113"/>
      <c r="AC48" s="114"/>
      <c r="AD48" s="113"/>
      <c r="AE48" s="114">
        <f t="shared" si="606"/>
        <v>0</v>
      </c>
      <c r="AF48" s="113">
        <f t="shared" si="607"/>
        <v>0</v>
      </c>
      <c r="AG48" s="113"/>
      <c r="AH48" s="113"/>
      <c r="AI48" s="113">
        <f t="shared" si="608"/>
        <v>0</v>
      </c>
      <c r="AJ48" s="113">
        <f t="shared" si="609"/>
        <v>8252588168</v>
      </c>
      <c r="AK48" s="113"/>
      <c r="AL48" s="113">
        <f t="shared" si="610"/>
        <v>8170062286</v>
      </c>
      <c r="AM48" s="113">
        <f t="shared" si="611"/>
        <v>8252588168</v>
      </c>
      <c r="AN48" s="117">
        <v>8170062286</v>
      </c>
      <c r="AO48" s="122">
        <v>0</v>
      </c>
      <c r="AP48" s="122">
        <v>0</v>
      </c>
      <c r="AQ48" s="122">
        <v>0</v>
      </c>
      <c r="AR48" s="122"/>
      <c r="AS48" s="122"/>
      <c r="AT48" s="122"/>
      <c r="AU48" s="122"/>
      <c r="AV48" s="122"/>
      <c r="AW48" s="122"/>
      <c r="AX48" s="122"/>
      <c r="AY48" s="118"/>
      <c r="AZ48" s="113">
        <f t="shared" si="612"/>
        <v>8170062286</v>
      </c>
      <c r="BA48" s="117">
        <v>636269640</v>
      </c>
      <c r="BB48" s="122">
        <v>668363156</v>
      </c>
      <c r="BC48" s="122">
        <v>693661800</v>
      </c>
      <c r="BD48" s="122">
        <v>669808300</v>
      </c>
      <c r="BE48" s="122"/>
      <c r="BF48" s="122"/>
      <c r="BG48" s="122"/>
      <c r="BH48" s="122"/>
      <c r="BI48" s="122"/>
      <c r="BJ48" s="122"/>
      <c r="BK48" s="122"/>
      <c r="BL48" s="118"/>
      <c r="BM48" s="113">
        <f t="shared" si="613"/>
        <v>2668102896</v>
      </c>
      <c r="BN48" s="117">
        <v>634731620</v>
      </c>
      <c r="BO48" s="122">
        <v>665735477</v>
      </c>
      <c r="BP48" s="122">
        <v>691648882</v>
      </c>
      <c r="BQ48" s="122">
        <v>669808300</v>
      </c>
      <c r="BR48" s="122"/>
      <c r="BS48" s="122"/>
      <c r="BT48" s="122"/>
      <c r="BU48" s="122"/>
      <c r="BV48" s="122"/>
      <c r="BW48" s="122"/>
      <c r="BX48" s="122"/>
      <c r="BY48" s="118"/>
      <c r="BZ48" s="113">
        <f t="shared" si="614"/>
        <v>2661924279</v>
      </c>
      <c r="CA48" s="117">
        <v>0</v>
      </c>
      <c r="CB48" s="122">
        <v>1300467097</v>
      </c>
      <c r="CC48" s="122">
        <v>691648882</v>
      </c>
      <c r="CD48" s="122">
        <v>669808300</v>
      </c>
      <c r="CE48" s="122"/>
      <c r="CF48" s="122"/>
      <c r="CG48" s="122"/>
      <c r="CH48" s="122"/>
      <c r="CI48" s="122"/>
      <c r="CJ48" s="122"/>
      <c r="CK48" s="122"/>
      <c r="CL48" s="118"/>
      <c r="CM48" s="113">
        <f t="shared" si="615"/>
        <v>2661924279</v>
      </c>
      <c r="CN48" s="122">
        <f t="shared" si="616"/>
        <v>82525882</v>
      </c>
      <c r="CO48" s="122">
        <f t="shared" si="617"/>
        <v>7533792646</v>
      </c>
      <c r="CP48" s="122">
        <f t="shared" si="618"/>
        <v>6178617</v>
      </c>
      <c r="CQ48" s="122">
        <f t="shared" si="619"/>
        <v>0</v>
      </c>
      <c r="CR48" s="249">
        <f t="shared" si="10"/>
        <v>0.98999999996122423</v>
      </c>
      <c r="CS48" s="250">
        <f t="shared" si="11"/>
        <v>0.32330498525853496</v>
      </c>
    </row>
    <row r="49" spans="1:97" s="102" customFormat="1" ht="36" customHeight="1" outlineLevel="3" x14ac:dyDescent="0.2">
      <c r="B49" s="318" t="str">
        <f t="shared" si="605"/>
        <v>A-1-0-5-1-510</v>
      </c>
      <c r="C49" s="138" t="s">
        <v>467</v>
      </c>
      <c r="D49" s="127" t="s">
        <v>407</v>
      </c>
      <c r="E49" s="220" t="s">
        <v>370</v>
      </c>
      <c r="F49" s="113">
        <v>1128327668</v>
      </c>
      <c r="G49" s="114"/>
      <c r="H49" s="113"/>
      <c r="I49" s="114"/>
      <c r="J49" s="113"/>
      <c r="K49" s="114"/>
      <c r="L49" s="113"/>
      <c r="M49" s="114"/>
      <c r="N49" s="113"/>
      <c r="O49" s="114"/>
      <c r="P49" s="113"/>
      <c r="Q49" s="114"/>
      <c r="R49" s="113"/>
      <c r="S49" s="114"/>
      <c r="T49" s="113"/>
      <c r="U49" s="114"/>
      <c r="V49" s="113"/>
      <c r="W49" s="114"/>
      <c r="X49" s="113"/>
      <c r="Y49" s="114"/>
      <c r="Z49" s="113"/>
      <c r="AA49" s="114"/>
      <c r="AB49" s="113"/>
      <c r="AC49" s="114"/>
      <c r="AD49" s="113"/>
      <c r="AE49" s="114">
        <f t="shared" si="606"/>
        <v>0</v>
      </c>
      <c r="AF49" s="113">
        <f t="shared" si="607"/>
        <v>0</v>
      </c>
      <c r="AG49" s="113"/>
      <c r="AH49" s="113"/>
      <c r="AI49" s="113">
        <f t="shared" si="608"/>
        <v>0</v>
      </c>
      <c r="AJ49" s="113">
        <f t="shared" si="609"/>
        <v>1128327668</v>
      </c>
      <c r="AK49" s="113"/>
      <c r="AL49" s="113">
        <f t="shared" si="610"/>
        <v>1117044391</v>
      </c>
      <c r="AM49" s="120">
        <f t="shared" si="611"/>
        <v>1128327668</v>
      </c>
      <c r="AN49" s="117">
        <v>1117044391</v>
      </c>
      <c r="AO49" s="122">
        <v>0</v>
      </c>
      <c r="AP49" s="122">
        <v>0</v>
      </c>
      <c r="AQ49" s="122">
        <v>0</v>
      </c>
      <c r="AR49" s="122"/>
      <c r="AS49" s="122"/>
      <c r="AT49" s="122"/>
      <c r="AU49" s="122"/>
      <c r="AV49" s="122"/>
      <c r="AW49" s="125"/>
      <c r="AX49" s="125"/>
      <c r="AY49" s="118"/>
      <c r="AZ49" s="113">
        <f t="shared" si="612"/>
        <v>1117044391</v>
      </c>
      <c r="BA49" s="117">
        <v>75069271</v>
      </c>
      <c r="BB49" s="122">
        <v>86185043</v>
      </c>
      <c r="BC49" s="122">
        <v>94731672</v>
      </c>
      <c r="BD49" s="122">
        <v>88056272</v>
      </c>
      <c r="BE49" s="122"/>
      <c r="BF49" s="122"/>
      <c r="BG49" s="122"/>
      <c r="BH49" s="122"/>
      <c r="BI49" s="122"/>
      <c r="BJ49" s="125"/>
      <c r="BK49" s="125"/>
      <c r="BL49" s="118"/>
      <c r="BM49" s="113">
        <f t="shared" si="613"/>
        <v>344042258</v>
      </c>
      <c r="BN49" s="117">
        <v>60934098</v>
      </c>
      <c r="BO49" s="122">
        <v>86185043</v>
      </c>
      <c r="BP49" s="122">
        <v>94731672</v>
      </c>
      <c r="BQ49" s="122">
        <v>88056272</v>
      </c>
      <c r="BR49" s="122"/>
      <c r="BS49" s="122"/>
      <c r="BT49" s="122"/>
      <c r="BU49" s="122"/>
      <c r="BV49" s="122"/>
      <c r="BW49" s="125"/>
      <c r="BX49" s="125"/>
      <c r="BY49" s="118"/>
      <c r="BZ49" s="113">
        <f t="shared" si="614"/>
        <v>329907085</v>
      </c>
      <c r="CA49" s="117">
        <v>0</v>
      </c>
      <c r="CB49" s="122">
        <v>147119141</v>
      </c>
      <c r="CC49" s="122">
        <v>94731672</v>
      </c>
      <c r="CD49" s="122">
        <v>88056272</v>
      </c>
      <c r="CE49" s="122"/>
      <c r="CF49" s="122"/>
      <c r="CG49" s="122"/>
      <c r="CH49" s="122"/>
      <c r="CI49" s="122"/>
      <c r="CJ49" s="125"/>
      <c r="CK49" s="125"/>
      <c r="CL49" s="118"/>
      <c r="CM49" s="113">
        <f t="shared" si="615"/>
        <v>329907085</v>
      </c>
      <c r="CN49" s="122">
        <f t="shared" si="616"/>
        <v>11283277</v>
      </c>
      <c r="CO49" s="122">
        <f t="shared" si="617"/>
        <v>1041975120</v>
      </c>
      <c r="CP49" s="122">
        <f t="shared" si="618"/>
        <v>14135173</v>
      </c>
      <c r="CQ49" s="122">
        <f t="shared" si="619"/>
        <v>0</v>
      </c>
      <c r="CR49" s="249">
        <f t="shared" si="10"/>
        <v>0.98999999971639441</v>
      </c>
      <c r="CS49" s="250">
        <f t="shared" si="11"/>
        <v>0.30491342874701183</v>
      </c>
    </row>
    <row r="50" spans="1:97" s="131" customFormat="1" ht="43.5" customHeight="1" outlineLevel="2" x14ac:dyDescent="0.25">
      <c r="A50" s="128"/>
      <c r="B50" s="317"/>
      <c r="C50" s="135" t="s">
        <v>608</v>
      </c>
      <c r="D50" s="129" t="s">
        <v>407</v>
      </c>
      <c r="E50" s="294" t="s">
        <v>609</v>
      </c>
      <c r="F50" s="142">
        <f>+SUM(F51:F54)</f>
        <v>13984872539</v>
      </c>
      <c r="G50" s="149">
        <f t="shared" ref="G50:AZ50" si="620">+SUM(G51:G54)</f>
        <v>0</v>
      </c>
      <c r="H50" s="142">
        <f t="shared" si="620"/>
        <v>0</v>
      </c>
      <c r="I50" s="149">
        <f t="shared" ref="I50" si="621">+SUM(I51:I54)</f>
        <v>0</v>
      </c>
      <c r="J50" s="142">
        <f t="shared" ref="J50" si="622">+SUM(J51:J54)</f>
        <v>0</v>
      </c>
      <c r="K50" s="149">
        <f t="shared" ref="K50" si="623">+SUM(K51:K54)</f>
        <v>0</v>
      </c>
      <c r="L50" s="142">
        <f t="shared" ref="L50" si="624">+SUM(L51:L54)</f>
        <v>0</v>
      </c>
      <c r="M50" s="149">
        <f t="shared" ref="M50" si="625">+SUM(M51:M54)</f>
        <v>0</v>
      </c>
      <c r="N50" s="142">
        <f t="shared" ref="N50" si="626">+SUM(N51:N54)</f>
        <v>0</v>
      </c>
      <c r="O50" s="149">
        <f t="shared" ref="O50" si="627">+SUM(O51:O54)</f>
        <v>0</v>
      </c>
      <c r="P50" s="142">
        <f t="shared" ref="P50" si="628">+SUM(P51:P54)</f>
        <v>0</v>
      </c>
      <c r="Q50" s="149">
        <f t="shared" ref="Q50" si="629">+SUM(Q51:Q54)</f>
        <v>0</v>
      </c>
      <c r="R50" s="142">
        <f t="shared" ref="R50" si="630">+SUM(R51:R54)</f>
        <v>0</v>
      </c>
      <c r="S50" s="149">
        <f t="shared" ref="S50" si="631">+SUM(S51:S54)</f>
        <v>0</v>
      </c>
      <c r="T50" s="142">
        <f t="shared" ref="T50" si="632">+SUM(T51:T54)</f>
        <v>0</v>
      </c>
      <c r="U50" s="149">
        <f t="shared" ref="U50" si="633">+SUM(U51:U54)</f>
        <v>0</v>
      </c>
      <c r="V50" s="142">
        <f t="shared" ref="V50" si="634">+SUM(V51:V54)</f>
        <v>0</v>
      </c>
      <c r="W50" s="149">
        <f t="shared" ref="W50" si="635">+SUM(W51:W54)</f>
        <v>0</v>
      </c>
      <c r="X50" s="142">
        <f t="shared" ref="X50" si="636">+SUM(X51:X54)</f>
        <v>0</v>
      </c>
      <c r="Y50" s="149">
        <f t="shared" ref="Y50" si="637">+SUM(Y51:Y54)</f>
        <v>0</v>
      </c>
      <c r="Z50" s="142">
        <f t="shared" ref="Z50" si="638">+SUM(Z51:Z54)</f>
        <v>0</v>
      </c>
      <c r="AA50" s="149">
        <f t="shared" ref="AA50" si="639">+SUM(AA51:AA54)</f>
        <v>0</v>
      </c>
      <c r="AB50" s="142">
        <f t="shared" ref="AB50" si="640">+SUM(AB51:AB54)</f>
        <v>0</v>
      </c>
      <c r="AC50" s="149">
        <f t="shared" ref="AC50" si="641">+SUM(AC51:AC54)</f>
        <v>0</v>
      </c>
      <c r="AD50" s="142">
        <f t="shared" ref="AD50" si="642">+SUM(AD51:AD54)</f>
        <v>0</v>
      </c>
      <c r="AE50" s="149">
        <f t="shared" ref="AE50" si="643">+SUM(AE51:AE54)</f>
        <v>0</v>
      </c>
      <c r="AF50" s="142">
        <f t="shared" ref="AF50" si="644">+SUM(AF51:AF54)</f>
        <v>0</v>
      </c>
      <c r="AG50" s="142">
        <f t="shared" si="620"/>
        <v>0</v>
      </c>
      <c r="AH50" s="142">
        <f t="shared" si="620"/>
        <v>0</v>
      </c>
      <c r="AI50" s="142">
        <f t="shared" ref="AI50" si="645">+SUM(AI51:AI54)</f>
        <v>0</v>
      </c>
      <c r="AJ50" s="142">
        <f t="shared" si="620"/>
        <v>13984872539</v>
      </c>
      <c r="AK50" s="142">
        <f t="shared" si="620"/>
        <v>0</v>
      </c>
      <c r="AL50" s="142">
        <f t="shared" si="620"/>
        <v>13845023814</v>
      </c>
      <c r="AM50" s="142">
        <f t="shared" ref="AM50" si="646">+SUM(AM51:AM54)</f>
        <v>13984872539</v>
      </c>
      <c r="AN50" s="145">
        <f t="shared" si="620"/>
        <v>13845023814</v>
      </c>
      <c r="AO50" s="132">
        <f t="shared" si="620"/>
        <v>0</v>
      </c>
      <c r="AP50" s="132">
        <f t="shared" si="620"/>
        <v>0</v>
      </c>
      <c r="AQ50" s="132">
        <f t="shared" si="620"/>
        <v>0</v>
      </c>
      <c r="AR50" s="132">
        <f t="shared" si="620"/>
        <v>0</v>
      </c>
      <c r="AS50" s="132">
        <f t="shared" si="620"/>
        <v>0</v>
      </c>
      <c r="AT50" s="132">
        <f t="shared" si="620"/>
        <v>0</v>
      </c>
      <c r="AU50" s="132">
        <f t="shared" si="620"/>
        <v>0</v>
      </c>
      <c r="AV50" s="132">
        <f t="shared" si="620"/>
        <v>0</v>
      </c>
      <c r="AW50" s="132">
        <f t="shared" si="620"/>
        <v>0</v>
      </c>
      <c r="AX50" s="132">
        <f t="shared" si="620"/>
        <v>0</v>
      </c>
      <c r="AY50" s="162">
        <f t="shared" si="620"/>
        <v>0</v>
      </c>
      <c r="AZ50" s="142">
        <f t="shared" si="620"/>
        <v>13845023814</v>
      </c>
      <c r="BA50" s="145">
        <f t="shared" ref="BA50" si="647">+SUM(BA51:BA54)</f>
        <v>967413490</v>
      </c>
      <c r="BB50" s="132">
        <f t="shared" ref="BB50" si="648">+SUM(BB51:BB54)</f>
        <v>999458637</v>
      </c>
      <c r="BC50" s="132">
        <f t="shared" ref="BC50" si="649">+SUM(BC51:BC54)</f>
        <v>1029936103</v>
      </c>
      <c r="BD50" s="132">
        <f t="shared" ref="BD50" si="650">+SUM(BD51:BD54)</f>
        <v>1012243172</v>
      </c>
      <c r="BE50" s="132">
        <f t="shared" ref="BE50" si="651">+SUM(BE51:BE54)</f>
        <v>0</v>
      </c>
      <c r="BF50" s="132">
        <f t="shared" ref="BF50" si="652">+SUM(BF51:BF54)</f>
        <v>0</v>
      </c>
      <c r="BG50" s="132">
        <f t="shared" ref="BG50" si="653">+SUM(BG51:BG54)</f>
        <v>0</v>
      </c>
      <c r="BH50" s="132">
        <f t="shared" ref="BH50" si="654">+SUM(BH51:BH54)</f>
        <v>0</v>
      </c>
      <c r="BI50" s="132">
        <f t="shared" ref="BI50" si="655">+SUM(BI51:BI54)</f>
        <v>0</v>
      </c>
      <c r="BJ50" s="132">
        <f t="shared" ref="BJ50" si="656">+SUM(BJ51:BJ54)</f>
        <v>0</v>
      </c>
      <c r="BK50" s="132">
        <f t="shared" ref="BK50" si="657">+SUM(BK51:BK54)</f>
        <v>0</v>
      </c>
      <c r="BL50" s="162">
        <f t="shared" ref="BL50" si="658">+SUM(BL51:BL54)</f>
        <v>0</v>
      </c>
      <c r="BM50" s="142">
        <f t="shared" ref="BM50" si="659">+SUM(BM51:BM54)</f>
        <v>4009051402</v>
      </c>
      <c r="BN50" s="145">
        <f t="shared" ref="BN50" si="660">+SUM(BN51:BN54)</f>
        <v>966413623</v>
      </c>
      <c r="BO50" s="132">
        <f t="shared" ref="BO50" si="661">+SUM(BO51:BO54)</f>
        <v>999458637</v>
      </c>
      <c r="BP50" s="132">
        <f t="shared" ref="BP50" si="662">+SUM(BP51:BP54)</f>
        <v>1029936103</v>
      </c>
      <c r="BQ50" s="132">
        <f t="shared" ref="BQ50" si="663">+SUM(BQ51:BQ54)</f>
        <v>1012243172</v>
      </c>
      <c r="BR50" s="132">
        <f t="shared" ref="BR50" si="664">+SUM(BR51:BR54)</f>
        <v>0</v>
      </c>
      <c r="BS50" s="132">
        <f t="shared" ref="BS50" si="665">+SUM(BS51:BS54)</f>
        <v>0</v>
      </c>
      <c r="BT50" s="132">
        <f t="shared" ref="BT50" si="666">+SUM(BT51:BT54)</f>
        <v>0</v>
      </c>
      <c r="BU50" s="132">
        <f t="shared" ref="BU50" si="667">+SUM(BU51:BU54)</f>
        <v>0</v>
      </c>
      <c r="BV50" s="132">
        <f t="shared" ref="BV50" si="668">+SUM(BV51:BV54)</f>
        <v>0</v>
      </c>
      <c r="BW50" s="132">
        <f t="shared" ref="BW50" si="669">+SUM(BW51:BW54)</f>
        <v>0</v>
      </c>
      <c r="BX50" s="132">
        <f t="shared" ref="BX50" si="670">+SUM(BX51:BX54)</f>
        <v>0</v>
      </c>
      <c r="BY50" s="162">
        <f t="shared" ref="BY50" si="671">+SUM(BY51:BY54)</f>
        <v>0</v>
      </c>
      <c r="BZ50" s="142">
        <f t="shared" ref="BZ50" si="672">+SUM(BZ51:BZ54)</f>
        <v>4008051535</v>
      </c>
      <c r="CA50" s="145">
        <f t="shared" ref="CA50" si="673">+SUM(CA51:CA54)</f>
        <v>0</v>
      </c>
      <c r="CB50" s="132">
        <f t="shared" ref="CB50" si="674">+SUM(CB51:CB54)</f>
        <v>1965872260</v>
      </c>
      <c r="CC50" s="132">
        <f t="shared" ref="CC50" si="675">+SUM(CC51:CC54)</f>
        <v>1029936103</v>
      </c>
      <c r="CD50" s="132">
        <f t="shared" ref="CD50" si="676">+SUM(CD51:CD54)</f>
        <v>1012243172</v>
      </c>
      <c r="CE50" s="132">
        <f t="shared" ref="CE50" si="677">+SUM(CE51:CE54)</f>
        <v>0</v>
      </c>
      <c r="CF50" s="132">
        <f t="shared" ref="CF50" si="678">+SUM(CF51:CF54)</f>
        <v>0</v>
      </c>
      <c r="CG50" s="132">
        <f t="shared" ref="CG50" si="679">+SUM(CG51:CG54)</f>
        <v>0</v>
      </c>
      <c r="CH50" s="132">
        <f t="shared" ref="CH50" si="680">+SUM(CH51:CH54)</f>
        <v>0</v>
      </c>
      <c r="CI50" s="132">
        <f t="shared" ref="CI50" si="681">+SUM(CI51:CI54)</f>
        <v>0</v>
      </c>
      <c r="CJ50" s="132">
        <f t="shared" ref="CJ50" si="682">+SUM(CJ51:CJ54)</f>
        <v>0</v>
      </c>
      <c r="CK50" s="132">
        <f t="shared" ref="CK50" si="683">+SUM(CK51:CK54)</f>
        <v>0</v>
      </c>
      <c r="CL50" s="162">
        <f t="shared" ref="CL50" si="684">+SUM(CL51:CL54)</f>
        <v>0</v>
      </c>
      <c r="CM50" s="142">
        <f t="shared" ref="CM50" si="685">+SUM(CM51:CM54)</f>
        <v>4008051535</v>
      </c>
      <c r="CN50" s="132">
        <f t="shared" ref="CN50:CQ50" si="686">+SUM(CN51:CN54)</f>
        <v>139848725</v>
      </c>
      <c r="CO50" s="132">
        <f t="shared" si="686"/>
        <v>12877610324</v>
      </c>
      <c r="CP50" s="132">
        <f t="shared" si="686"/>
        <v>999867</v>
      </c>
      <c r="CQ50" s="132">
        <f t="shared" si="686"/>
        <v>0</v>
      </c>
      <c r="CR50" s="130">
        <f t="shared" si="10"/>
        <v>0.99000000002788724</v>
      </c>
      <c r="CS50" s="169">
        <f t="shared" si="11"/>
        <v>0.28667057142064384</v>
      </c>
    </row>
    <row r="51" spans="1:97" s="102" customFormat="1" ht="18" customHeight="1" outlineLevel="3" x14ac:dyDescent="0.2">
      <c r="B51" s="318" t="str">
        <f t="shared" si="605"/>
        <v>A-1-0-5-2-110</v>
      </c>
      <c r="C51" s="138" t="s">
        <v>468</v>
      </c>
      <c r="D51" s="127" t="s">
        <v>407</v>
      </c>
      <c r="E51" s="220" t="s">
        <v>371</v>
      </c>
      <c r="F51" s="113">
        <v>118627109</v>
      </c>
      <c r="G51" s="114"/>
      <c r="H51" s="113"/>
      <c r="I51" s="114"/>
      <c r="J51" s="113"/>
      <c r="K51" s="114"/>
      <c r="L51" s="113"/>
      <c r="M51" s="114"/>
      <c r="N51" s="113"/>
      <c r="O51" s="114"/>
      <c r="P51" s="113"/>
      <c r="Q51" s="114"/>
      <c r="R51" s="113"/>
      <c r="S51" s="114"/>
      <c r="T51" s="113"/>
      <c r="U51" s="114"/>
      <c r="V51" s="113"/>
      <c r="W51" s="114"/>
      <c r="X51" s="113"/>
      <c r="Y51" s="114"/>
      <c r="Z51" s="113"/>
      <c r="AA51" s="114"/>
      <c r="AB51" s="113"/>
      <c r="AC51" s="114"/>
      <c r="AD51" s="113"/>
      <c r="AE51" s="114">
        <f t="shared" ref="AE51:AE58" si="687">+G51+I51+K51+M51+O51+Q51+S51+U51+W51+Y51+AA51+AC51</f>
        <v>0</v>
      </c>
      <c r="AF51" s="113">
        <f t="shared" ref="AF51:AF58" si="688">+H51+J51+L51+N51+P51+R51+T51+V51+X51+Z51+AB51+AD51</f>
        <v>0</v>
      </c>
      <c r="AG51" s="113"/>
      <c r="AH51" s="113"/>
      <c r="AI51" s="113"/>
      <c r="AJ51" s="113">
        <f t="shared" ref="AJ51:AJ58" si="689">+F51-AE51+AF51+AI51</f>
        <v>118627109</v>
      </c>
      <c r="AK51" s="113"/>
      <c r="AL51" s="113">
        <f t="shared" si="610"/>
        <v>117440838</v>
      </c>
      <c r="AM51" s="120">
        <f t="shared" ref="AM51:AM58" si="690">+AJ51-AK51</f>
        <v>118627109</v>
      </c>
      <c r="AN51" s="117">
        <v>117440838</v>
      </c>
      <c r="AO51" s="122">
        <v>0</v>
      </c>
      <c r="AP51" s="122">
        <v>0</v>
      </c>
      <c r="AQ51" s="122">
        <v>0</v>
      </c>
      <c r="AR51" s="122"/>
      <c r="AS51" s="122"/>
      <c r="AT51" s="122"/>
      <c r="AU51" s="122"/>
      <c r="AV51" s="122"/>
      <c r="AW51" s="125"/>
      <c r="AX51" s="125"/>
      <c r="AY51" s="118"/>
      <c r="AZ51" s="113">
        <f t="shared" ref="AZ51:AZ58" si="691">+SUM(AN51:AY51)</f>
        <v>117440838</v>
      </c>
      <c r="BA51" s="117">
        <v>8818200</v>
      </c>
      <c r="BB51" s="122">
        <v>9134700</v>
      </c>
      <c r="BC51" s="122">
        <v>10418800</v>
      </c>
      <c r="BD51" s="122">
        <v>10523900</v>
      </c>
      <c r="BE51" s="122"/>
      <c r="BF51" s="122"/>
      <c r="BG51" s="122"/>
      <c r="BH51" s="122"/>
      <c r="BI51" s="122"/>
      <c r="BJ51" s="125"/>
      <c r="BK51" s="125"/>
      <c r="BL51" s="118"/>
      <c r="BM51" s="113">
        <f t="shared" ref="BM51:BM58" si="692">+SUM(BA51:BL51)</f>
        <v>38895600</v>
      </c>
      <c r="BN51" s="117">
        <v>8818200</v>
      </c>
      <c r="BO51" s="122">
        <v>9134700</v>
      </c>
      <c r="BP51" s="122">
        <v>10418800</v>
      </c>
      <c r="BQ51" s="122">
        <v>10523900</v>
      </c>
      <c r="BR51" s="122"/>
      <c r="BS51" s="122"/>
      <c r="BT51" s="122"/>
      <c r="BU51" s="122"/>
      <c r="BV51" s="122"/>
      <c r="BW51" s="125"/>
      <c r="BX51" s="125"/>
      <c r="BY51" s="118"/>
      <c r="BZ51" s="113">
        <f t="shared" ref="BZ51:BZ58" si="693">+SUM(BN51:BY51)</f>
        <v>38895600</v>
      </c>
      <c r="CA51" s="117">
        <v>0</v>
      </c>
      <c r="CB51" s="122">
        <v>17952900</v>
      </c>
      <c r="CC51" s="122">
        <v>10418800</v>
      </c>
      <c r="CD51" s="122">
        <v>10523900</v>
      </c>
      <c r="CE51" s="122"/>
      <c r="CF51" s="122"/>
      <c r="CG51" s="122"/>
      <c r="CH51" s="122"/>
      <c r="CI51" s="122"/>
      <c r="CJ51" s="125"/>
      <c r="CK51" s="125"/>
      <c r="CL51" s="118"/>
      <c r="CM51" s="113">
        <f t="shared" ref="CM51:CM58" si="694">+SUM(CA51:CL51)</f>
        <v>38895600</v>
      </c>
      <c r="CN51" s="122">
        <f t="shared" ref="CN51:CN58" si="695">+AJ51-AZ51</f>
        <v>1186271</v>
      </c>
      <c r="CO51" s="122">
        <f t="shared" ref="CO51:CO58" si="696">+AN51-BA51</f>
        <v>108622638</v>
      </c>
      <c r="CP51" s="122">
        <f t="shared" ref="CP51:CP58" si="697">+BM51-BZ51</f>
        <v>0</v>
      </c>
      <c r="CQ51" s="122">
        <f t="shared" ref="CQ51:CQ58" si="698">+BZ51-CM51</f>
        <v>0</v>
      </c>
      <c r="CR51" s="249">
        <f t="shared" si="10"/>
        <v>0.99000000075867989</v>
      </c>
      <c r="CS51" s="250">
        <f t="shared" si="11"/>
        <v>0.3278812096820129</v>
      </c>
    </row>
    <row r="52" spans="1:97" s="102" customFormat="1" ht="18" customHeight="1" outlineLevel="3" x14ac:dyDescent="0.2">
      <c r="B52" s="318" t="str">
        <f t="shared" si="605"/>
        <v>A-1-0-5-2-210</v>
      </c>
      <c r="C52" s="138" t="s">
        <v>469</v>
      </c>
      <c r="D52" s="127" t="s">
        <v>407</v>
      </c>
      <c r="E52" s="220" t="s">
        <v>372</v>
      </c>
      <c r="F52" s="113">
        <v>7113597377</v>
      </c>
      <c r="G52" s="114"/>
      <c r="H52" s="113"/>
      <c r="I52" s="114"/>
      <c r="J52" s="113"/>
      <c r="K52" s="114"/>
      <c r="L52" s="113"/>
      <c r="M52" s="114"/>
      <c r="N52" s="113"/>
      <c r="O52" s="114"/>
      <c r="P52" s="113"/>
      <c r="Q52" s="114"/>
      <c r="R52" s="113"/>
      <c r="S52" s="114"/>
      <c r="T52" s="113"/>
      <c r="U52" s="114"/>
      <c r="V52" s="113"/>
      <c r="W52" s="114"/>
      <c r="X52" s="113"/>
      <c r="Y52" s="114"/>
      <c r="Z52" s="113"/>
      <c r="AA52" s="114"/>
      <c r="AB52" s="113"/>
      <c r="AC52" s="114"/>
      <c r="AD52" s="113"/>
      <c r="AE52" s="114">
        <f t="shared" si="687"/>
        <v>0</v>
      </c>
      <c r="AF52" s="113">
        <f t="shared" si="688"/>
        <v>0</v>
      </c>
      <c r="AG52" s="113"/>
      <c r="AH52" s="101"/>
      <c r="AI52" s="113">
        <f t="shared" ref="AI52:AI58" si="699">+-AG52+AH52</f>
        <v>0</v>
      </c>
      <c r="AJ52" s="113">
        <f t="shared" si="689"/>
        <v>7113597377</v>
      </c>
      <c r="AK52" s="113"/>
      <c r="AL52" s="113">
        <f t="shared" si="610"/>
        <v>7042461403</v>
      </c>
      <c r="AM52" s="120">
        <f t="shared" si="690"/>
        <v>7113597377</v>
      </c>
      <c r="AN52" s="117">
        <v>7042461403</v>
      </c>
      <c r="AO52" s="122">
        <v>0</v>
      </c>
      <c r="AP52" s="122">
        <v>0</v>
      </c>
      <c r="AQ52" s="122">
        <v>0</v>
      </c>
      <c r="AR52" s="122"/>
      <c r="AS52" s="122"/>
      <c r="AT52" s="122"/>
      <c r="AU52" s="122"/>
      <c r="AV52" s="122"/>
      <c r="AW52" s="125"/>
      <c r="AX52" s="125"/>
      <c r="AY52" s="118"/>
      <c r="AZ52" s="113">
        <f t="shared" si="691"/>
        <v>7042461403</v>
      </c>
      <c r="BA52" s="117">
        <v>449323990</v>
      </c>
      <c r="BB52" s="122">
        <v>452389437</v>
      </c>
      <c r="BC52" s="122">
        <v>458971995</v>
      </c>
      <c r="BD52" s="122">
        <v>463651092</v>
      </c>
      <c r="BE52" s="122"/>
      <c r="BF52" s="122"/>
      <c r="BG52" s="122"/>
      <c r="BH52" s="122"/>
      <c r="BI52" s="122"/>
      <c r="BJ52" s="125"/>
      <c r="BK52" s="125"/>
      <c r="BL52" s="118"/>
      <c r="BM52" s="113">
        <f t="shared" si="692"/>
        <v>1824336514</v>
      </c>
      <c r="BN52" s="117">
        <v>449323990</v>
      </c>
      <c r="BO52" s="122">
        <v>452389437</v>
      </c>
      <c r="BP52" s="122">
        <v>458971995</v>
      </c>
      <c r="BQ52" s="122">
        <v>463651092</v>
      </c>
      <c r="BR52" s="122"/>
      <c r="BS52" s="122"/>
      <c r="BT52" s="122"/>
      <c r="BU52" s="122"/>
      <c r="BV52" s="122"/>
      <c r="BW52" s="125"/>
      <c r="BX52" s="125"/>
      <c r="BY52" s="118"/>
      <c r="BZ52" s="113">
        <f t="shared" si="693"/>
        <v>1824336514</v>
      </c>
      <c r="CA52" s="117">
        <v>0</v>
      </c>
      <c r="CB52" s="122">
        <v>901713427</v>
      </c>
      <c r="CC52" s="122">
        <v>458971995</v>
      </c>
      <c r="CD52" s="122">
        <v>463651092</v>
      </c>
      <c r="CE52" s="122"/>
      <c r="CF52" s="122"/>
      <c r="CG52" s="122"/>
      <c r="CH52" s="122"/>
      <c r="CI52" s="122"/>
      <c r="CJ52" s="125"/>
      <c r="CK52" s="125"/>
      <c r="CL52" s="118"/>
      <c r="CM52" s="113">
        <f t="shared" si="694"/>
        <v>1824336514</v>
      </c>
      <c r="CN52" s="122">
        <f t="shared" si="695"/>
        <v>71135974</v>
      </c>
      <c r="CO52" s="122">
        <f t="shared" si="696"/>
        <v>6593137413</v>
      </c>
      <c r="CP52" s="122">
        <f t="shared" si="697"/>
        <v>0</v>
      </c>
      <c r="CQ52" s="122">
        <f t="shared" si="698"/>
        <v>0</v>
      </c>
      <c r="CR52" s="249">
        <f t="shared" si="10"/>
        <v>0.98999999996766752</v>
      </c>
      <c r="CS52" s="250">
        <f t="shared" si="11"/>
        <v>0.25645765669821657</v>
      </c>
    </row>
    <row r="53" spans="1:97" s="102" customFormat="1" ht="18" customHeight="1" outlineLevel="3" x14ac:dyDescent="0.2">
      <c r="B53" s="318" t="str">
        <f t="shared" si="605"/>
        <v>A-1-0-5-2-310</v>
      </c>
      <c r="C53" s="138" t="s">
        <v>470</v>
      </c>
      <c r="D53" s="127" t="s">
        <v>407</v>
      </c>
      <c r="E53" s="220" t="s">
        <v>373</v>
      </c>
      <c r="F53" s="113">
        <v>6688291834</v>
      </c>
      <c r="G53" s="114"/>
      <c r="H53" s="113"/>
      <c r="I53" s="114"/>
      <c r="J53" s="113"/>
      <c r="K53" s="114"/>
      <c r="L53" s="113"/>
      <c r="M53" s="114"/>
      <c r="N53" s="113"/>
      <c r="O53" s="114"/>
      <c r="P53" s="113"/>
      <c r="Q53" s="114"/>
      <c r="R53" s="113"/>
      <c r="S53" s="114"/>
      <c r="T53" s="113"/>
      <c r="U53" s="114"/>
      <c r="V53" s="113"/>
      <c r="W53" s="114"/>
      <c r="X53" s="113"/>
      <c r="Y53" s="114"/>
      <c r="Z53" s="113"/>
      <c r="AA53" s="114"/>
      <c r="AB53" s="113"/>
      <c r="AC53" s="114"/>
      <c r="AD53" s="113"/>
      <c r="AE53" s="114">
        <f t="shared" si="687"/>
        <v>0</v>
      </c>
      <c r="AF53" s="113">
        <f t="shared" si="688"/>
        <v>0</v>
      </c>
      <c r="AG53" s="113"/>
      <c r="AH53" s="113"/>
      <c r="AI53" s="113">
        <f t="shared" si="699"/>
        <v>0</v>
      </c>
      <c r="AJ53" s="113">
        <f t="shared" si="689"/>
        <v>6688291834</v>
      </c>
      <c r="AK53" s="113"/>
      <c r="AL53" s="113">
        <f t="shared" si="610"/>
        <v>6621408916</v>
      </c>
      <c r="AM53" s="113">
        <f t="shared" si="690"/>
        <v>6688291834</v>
      </c>
      <c r="AN53" s="117">
        <v>6621408916</v>
      </c>
      <c r="AO53" s="122">
        <v>0</v>
      </c>
      <c r="AP53" s="122">
        <v>0</v>
      </c>
      <c r="AQ53" s="122">
        <v>0</v>
      </c>
      <c r="AR53" s="122"/>
      <c r="AS53" s="122"/>
      <c r="AT53" s="122"/>
      <c r="AU53" s="122"/>
      <c r="AV53" s="122"/>
      <c r="AW53" s="122"/>
      <c r="AX53" s="122"/>
      <c r="AY53" s="118"/>
      <c r="AZ53" s="113">
        <f t="shared" si="691"/>
        <v>6621408916</v>
      </c>
      <c r="BA53" s="117">
        <v>503843600</v>
      </c>
      <c r="BB53" s="122">
        <v>532417500</v>
      </c>
      <c r="BC53" s="122">
        <v>554159633</v>
      </c>
      <c r="BD53" s="122">
        <v>531642980</v>
      </c>
      <c r="BE53" s="122"/>
      <c r="BF53" s="122"/>
      <c r="BG53" s="122"/>
      <c r="BH53" s="122"/>
      <c r="BI53" s="122"/>
      <c r="BJ53" s="122"/>
      <c r="BK53" s="122"/>
      <c r="BL53" s="118"/>
      <c r="BM53" s="113">
        <f t="shared" si="692"/>
        <v>2122063713</v>
      </c>
      <c r="BN53" s="117">
        <v>502843733</v>
      </c>
      <c r="BO53" s="122">
        <v>532417500</v>
      </c>
      <c r="BP53" s="122">
        <v>554159633</v>
      </c>
      <c r="BQ53" s="122">
        <v>531642980</v>
      </c>
      <c r="BR53" s="122"/>
      <c r="BS53" s="122"/>
      <c r="BT53" s="122"/>
      <c r="BU53" s="122"/>
      <c r="BV53" s="122"/>
      <c r="BW53" s="122"/>
      <c r="BX53" s="122"/>
      <c r="BY53" s="118"/>
      <c r="BZ53" s="113">
        <f t="shared" si="693"/>
        <v>2121063846</v>
      </c>
      <c r="CA53" s="117">
        <v>0</v>
      </c>
      <c r="CB53" s="122">
        <v>1035261233</v>
      </c>
      <c r="CC53" s="122">
        <v>554159633</v>
      </c>
      <c r="CD53" s="122">
        <v>531642980</v>
      </c>
      <c r="CE53" s="122"/>
      <c r="CF53" s="122"/>
      <c r="CG53" s="122"/>
      <c r="CH53" s="122"/>
      <c r="CI53" s="122"/>
      <c r="CJ53" s="122"/>
      <c r="CK53" s="122"/>
      <c r="CL53" s="118"/>
      <c r="CM53" s="113">
        <f t="shared" si="694"/>
        <v>2121063846</v>
      </c>
      <c r="CN53" s="122">
        <f t="shared" si="695"/>
        <v>66882918</v>
      </c>
      <c r="CO53" s="122">
        <f t="shared" si="696"/>
        <v>6117565316</v>
      </c>
      <c r="CP53" s="122">
        <f t="shared" si="697"/>
        <v>999867</v>
      </c>
      <c r="CQ53" s="122">
        <f t="shared" si="698"/>
        <v>0</v>
      </c>
      <c r="CR53" s="249">
        <f t="shared" si="10"/>
        <v>0.99000000005083511</v>
      </c>
      <c r="CS53" s="250">
        <f t="shared" si="11"/>
        <v>0.31728037078353361</v>
      </c>
    </row>
    <row r="54" spans="1:97" s="102" customFormat="1" ht="18" customHeight="1" outlineLevel="3" x14ac:dyDescent="0.2">
      <c r="B54" s="318" t="str">
        <f t="shared" si="605"/>
        <v>A-1-0-5-2-610</v>
      </c>
      <c r="C54" s="138" t="s">
        <v>471</v>
      </c>
      <c r="D54" s="127" t="s">
        <v>407</v>
      </c>
      <c r="E54" s="220" t="s">
        <v>374</v>
      </c>
      <c r="F54" s="113">
        <v>64356219</v>
      </c>
      <c r="G54" s="114"/>
      <c r="H54" s="113"/>
      <c r="I54" s="114"/>
      <c r="J54" s="113"/>
      <c r="K54" s="114"/>
      <c r="L54" s="113"/>
      <c r="M54" s="114"/>
      <c r="N54" s="113"/>
      <c r="O54" s="114"/>
      <c r="P54" s="113"/>
      <c r="Q54" s="114"/>
      <c r="R54" s="113"/>
      <c r="S54" s="114"/>
      <c r="T54" s="113"/>
      <c r="U54" s="114"/>
      <c r="V54" s="113"/>
      <c r="W54" s="114"/>
      <c r="X54" s="113"/>
      <c r="Y54" s="114"/>
      <c r="Z54" s="113"/>
      <c r="AA54" s="114"/>
      <c r="AB54" s="113"/>
      <c r="AC54" s="114"/>
      <c r="AD54" s="113"/>
      <c r="AE54" s="114">
        <f t="shared" si="687"/>
        <v>0</v>
      </c>
      <c r="AF54" s="113">
        <f t="shared" si="688"/>
        <v>0</v>
      </c>
      <c r="AG54" s="113"/>
      <c r="AH54" s="101"/>
      <c r="AI54" s="113">
        <f t="shared" si="699"/>
        <v>0</v>
      </c>
      <c r="AJ54" s="113">
        <f t="shared" si="689"/>
        <v>64356219</v>
      </c>
      <c r="AK54" s="113"/>
      <c r="AL54" s="113">
        <f t="shared" si="610"/>
        <v>63712657</v>
      </c>
      <c r="AM54" s="120">
        <f t="shared" si="690"/>
        <v>64356219</v>
      </c>
      <c r="AN54" s="117">
        <v>63712657</v>
      </c>
      <c r="AO54" s="122">
        <v>0</v>
      </c>
      <c r="AP54" s="122">
        <v>0</v>
      </c>
      <c r="AQ54" s="122">
        <v>0</v>
      </c>
      <c r="AR54" s="122"/>
      <c r="AS54" s="122"/>
      <c r="AT54" s="122"/>
      <c r="AU54" s="122"/>
      <c r="AV54" s="122"/>
      <c r="AW54" s="125"/>
      <c r="AX54" s="125"/>
      <c r="AY54" s="118"/>
      <c r="AZ54" s="113">
        <f t="shared" si="691"/>
        <v>63712657</v>
      </c>
      <c r="BA54" s="117">
        <v>5427700</v>
      </c>
      <c r="BB54" s="122">
        <v>5517000</v>
      </c>
      <c r="BC54" s="122">
        <v>6385675</v>
      </c>
      <c r="BD54" s="122">
        <v>6425200</v>
      </c>
      <c r="BE54" s="122"/>
      <c r="BF54" s="122"/>
      <c r="BG54" s="122"/>
      <c r="BH54" s="122"/>
      <c r="BI54" s="122"/>
      <c r="BJ54" s="125"/>
      <c r="BK54" s="125"/>
      <c r="BL54" s="118"/>
      <c r="BM54" s="113">
        <f t="shared" si="692"/>
        <v>23755575</v>
      </c>
      <c r="BN54" s="117">
        <v>5427700</v>
      </c>
      <c r="BO54" s="122">
        <v>5517000</v>
      </c>
      <c r="BP54" s="122">
        <v>6385675</v>
      </c>
      <c r="BQ54" s="122">
        <v>6425200</v>
      </c>
      <c r="BR54" s="122"/>
      <c r="BS54" s="122"/>
      <c r="BT54" s="122"/>
      <c r="BU54" s="122"/>
      <c r="BV54" s="122"/>
      <c r="BW54" s="125"/>
      <c r="BX54" s="125"/>
      <c r="BY54" s="118"/>
      <c r="BZ54" s="113">
        <f t="shared" si="693"/>
        <v>23755575</v>
      </c>
      <c r="CA54" s="117">
        <v>0</v>
      </c>
      <c r="CB54" s="122">
        <v>10944700</v>
      </c>
      <c r="CC54" s="122">
        <v>6385675</v>
      </c>
      <c r="CD54" s="122">
        <v>6425200</v>
      </c>
      <c r="CE54" s="122"/>
      <c r="CF54" s="122"/>
      <c r="CG54" s="122"/>
      <c r="CH54" s="122"/>
      <c r="CI54" s="122"/>
      <c r="CJ54" s="125"/>
      <c r="CK54" s="125"/>
      <c r="CL54" s="118"/>
      <c r="CM54" s="113">
        <f t="shared" si="694"/>
        <v>23755575</v>
      </c>
      <c r="CN54" s="122">
        <f t="shared" si="695"/>
        <v>643562</v>
      </c>
      <c r="CO54" s="122">
        <f t="shared" si="696"/>
        <v>58284957</v>
      </c>
      <c r="CP54" s="122">
        <f t="shared" si="697"/>
        <v>0</v>
      </c>
      <c r="CQ54" s="122">
        <f t="shared" si="698"/>
        <v>0</v>
      </c>
      <c r="CR54" s="251">
        <f t="shared" si="10"/>
        <v>0.9900000029523176</v>
      </c>
      <c r="CS54" s="252">
        <f t="shared" si="11"/>
        <v>0.36912633105434611</v>
      </c>
    </row>
    <row r="55" spans="1:97" s="131" customFormat="1" ht="20.25" customHeight="1" outlineLevel="2" x14ac:dyDescent="0.25">
      <c r="A55" s="128"/>
      <c r="B55" s="318" t="str">
        <f t="shared" ref="B55:B58" si="700">+C55&amp;"-"&amp;D55</f>
        <v>A-1-0-5-6-10</v>
      </c>
      <c r="C55" s="135" t="s">
        <v>472</v>
      </c>
      <c r="D55" s="129" t="s">
        <v>407</v>
      </c>
      <c r="E55" s="294" t="s">
        <v>375</v>
      </c>
      <c r="F55" s="142">
        <v>3267076847</v>
      </c>
      <c r="G55" s="149"/>
      <c r="H55" s="142"/>
      <c r="I55" s="149"/>
      <c r="J55" s="142"/>
      <c r="K55" s="149"/>
      <c r="L55" s="142"/>
      <c r="M55" s="149"/>
      <c r="N55" s="142"/>
      <c r="O55" s="149"/>
      <c r="P55" s="142"/>
      <c r="Q55" s="149"/>
      <c r="R55" s="142"/>
      <c r="S55" s="149"/>
      <c r="T55" s="142"/>
      <c r="U55" s="149"/>
      <c r="V55" s="142"/>
      <c r="W55" s="149"/>
      <c r="X55" s="142"/>
      <c r="Y55" s="149"/>
      <c r="Z55" s="142"/>
      <c r="AA55" s="149"/>
      <c r="AB55" s="142"/>
      <c r="AC55" s="149"/>
      <c r="AD55" s="142"/>
      <c r="AE55" s="149">
        <f t="shared" si="687"/>
        <v>0</v>
      </c>
      <c r="AF55" s="142">
        <f t="shared" si="688"/>
        <v>0</v>
      </c>
      <c r="AG55" s="142"/>
      <c r="AH55" s="142"/>
      <c r="AI55" s="113">
        <f t="shared" si="699"/>
        <v>0</v>
      </c>
      <c r="AJ55" s="113">
        <f t="shared" si="689"/>
        <v>3267076847</v>
      </c>
      <c r="AK55" s="142"/>
      <c r="AL55" s="142">
        <f t="shared" si="610"/>
        <v>3234406079</v>
      </c>
      <c r="AM55" s="142">
        <f t="shared" si="690"/>
        <v>3267076847</v>
      </c>
      <c r="AN55" s="145">
        <v>3234406079</v>
      </c>
      <c r="AO55" s="145">
        <v>0</v>
      </c>
      <c r="AP55" s="132">
        <v>0</v>
      </c>
      <c r="AQ55" s="132">
        <v>0</v>
      </c>
      <c r="AR55" s="132"/>
      <c r="AS55" s="132"/>
      <c r="AT55" s="132"/>
      <c r="AU55" s="132"/>
      <c r="AV55" s="132"/>
      <c r="AW55" s="132"/>
      <c r="AX55" s="132"/>
      <c r="AY55" s="162"/>
      <c r="AZ55" s="142">
        <f t="shared" si="691"/>
        <v>3234406079</v>
      </c>
      <c r="BA55" s="145">
        <v>212519900</v>
      </c>
      <c r="BB55" s="132">
        <v>232348400</v>
      </c>
      <c r="BC55" s="132">
        <v>263212800</v>
      </c>
      <c r="BD55" s="132">
        <v>238266300</v>
      </c>
      <c r="BE55" s="132"/>
      <c r="BF55" s="132"/>
      <c r="BG55" s="132"/>
      <c r="BH55" s="132"/>
      <c r="BI55" s="132"/>
      <c r="BJ55" s="132"/>
      <c r="BK55" s="132"/>
      <c r="BL55" s="162"/>
      <c r="BM55" s="142">
        <f t="shared" si="692"/>
        <v>946347400</v>
      </c>
      <c r="BN55" s="145">
        <v>212519900</v>
      </c>
      <c r="BO55" s="132">
        <v>232348400</v>
      </c>
      <c r="BP55" s="132">
        <v>263212800</v>
      </c>
      <c r="BQ55" s="132">
        <v>238266300</v>
      </c>
      <c r="BR55" s="132"/>
      <c r="BS55" s="132"/>
      <c r="BT55" s="132"/>
      <c r="BU55" s="132"/>
      <c r="BV55" s="132"/>
      <c r="BW55" s="132"/>
      <c r="BX55" s="132"/>
      <c r="BY55" s="162"/>
      <c r="BZ55" s="142">
        <f t="shared" si="693"/>
        <v>946347400</v>
      </c>
      <c r="CA55" s="145">
        <v>0</v>
      </c>
      <c r="CB55" s="132">
        <v>444868300</v>
      </c>
      <c r="CC55" s="132">
        <v>263212800</v>
      </c>
      <c r="CD55" s="132">
        <v>238266300</v>
      </c>
      <c r="CE55" s="132"/>
      <c r="CF55" s="132"/>
      <c r="CG55" s="132"/>
      <c r="CH55" s="132"/>
      <c r="CI55" s="132"/>
      <c r="CJ55" s="132"/>
      <c r="CK55" s="132"/>
      <c r="CL55" s="162"/>
      <c r="CM55" s="142">
        <f t="shared" si="694"/>
        <v>946347400</v>
      </c>
      <c r="CN55" s="132">
        <f t="shared" si="695"/>
        <v>32670768</v>
      </c>
      <c r="CO55" s="132">
        <f t="shared" si="696"/>
        <v>3021886179</v>
      </c>
      <c r="CP55" s="132">
        <f t="shared" si="697"/>
        <v>0</v>
      </c>
      <c r="CQ55" s="132">
        <f t="shared" si="698"/>
        <v>0</v>
      </c>
      <c r="CR55" s="130">
        <f t="shared" si="10"/>
        <v>0.99000000014385947</v>
      </c>
      <c r="CS55" s="169">
        <f t="shared" si="11"/>
        <v>0.28966181216979497</v>
      </c>
    </row>
    <row r="56" spans="1:97" s="131" customFormat="1" ht="20.25" customHeight="1" outlineLevel="2" x14ac:dyDescent="0.25">
      <c r="A56" s="128"/>
      <c r="B56" s="318" t="str">
        <f t="shared" si="700"/>
        <v>A-1-0-5-7-10</v>
      </c>
      <c r="C56" s="135" t="s">
        <v>473</v>
      </c>
      <c r="D56" s="129" t="s">
        <v>407</v>
      </c>
      <c r="E56" s="294" t="s">
        <v>376</v>
      </c>
      <c r="F56" s="142">
        <v>544630552</v>
      </c>
      <c r="G56" s="149"/>
      <c r="H56" s="142"/>
      <c r="I56" s="149"/>
      <c r="J56" s="142"/>
      <c r="K56" s="149"/>
      <c r="L56" s="142"/>
      <c r="M56" s="149"/>
      <c r="N56" s="142"/>
      <c r="O56" s="149"/>
      <c r="P56" s="142"/>
      <c r="Q56" s="149"/>
      <c r="R56" s="142"/>
      <c r="S56" s="149"/>
      <c r="T56" s="142"/>
      <c r="U56" s="149"/>
      <c r="V56" s="142"/>
      <c r="W56" s="149"/>
      <c r="X56" s="142"/>
      <c r="Y56" s="149"/>
      <c r="Z56" s="142"/>
      <c r="AA56" s="149"/>
      <c r="AB56" s="142"/>
      <c r="AC56" s="149"/>
      <c r="AD56" s="142"/>
      <c r="AE56" s="149">
        <f t="shared" si="687"/>
        <v>0</v>
      </c>
      <c r="AF56" s="142">
        <f t="shared" si="688"/>
        <v>0</v>
      </c>
      <c r="AG56" s="142"/>
      <c r="AH56" s="142"/>
      <c r="AI56" s="113">
        <f t="shared" si="699"/>
        <v>0</v>
      </c>
      <c r="AJ56" s="113">
        <f t="shared" si="689"/>
        <v>544630552</v>
      </c>
      <c r="AK56" s="142"/>
      <c r="AL56" s="142">
        <f t="shared" si="610"/>
        <v>539184246</v>
      </c>
      <c r="AM56" s="142">
        <f t="shared" si="690"/>
        <v>544630552</v>
      </c>
      <c r="AN56" s="145">
        <v>539184246</v>
      </c>
      <c r="AO56" s="145">
        <v>0</v>
      </c>
      <c r="AP56" s="132">
        <v>0</v>
      </c>
      <c r="AQ56" s="132">
        <v>0</v>
      </c>
      <c r="AR56" s="132"/>
      <c r="AS56" s="132"/>
      <c r="AT56" s="132"/>
      <c r="AU56" s="132"/>
      <c r="AV56" s="132"/>
      <c r="AW56" s="132"/>
      <c r="AX56" s="132"/>
      <c r="AY56" s="162"/>
      <c r="AZ56" s="142">
        <f t="shared" si="691"/>
        <v>539184246</v>
      </c>
      <c r="BA56" s="145">
        <v>35430800</v>
      </c>
      <c r="BB56" s="132">
        <v>38721000</v>
      </c>
      <c r="BC56" s="132">
        <v>43851800</v>
      </c>
      <c r="BD56" s="132">
        <v>39706300</v>
      </c>
      <c r="BE56" s="132"/>
      <c r="BF56" s="132"/>
      <c r="BG56" s="132"/>
      <c r="BH56" s="132"/>
      <c r="BI56" s="132"/>
      <c r="BJ56" s="132"/>
      <c r="BK56" s="132"/>
      <c r="BL56" s="162"/>
      <c r="BM56" s="142">
        <f t="shared" si="692"/>
        <v>157709900</v>
      </c>
      <c r="BN56" s="145">
        <v>35430800</v>
      </c>
      <c r="BO56" s="132">
        <v>38721000</v>
      </c>
      <c r="BP56" s="132">
        <v>43851800</v>
      </c>
      <c r="BQ56" s="132">
        <v>39706300</v>
      </c>
      <c r="BR56" s="132"/>
      <c r="BS56" s="132"/>
      <c r="BT56" s="132"/>
      <c r="BU56" s="132"/>
      <c r="BV56" s="132"/>
      <c r="BW56" s="132"/>
      <c r="BX56" s="132"/>
      <c r="BY56" s="162"/>
      <c r="BZ56" s="142">
        <f t="shared" si="693"/>
        <v>157709900</v>
      </c>
      <c r="CA56" s="145">
        <v>0</v>
      </c>
      <c r="CB56" s="132">
        <v>74151800</v>
      </c>
      <c r="CC56" s="132">
        <v>43851800</v>
      </c>
      <c r="CD56" s="132">
        <v>39706300</v>
      </c>
      <c r="CE56" s="132"/>
      <c r="CF56" s="132"/>
      <c r="CG56" s="132"/>
      <c r="CH56" s="132"/>
      <c r="CI56" s="132"/>
      <c r="CJ56" s="132"/>
      <c r="CK56" s="132"/>
      <c r="CL56" s="162"/>
      <c r="CM56" s="142">
        <f t="shared" si="694"/>
        <v>157709900</v>
      </c>
      <c r="CN56" s="132">
        <f t="shared" si="695"/>
        <v>5446306</v>
      </c>
      <c r="CO56" s="132">
        <f t="shared" si="696"/>
        <v>503753446</v>
      </c>
      <c r="CP56" s="132">
        <f t="shared" si="697"/>
        <v>0</v>
      </c>
      <c r="CQ56" s="132">
        <f t="shared" si="698"/>
        <v>0</v>
      </c>
      <c r="CR56" s="130">
        <f t="shared" si="10"/>
        <v>0.98999999911866865</v>
      </c>
      <c r="CS56" s="169">
        <f t="shared" si="11"/>
        <v>0.28957226035310629</v>
      </c>
    </row>
    <row r="57" spans="1:97" s="131" customFormat="1" ht="20.25" customHeight="1" outlineLevel="2" x14ac:dyDescent="0.25">
      <c r="A57" s="128"/>
      <c r="B57" s="318" t="str">
        <f t="shared" si="700"/>
        <v>A-1-0-5-8-10</v>
      </c>
      <c r="C57" s="135" t="s">
        <v>474</v>
      </c>
      <c r="D57" s="129" t="s">
        <v>407</v>
      </c>
      <c r="E57" s="294" t="s">
        <v>377</v>
      </c>
      <c r="F57" s="142">
        <v>544630583</v>
      </c>
      <c r="G57" s="149"/>
      <c r="H57" s="142"/>
      <c r="I57" s="149"/>
      <c r="J57" s="142"/>
      <c r="K57" s="149"/>
      <c r="L57" s="142"/>
      <c r="M57" s="149"/>
      <c r="N57" s="142"/>
      <c r="O57" s="149"/>
      <c r="P57" s="142"/>
      <c r="Q57" s="149"/>
      <c r="R57" s="142"/>
      <c r="S57" s="149"/>
      <c r="T57" s="142"/>
      <c r="U57" s="149"/>
      <c r="V57" s="142"/>
      <c r="W57" s="149"/>
      <c r="X57" s="142"/>
      <c r="Y57" s="149"/>
      <c r="Z57" s="142"/>
      <c r="AA57" s="149"/>
      <c r="AB57" s="142"/>
      <c r="AC57" s="149"/>
      <c r="AD57" s="142"/>
      <c r="AE57" s="149">
        <f t="shared" si="687"/>
        <v>0</v>
      </c>
      <c r="AF57" s="142">
        <f t="shared" si="688"/>
        <v>0</v>
      </c>
      <c r="AG57" s="142"/>
      <c r="AH57" s="142"/>
      <c r="AI57" s="113">
        <f t="shared" si="699"/>
        <v>0</v>
      </c>
      <c r="AJ57" s="113">
        <f t="shared" si="689"/>
        <v>544630583</v>
      </c>
      <c r="AK57" s="142"/>
      <c r="AL57" s="142">
        <f t="shared" si="610"/>
        <v>539184277</v>
      </c>
      <c r="AM57" s="142">
        <f t="shared" si="690"/>
        <v>544630583</v>
      </c>
      <c r="AN57" s="145">
        <v>539184277</v>
      </c>
      <c r="AO57" s="145">
        <v>0</v>
      </c>
      <c r="AP57" s="132">
        <v>0</v>
      </c>
      <c r="AQ57" s="132">
        <v>0</v>
      </c>
      <c r="AR57" s="132"/>
      <c r="AS57" s="132"/>
      <c r="AT57" s="132"/>
      <c r="AU57" s="132"/>
      <c r="AV57" s="132"/>
      <c r="AW57" s="132"/>
      <c r="AX57" s="132"/>
      <c r="AY57" s="162"/>
      <c r="AZ57" s="142">
        <f t="shared" si="691"/>
        <v>539184277</v>
      </c>
      <c r="BA57" s="145">
        <v>35430800</v>
      </c>
      <c r="BB57" s="132">
        <v>38721000</v>
      </c>
      <c r="BC57" s="132">
        <v>43851800</v>
      </c>
      <c r="BD57" s="132">
        <v>39706300</v>
      </c>
      <c r="BE57" s="132"/>
      <c r="BF57" s="132"/>
      <c r="BG57" s="132"/>
      <c r="BH57" s="132"/>
      <c r="BI57" s="132"/>
      <c r="BJ57" s="132"/>
      <c r="BK57" s="132"/>
      <c r="BL57" s="162"/>
      <c r="BM57" s="142">
        <f t="shared" si="692"/>
        <v>157709900</v>
      </c>
      <c r="BN57" s="145">
        <v>35430800</v>
      </c>
      <c r="BO57" s="132">
        <v>38721000</v>
      </c>
      <c r="BP57" s="132">
        <v>43851800</v>
      </c>
      <c r="BQ57" s="132">
        <v>39706300</v>
      </c>
      <c r="BR57" s="132"/>
      <c r="BS57" s="132"/>
      <c r="BT57" s="132"/>
      <c r="BU57" s="132"/>
      <c r="BV57" s="132"/>
      <c r="BW57" s="132"/>
      <c r="BX57" s="132"/>
      <c r="BY57" s="162"/>
      <c r="BZ57" s="142">
        <f t="shared" si="693"/>
        <v>157709900</v>
      </c>
      <c r="CA57" s="145">
        <v>0</v>
      </c>
      <c r="CB57" s="132">
        <v>74151800</v>
      </c>
      <c r="CC57" s="132">
        <v>43851800</v>
      </c>
      <c r="CD57" s="132">
        <v>39706300</v>
      </c>
      <c r="CE57" s="132"/>
      <c r="CF57" s="132"/>
      <c r="CG57" s="132"/>
      <c r="CH57" s="132"/>
      <c r="CI57" s="132"/>
      <c r="CJ57" s="132"/>
      <c r="CK57" s="132"/>
      <c r="CL57" s="162"/>
      <c r="CM57" s="142">
        <f t="shared" si="694"/>
        <v>157709900</v>
      </c>
      <c r="CN57" s="132">
        <f t="shared" si="695"/>
        <v>5446306</v>
      </c>
      <c r="CO57" s="132">
        <f t="shared" si="696"/>
        <v>503753477</v>
      </c>
      <c r="CP57" s="132">
        <f t="shared" si="697"/>
        <v>0</v>
      </c>
      <c r="CQ57" s="132">
        <f t="shared" si="698"/>
        <v>0</v>
      </c>
      <c r="CR57" s="130">
        <f t="shared" si="10"/>
        <v>0.98999999968786179</v>
      </c>
      <c r="CS57" s="169">
        <f t="shared" si="11"/>
        <v>0.28957224387085145</v>
      </c>
    </row>
    <row r="58" spans="1:97" s="131" customFormat="1" ht="20.25" customHeight="1" outlineLevel="2" thickBot="1" x14ac:dyDescent="0.3">
      <c r="A58" s="128"/>
      <c r="B58" s="318" t="str">
        <f t="shared" si="700"/>
        <v>A-1-0-5-9-10</v>
      </c>
      <c r="C58" s="139" t="s">
        <v>475</v>
      </c>
      <c r="D58" s="140" t="s">
        <v>407</v>
      </c>
      <c r="E58" s="345" t="s">
        <v>378</v>
      </c>
      <c r="F58" s="143">
        <v>1088819879</v>
      </c>
      <c r="G58" s="150"/>
      <c r="H58" s="143"/>
      <c r="I58" s="150"/>
      <c r="J58" s="143"/>
      <c r="K58" s="150"/>
      <c r="L58" s="143"/>
      <c r="M58" s="150"/>
      <c r="N58" s="143"/>
      <c r="O58" s="150"/>
      <c r="P58" s="143"/>
      <c r="Q58" s="150"/>
      <c r="R58" s="143"/>
      <c r="S58" s="150"/>
      <c r="T58" s="143"/>
      <c r="U58" s="150"/>
      <c r="V58" s="143"/>
      <c r="W58" s="150"/>
      <c r="X58" s="143"/>
      <c r="Y58" s="150"/>
      <c r="Z58" s="143"/>
      <c r="AA58" s="150"/>
      <c r="AB58" s="143"/>
      <c r="AC58" s="150"/>
      <c r="AD58" s="143"/>
      <c r="AE58" s="150">
        <f t="shared" si="687"/>
        <v>0</v>
      </c>
      <c r="AF58" s="143">
        <f t="shared" si="688"/>
        <v>0</v>
      </c>
      <c r="AG58" s="143"/>
      <c r="AH58" s="143"/>
      <c r="AI58" s="180">
        <f t="shared" si="699"/>
        <v>0</v>
      </c>
      <c r="AJ58" s="180">
        <f t="shared" si="689"/>
        <v>1088819879</v>
      </c>
      <c r="AK58" s="143"/>
      <c r="AL58" s="143">
        <f t="shared" si="610"/>
        <v>1077931680</v>
      </c>
      <c r="AM58" s="143">
        <f t="shared" si="690"/>
        <v>1088819879</v>
      </c>
      <c r="AN58" s="147">
        <v>1077931680</v>
      </c>
      <c r="AO58" s="147">
        <v>0</v>
      </c>
      <c r="AP58" s="160">
        <v>0</v>
      </c>
      <c r="AQ58" s="160">
        <v>0</v>
      </c>
      <c r="AR58" s="160"/>
      <c r="AS58" s="160"/>
      <c r="AT58" s="160"/>
      <c r="AU58" s="160"/>
      <c r="AV58" s="160"/>
      <c r="AW58" s="160"/>
      <c r="AX58" s="160"/>
      <c r="AY58" s="163"/>
      <c r="AZ58" s="143">
        <f t="shared" si="691"/>
        <v>1077931680</v>
      </c>
      <c r="BA58" s="147">
        <v>70823500</v>
      </c>
      <c r="BB58" s="160">
        <v>77438700</v>
      </c>
      <c r="BC58" s="160">
        <v>87722500</v>
      </c>
      <c r="BD58" s="160">
        <v>79409500</v>
      </c>
      <c r="BE58" s="160"/>
      <c r="BF58" s="160"/>
      <c r="BG58" s="160"/>
      <c r="BH58" s="160"/>
      <c r="BI58" s="160"/>
      <c r="BJ58" s="160"/>
      <c r="BK58" s="160"/>
      <c r="BL58" s="163"/>
      <c r="BM58" s="143">
        <f t="shared" si="692"/>
        <v>315394200</v>
      </c>
      <c r="BN58" s="147">
        <v>70823500</v>
      </c>
      <c r="BO58" s="160">
        <v>77438700</v>
      </c>
      <c r="BP58" s="160">
        <v>87722500</v>
      </c>
      <c r="BQ58" s="160">
        <v>79409500</v>
      </c>
      <c r="BR58" s="160"/>
      <c r="BS58" s="160"/>
      <c r="BT58" s="160"/>
      <c r="BU58" s="160"/>
      <c r="BV58" s="160"/>
      <c r="BW58" s="160"/>
      <c r="BX58" s="160"/>
      <c r="BY58" s="163"/>
      <c r="BZ58" s="143">
        <f t="shared" si="693"/>
        <v>315394200</v>
      </c>
      <c r="CA58" s="147">
        <v>0</v>
      </c>
      <c r="CB58" s="160">
        <v>148262200</v>
      </c>
      <c r="CC58" s="160">
        <v>87722500</v>
      </c>
      <c r="CD58" s="160">
        <v>79409500</v>
      </c>
      <c r="CE58" s="160"/>
      <c r="CF58" s="160"/>
      <c r="CG58" s="160"/>
      <c r="CH58" s="160"/>
      <c r="CI58" s="160"/>
      <c r="CJ58" s="160"/>
      <c r="CK58" s="160"/>
      <c r="CL58" s="163"/>
      <c r="CM58" s="143">
        <f t="shared" si="694"/>
        <v>315394200</v>
      </c>
      <c r="CN58" s="160">
        <f t="shared" si="695"/>
        <v>10888199</v>
      </c>
      <c r="CO58" s="160">
        <f t="shared" si="696"/>
        <v>1007108180</v>
      </c>
      <c r="CP58" s="160">
        <f t="shared" si="697"/>
        <v>0</v>
      </c>
      <c r="CQ58" s="160">
        <f t="shared" si="698"/>
        <v>0</v>
      </c>
      <c r="CR58" s="210">
        <f t="shared" si="10"/>
        <v>0.9899999998071306</v>
      </c>
      <c r="CS58" s="194">
        <f t="shared" si="11"/>
        <v>0.28966609269631088</v>
      </c>
    </row>
    <row r="59" spans="1:97" s="112" customFormat="1" ht="18.75" thickBot="1" x14ac:dyDescent="0.25">
      <c r="A59" s="102"/>
      <c r="B59" s="318"/>
      <c r="C59" s="102"/>
      <c r="D59" s="102"/>
      <c r="E59" s="102"/>
      <c r="F59" s="121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21"/>
      <c r="CC59" s="102"/>
      <c r="CD59" s="102"/>
      <c r="CE59" s="102"/>
      <c r="CF59" s="102"/>
      <c r="CG59" s="102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248"/>
      <c r="CS59" s="248"/>
    </row>
    <row r="60" spans="1:97" s="226" customFormat="1" ht="31.5" customHeight="1" thickBot="1" x14ac:dyDescent="0.25">
      <c r="A60" s="225"/>
      <c r="B60" s="316"/>
      <c r="C60" s="204" t="s">
        <v>643</v>
      </c>
      <c r="D60" s="205" t="s">
        <v>407</v>
      </c>
      <c r="E60" s="342" t="s">
        <v>59</v>
      </c>
      <c r="F60" s="207">
        <f>+F61+F70</f>
        <v>14229050000</v>
      </c>
      <c r="G60" s="207">
        <f>+G61+G70</f>
        <v>245000000</v>
      </c>
      <c r="H60" s="206">
        <f t="shared" ref="H60:BT60" si="701">+H61+H70</f>
        <v>245000000</v>
      </c>
      <c r="I60" s="207">
        <f t="shared" si="701"/>
        <v>340000000</v>
      </c>
      <c r="J60" s="227">
        <f t="shared" si="701"/>
        <v>340000000</v>
      </c>
      <c r="K60" s="206">
        <f t="shared" si="701"/>
        <v>22295692</v>
      </c>
      <c r="L60" s="235">
        <f>+L61+L70</f>
        <v>2882295692</v>
      </c>
      <c r="M60" s="206">
        <f t="shared" si="701"/>
        <v>100000000</v>
      </c>
      <c r="N60" s="207">
        <f t="shared" si="701"/>
        <v>100000000</v>
      </c>
      <c r="O60" s="206">
        <f t="shared" si="701"/>
        <v>0</v>
      </c>
      <c r="P60" s="206">
        <f t="shared" si="701"/>
        <v>0</v>
      </c>
      <c r="Q60" s="206">
        <f t="shared" si="701"/>
        <v>0</v>
      </c>
      <c r="R60" s="206">
        <f t="shared" si="701"/>
        <v>0</v>
      </c>
      <c r="S60" s="206">
        <f t="shared" si="701"/>
        <v>0</v>
      </c>
      <c r="T60" s="206">
        <f t="shared" si="701"/>
        <v>0</v>
      </c>
      <c r="U60" s="206">
        <f t="shared" si="701"/>
        <v>0</v>
      </c>
      <c r="V60" s="206">
        <f t="shared" si="701"/>
        <v>0</v>
      </c>
      <c r="W60" s="206">
        <f t="shared" si="701"/>
        <v>0</v>
      </c>
      <c r="X60" s="206">
        <f t="shared" si="701"/>
        <v>0</v>
      </c>
      <c r="Y60" s="206">
        <f t="shared" si="701"/>
        <v>0</v>
      </c>
      <c r="Z60" s="206">
        <f t="shared" si="701"/>
        <v>0</v>
      </c>
      <c r="AA60" s="206">
        <f t="shared" si="701"/>
        <v>0</v>
      </c>
      <c r="AB60" s="206">
        <f t="shared" si="701"/>
        <v>0</v>
      </c>
      <c r="AC60" s="206">
        <f t="shared" si="701"/>
        <v>0</v>
      </c>
      <c r="AD60" s="227">
        <f t="shared" si="701"/>
        <v>0</v>
      </c>
      <c r="AE60" s="206">
        <f t="shared" si="701"/>
        <v>707295692</v>
      </c>
      <c r="AF60" s="206">
        <f t="shared" si="701"/>
        <v>3567295692</v>
      </c>
      <c r="AG60" s="207">
        <f t="shared" si="701"/>
        <v>2701552500</v>
      </c>
      <c r="AH60" s="235">
        <f t="shared" si="701"/>
        <v>800000000</v>
      </c>
      <c r="AI60" s="206">
        <f t="shared" ref="AI60" si="702">+AI61+AI70</f>
        <v>-1901552500</v>
      </c>
      <c r="AJ60" s="206">
        <f t="shared" si="701"/>
        <v>15187497500</v>
      </c>
      <c r="AK60" s="206">
        <f t="shared" si="701"/>
        <v>36000000</v>
      </c>
      <c r="AL60" s="207">
        <f t="shared" si="701"/>
        <v>11787896807.959999</v>
      </c>
      <c r="AM60" s="206">
        <f t="shared" ref="AM60" si="703">+AM61+AM70</f>
        <v>15151497500</v>
      </c>
      <c r="AN60" s="206">
        <f t="shared" si="701"/>
        <v>8998681442.9599991</v>
      </c>
      <c r="AO60" s="207">
        <f t="shared" si="701"/>
        <v>959792000</v>
      </c>
      <c r="AP60" s="206">
        <f t="shared" si="701"/>
        <v>880468576</v>
      </c>
      <c r="AQ60" s="206">
        <f t="shared" si="701"/>
        <v>912954789</v>
      </c>
      <c r="AR60" s="206">
        <f t="shared" si="701"/>
        <v>0</v>
      </c>
      <c r="AS60" s="206">
        <f t="shared" si="701"/>
        <v>0</v>
      </c>
      <c r="AT60" s="206">
        <f t="shared" si="701"/>
        <v>0</v>
      </c>
      <c r="AU60" s="206">
        <f t="shared" si="701"/>
        <v>0</v>
      </c>
      <c r="AV60" s="206">
        <f t="shared" si="701"/>
        <v>0</v>
      </c>
      <c r="AW60" s="206">
        <f t="shared" si="701"/>
        <v>0</v>
      </c>
      <c r="AX60" s="206">
        <f t="shared" si="701"/>
        <v>0</v>
      </c>
      <c r="AY60" s="206">
        <f t="shared" si="701"/>
        <v>0</v>
      </c>
      <c r="AZ60" s="206">
        <f t="shared" si="701"/>
        <v>11751896807.959999</v>
      </c>
      <c r="BA60" s="207">
        <f t="shared" si="701"/>
        <v>6789802754.96</v>
      </c>
      <c r="BB60" s="235">
        <f t="shared" si="701"/>
        <v>662434258</v>
      </c>
      <c r="BC60" s="206">
        <f t="shared" si="701"/>
        <v>753109229.5</v>
      </c>
      <c r="BD60" s="207">
        <f t="shared" si="701"/>
        <v>944276984.75999999</v>
      </c>
      <c r="BE60" s="206">
        <f t="shared" si="701"/>
        <v>0</v>
      </c>
      <c r="BF60" s="206">
        <f t="shared" si="701"/>
        <v>0</v>
      </c>
      <c r="BG60" s="206">
        <f t="shared" si="701"/>
        <v>0</v>
      </c>
      <c r="BH60" s="206">
        <f t="shared" si="701"/>
        <v>0</v>
      </c>
      <c r="BI60" s="206">
        <f t="shared" si="701"/>
        <v>0</v>
      </c>
      <c r="BJ60" s="206">
        <f t="shared" si="701"/>
        <v>0</v>
      </c>
      <c r="BK60" s="206">
        <f t="shared" si="701"/>
        <v>0</v>
      </c>
      <c r="BL60" s="227">
        <f t="shared" si="701"/>
        <v>0</v>
      </c>
      <c r="BM60" s="206">
        <f t="shared" si="701"/>
        <v>9149623227.2200012</v>
      </c>
      <c r="BN60" s="207">
        <f t="shared" si="701"/>
        <v>273019843</v>
      </c>
      <c r="BO60" s="235">
        <f t="shared" si="701"/>
        <v>561042440.71000004</v>
      </c>
      <c r="BP60" s="206">
        <f t="shared" si="701"/>
        <v>1136267087.5</v>
      </c>
      <c r="BQ60" s="207">
        <f t="shared" si="701"/>
        <v>875005908</v>
      </c>
      <c r="BR60" s="206">
        <f t="shared" si="701"/>
        <v>0</v>
      </c>
      <c r="BS60" s="206">
        <f t="shared" si="701"/>
        <v>0</v>
      </c>
      <c r="BT60" s="206">
        <f t="shared" si="701"/>
        <v>0</v>
      </c>
      <c r="BU60" s="206">
        <f t="shared" ref="BU60:BZ60" si="704">+BU61+BU70</f>
        <v>0</v>
      </c>
      <c r="BV60" s="206">
        <f t="shared" si="704"/>
        <v>0</v>
      </c>
      <c r="BW60" s="206">
        <f t="shared" si="704"/>
        <v>0</v>
      </c>
      <c r="BX60" s="206">
        <f t="shared" si="704"/>
        <v>0</v>
      </c>
      <c r="BY60" s="227">
        <f t="shared" si="704"/>
        <v>0</v>
      </c>
      <c r="BZ60" s="206">
        <f t="shared" si="704"/>
        <v>2845335279.21</v>
      </c>
      <c r="CA60" s="207">
        <f t="shared" ref="CA60:CQ60" si="705">+CA61+CA70</f>
        <v>209384408</v>
      </c>
      <c r="CB60" s="207">
        <f t="shared" si="705"/>
        <v>603194383.71000004</v>
      </c>
      <c r="CC60" s="206">
        <f t="shared" si="705"/>
        <v>1154102268.5</v>
      </c>
      <c r="CD60" s="206">
        <f t="shared" si="705"/>
        <v>852453270</v>
      </c>
      <c r="CE60" s="206">
        <f t="shared" si="705"/>
        <v>0</v>
      </c>
      <c r="CF60" s="206">
        <f t="shared" si="705"/>
        <v>0</v>
      </c>
      <c r="CG60" s="206">
        <f t="shared" si="705"/>
        <v>0</v>
      </c>
      <c r="CH60" s="206">
        <f t="shared" si="705"/>
        <v>0</v>
      </c>
      <c r="CI60" s="206">
        <f t="shared" si="705"/>
        <v>0</v>
      </c>
      <c r="CJ60" s="206">
        <f t="shared" si="705"/>
        <v>0</v>
      </c>
      <c r="CK60" s="206">
        <f t="shared" si="705"/>
        <v>0</v>
      </c>
      <c r="CL60" s="206">
        <f t="shared" si="705"/>
        <v>0</v>
      </c>
      <c r="CM60" s="206">
        <f t="shared" si="705"/>
        <v>2819134330.21</v>
      </c>
      <c r="CN60" s="207">
        <f t="shared" si="705"/>
        <v>3435600692.04</v>
      </c>
      <c r="CO60" s="207">
        <f t="shared" si="705"/>
        <v>2208878688</v>
      </c>
      <c r="CP60" s="207">
        <f t="shared" si="705"/>
        <v>6303943039.0100002</v>
      </c>
      <c r="CQ60" s="207">
        <f t="shared" si="705"/>
        <v>26200949</v>
      </c>
      <c r="CR60" s="223">
        <f t="shared" ref="CR60:CR123" si="706">+AZ60/AM60</f>
        <v>0.77562609292975815</v>
      </c>
      <c r="CS60" s="223">
        <f t="shared" ref="CS60:CS123" si="707">+BM60/AM60</f>
        <v>0.6038758365118696</v>
      </c>
    </row>
    <row r="61" spans="1:97" s="131" customFormat="1" ht="20.25" customHeight="1" outlineLevel="1" x14ac:dyDescent="0.25">
      <c r="A61" s="128"/>
      <c r="B61" s="317"/>
      <c r="C61" s="151" t="s">
        <v>611</v>
      </c>
      <c r="D61" s="152" t="s">
        <v>407</v>
      </c>
      <c r="E61" s="293" t="s">
        <v>612</v>
      </c>
      <c r="F61" s="201">
        <f>+F62+F67</f>
        <v>198000000</v>
      </c>
      <c r="G61" s="154">
        <f t="shared" ref="G61:BT61" si="708">+G62+G67</f>
        <v>0</v>
      </c>
      <c r="H61" s="153">
        <f t="shared" si="708"/>
        <v>0</v>
      </c>
      <c r="I61" s="201">
        <f t="shared" si="708"/>
        <v>0</v>
      </c>
      <c r="J61" s="154">
        <f t="shared" si="708"/>
        <v>0</v>
      </c>
      <c r="K61" s="153">
        <f t="shared" si="708"/>
        <v>0</v>
      </c>
      <c r="L61" s="236">
        <f t="shared" si="708"/>
        <v>100000000</v>
      </c>
      <c r="M61" s="153">
        <f t="shared" si="708"/>
        <v>5000000</v>
      </c>
      <c r="N61" s="201">
        <f t="shared" si="708"/>
        <v>5000000</v>
      </c>
      <c r="O61" s="153">
        <f t="shared" si="708"/>
        <v>0</v>
      </c>
      <c r="P61" s="153">
        <f t="shared" si="708"/>
        <v>0</v>
      </c>
      <c r="Q61" s="153">
        <f t="shared" si="708"/>
        <v>0</v>
      </c>
      <c r="R61" s="153">
        <f t="shared" si="708"/>
        <v>0</v>
      </c>
      <c r="S61" s="153">
        <f t="shared" si="708"/>
        <v>0</v>
      </c>
      <c r="T61" s="153">
        <f t="shared" si="708"/>
        <v>0</v>
      </c>
      <c r="U61" s="153">
        <f t="shared" si="708"/>
        <v>0</v>
      </c>
      <c r="V61" s="153">
        <f t="shared" si="708"/>
        <v>0</v>
      </c>
      <c r="W61" s="153">
        <f t="shared" si="708"/>
        <v>0</v>
      </c>
      <c r="X61" s="153">
        <f t="shared" si="708"/>
        <v>0</v>
      </c>
      <c r="Y61" s="153">
        <f t="shared" si="708"/>
        <v>0</v>
      </c>
      <c r="Z61" s="153">
        <f t="shared" si="708"/>
        <v>0</v>
      </c>
      <c r="AA61" s="153">
        <f t="shared" si="708"/>
        <v>0</v>
      </c>
      <c r="AB61" s="153">
        <f t="shared" si="708"/>
        <v>0</v>
      </c>
      <c r="AC61" s="153">
        <f t="shared" si="708"/>
        <v>0</v>
      </c>
      <c r="AD61" s="154">
        <f t="shared" si="708"/>
        <v>0</v>
      </c>
      <c r="AE61" s="153">
        <f t="shared" si="708"/>
        <v>5000000</v>
      </c>
      <c r="AF61" s="153">
        <f t="shared" si="708"/>
        <v>105000000</v>
      </c>
      <c r="AG61" s="201">
        <f t="shared" si="708"/>
        <v>0</v>
      </c>
      <c r="AH61" s="236">
        <f t="shared" si="708"/>
        <v>0</v>
      </c>
      <c r="AI61" s="153">
        <f t="shared" ref="AI61" si="709">+AI62+AI67</f>
        <v>0</v>
      </c>
      <c r="AJ61" s="153">
        <f t="shared" si="708"/>
        <v>298000000</v>
      </c>
      <c r="AK61" s="153">
        <f t="shared" si="708"/>
        <v>0</v>
      </c>
      <c r="AL61" s="201">
        <f t="shared" si="708"/>
        <v>217495810</v>
      </c>
      <c r="AM61" s="153">
        <f t="shared" ref="AM61" si="710">+AM62+AM67</f>
        <v>298000000</v>
      </c>
      <c r="AN61" s="153">
        <f t="shared" si="708"/>
        <v>43445462</v>
      </c>
      <c r="AO61" s="201">
        <f t="shared" si="708"/>
        <v>54011102</v>
      </c>
      <c r="AP61" s="153">
        <f t="shared" si="708"/>
        <v>118063946</v>
      </c>
      <c r="AQ61" s="153">
        <f t="shared" si="708"/>
        <v>1975300</v>
      </c>
      <c r="AR61" s="153">
        <f t="shared" si="708"/>
        <v>0</v>
      </c>
      <c r="AS61" s="153">
        <f t="shared" si="708"/>
        <v>0</v>
      </c>
      <c r="AT61" s="153">
        <f t="shared" si="708"/>
        <v>0</v>
      </c>
      <c r="AU61" s="153">
        <f t="shared" si="708"/>
        <v>0</v>
      </c>
      <c r="AV61" s="153">
        <f t="shared" si="708"/>
        <v>0</v>
      </c>
      <c r="AW61" s="153">
        <f t="shared" si="708"/>
        <v>0</v>
      </c>
      <c r="AX61" s="153">
        <f t="shared" si="708"/>
        <v>0</v>
      </c>
      <c r="AY61" s="153">
        <f t="shared" si="708"/>
        <v>0</v>
      </c>
      <c r="AZ61" s="153">
        <f t="shared" si="708"/>
        <v>217495810</v>
      </c>
      <c r="BA61" s="201">
        <f t="shared" si="708"/>
        <v>43445462</v>
      </c>
      <c r="BB61" s="236">
        <f t="shared" si="708"/>
        <v>54011102</v>
      </c>
      <c r="BC61" s="153">
        <f t="shared" si="708"/>
        <v>117240343</v>
      </c>
      <c r="BD61" s="201">
        <f t="shared" si="708"/>
        <v>1975300</v>
      </c>
      <c r="BE61" s="153">
        <f t="shared" si="708"/>
        <v>0</v>
      </c>
      <c r="BF61" s="153">
        <f t="shared" si="708"/>
        <v>0</v>
      </c>
      <c r="BG61" s="153">
        <f t="shared" si="708"/>
        <v>0</v>
      </c>
      <c r="BH61" s="153">
        <f t="shared" si="708"/>
        <v>0</v>
      </c>
      <c r="BI61" s="153">
        <f t="shared" si="708"/>
        <v>0</v>
      </c>
      <c r="BJ61" s="153">
        <f t="shared" si="708"/>
        <v>0</v>
      </c>
      <c r="BK61" s="153">
        <f t="shared" si="708"/>
        <v>0</v>
      </c>
      <c r="BL61" s="154">
        <f t="shared" si="708"/>
        <v>0</v>
      </c>
      <c r="BM61" s="153">
        <f t="shared" si="708"/>
        <v>216672207</v>
      </c>
      <c r="BN61" s="201">
        <f t="shared" si="708"/>
        <v>23242780</v>
      </c>
      <c r="BO61" s="236">
        <f t="shared" si="708"/>
        <v>74213784</v>
      </c>
      <c r="BP61" s="153">
        <f t="shared" si="708"/>
        <v>117240343</v>
      </c>
      <c r="BQ61" s="201">
        <f t="shared" si="708"/>
        <v>1975300</v>
      </c>
      <c r="BR61" s="153">
        <f t="shared" si="708"/>
        <v>0</v>
      </c>
      <c r="BS61" s="153">
        <f t="shared" si="708"/>
        <v>0</v>
      </c>
      <c r="BT61" s="153">
        <f t="shared" si="708"/>
        <v>0</v>
      </c>
      <c r="BU61" s="153">
        <f t="shared" ref="BU61:CQ61" si="711">+BU62+BU67</f>
        <v>0</v>
      </c>
      <c r="BV61" s="153">
        <f t="shared" si="711"/>
        <v>0</v>
      </c>
      <c r="BW61" s="153">
        <f t="shared" si="711"/>
        <v>0</v>
      </c>
      <c r="BX61" s="153">
        <f t="shared" si="711"/>
        <v>0</v>
      </c>
      <c r="BY61" s="154">
        <f t="shared" si="711"/>
        <v>0</v>
      </c>
      <c r="BZ61" s="153">
        <f t="shared" si="711"/>
        <v>216672207</v>
      </c>
      <c r="CA61" s="201">
        <f t="shared" si="711"/>
        <v>1277880</v>
      </c>
      <c r="CB61" s="201">
        <f t="shared" si="711"/>
        <v>96178684</v>
      </c>
      <c r="CC61" s="153">
        <f t="shared" si="711"/>
        <v>117240343</v>
      </c>
      <c r="CD61" s="153">
        <f t="shared" si="711"/>
        <v>1975300</v>
      </c>
      <c r="CE61" s="153">
        <f t="shared" si="711"/>
        <v>0</v>
      </c>
      <c r="CF61" s="153">
        <f t="shared" si="711"/>
        <v>0</v>
      </c>
      <c r="CG61" s="153">
        <f t="shared" si="711"/>
        <v>0</v>
      </c>
      <c r="CH61" s="153">
        <f t="shared" si="711"/>
        <v>0</v>
      </c>
      <c r="CI61" s="153">
        <f t="shared" si="711"/>
        <v>0</v>
      </c>
      <c r="CJ61" s="153">
        <f t="shared" si="711"/>
        <v>0</v>
      </c>
      <c r="CK61" s="153">
        <f t="shared" si="711"/>
        <v>0</v>
      </c>
      <c r="CL61" s="153">
        <f t="shared" si="711"/>
        <v>0</v>
      </c>
      <c r="CM61" s="153">
        <f t="shared" si="711"/>
        <v>216672207</v>
      </c>
      <c r="CN61" s="201">
        <f t="shared" si="711"/>
        <v>80504190</v>
      </c>
      <c r="CO61" s="201">
        <f t="shared" si="711"/>
        <v>0</v>
      </c>
      <c r="CP61" s="201">
        <f t="shared" si="711"/>
        <v>0</v>
      </c>
      <c r="CQ61" s="201">
        <f t="shared" si="711"/>
        <v>0</v>
      </c>
      <c r="CR61" s="202">
        <f t="shared" si="706"/>
        <v>0.72985171140939598</v>
      </c>
      <c r="CS61" s="203">
        <f t="shared" si="707"/>
        <v>0.72708794295302015</v>
      </c>
    </row>
    <row r="62" spans="1:97" s="131" customFormat="1" ht="20.25" customHeight="1" outlineLevel="2" x14ac:dyDescent="0.25">
      <c r="A62" s="128"/>
      <c r="B62" s="317"/>
      <c r="C62" s="135" t="s">
        <v>613</v>
      </c>
      <c r="D62" s="129" t="s">
        <v>407</v>
      </c>
      <c r="E62" s="294" t="s">
        <v>619</v>
      </c>
      <c r="F62" s="175">
        <f>+SUM(F63:F66)</f>
        <v>191809413</v>
      </c>
      <c r="G62" s="149">
        <f t="shared" ref="G62:BT62" si="712">+SUM(G63:G66)</f>
        <v>0</v>
      </c>
      <c r="H62" s="142">
        <f t="shared" si="712"/>
        <v>0</v>
      </c>
      <c r="I62" s="175">
        <f t="shared" si="712"/>
        <v>0</v>
      </c>
      <c r="J62" s="149">
        <f t="shared" si="712"/>
        <v>0</v>
      </c>
      <c r="K62" s="142">
        <f t="shared" si="712"/>
        <v>0</v>
      </c>
      <c r="L62" s="164">
        <f t="shared" si="712"/>
        <v>100000000</v>
      </c>
      <c r="M62" s="142">
        <f t="shared" si="712"/>
        <v>5000000</v>
      </c>
      <c r="N62" s="175">
        <f t="shared" si="712"/>
        <v>5000000</v>
      </c>
      <c r="O62" s="142">
        <f t="shared" si="712"/>
        <v>0</v>
      </c>
      <c r="P62" s="142">
        <f t="shared" si="712"/>
        <v>0</v>
      </c>
      <c r="Q62" s="142">
        <f t="shared" si="712"/>
        <v>0</v>
      </c>
      <c r="R62" s="142">
        <f t="shared" si="712"/>
        <v>0</v>
      </c>
      <c r="S62" s="142">
        <f t="shared" si="712"/>
        <v>0</v>
      </c>
      <c r="T62" s="142">
        <f t="shared" si="712"/>
        <v>0</v>
      </c>
      <c r="U62" s="142">
        <f t="shared" si="712"/>
        <v>0</v>
      </c>
      <c r="V62" s="142">
        <f t="shared" si="712"/>
        <v>0</v>
      </c>
      <c r="W62" s="142">
        <f t="shared" si="712"/>
        <v>0</v>
      </c>
      <c r="X62" s="142">
        <f t="shared" si="712"/>
        <v>0</v>
      </c>
      <c r="Y62" s="142">
        <f t="shared" si="712"/>
        <v>0</v>
      </c>
      <c r="Z62" s="142">
        <f t="shared" si="712"/>
        <v>0</v>
      </c>
      <c r="AA62" s="142">
        <f t="shared" si="712"/>
        <v>0</v>
      </c>
      <c r="AB62" s="142">
        <f t="shared" si="712"/>
        <v>0</v>
      </c>
      <c r="AC62" s="142">
        <f t="shared" si="712"/>
        <v>0</v>
      </c>
      <c r="AD62" s="149">
        <f t="shared" si="712"/>
        <v>0</v>
      </c>
      <c r="AE62" s="142">
        <f t="shared" si="712"/>
        <v>5000000</v>
      </c>
      <c r="AF62" s="142">
        <f t="shared" si="712"/>
        <v>105000000</v>
      </c>
      <c r="AG62" s="175">
        <f t="shared" ref="AG62" si="713">+SUM(AG63:AG66)</f>
        <v>0</v>
      </c>
      <c r="AH62" s="164">
        <f t="shared" si="712"/>
        <v>0</v>
      </c>
      <c r="AI62" s="142">
        <f t="shared" ref="AI62" si="714">+SUM(AI63:AI66)</f>
        <v>0</v>
      </c>
      <c r="AJ62" s="142">
        <f t="shared" si="712"/>
        <v>291809413</v>
      </c>
      <c r="AK62" s="142">
        <f t="shared" si="712"/>
        <v>0</v>
      </c>
      <c r="AL62" s="175">
        <f t="shared" si="712"/>
        <v>217495810</v>
      </c>
      <c r="AM62" s="142">
        <f t="shared" ref="AM62" si="715">+SUM(AM63:AM66)</f>
        <v>291809413</v>
      </c>
      <c r="AN62" s="142">
        <f t="shared" si="712"/>
        <v>43445462</v>
      </c>
      <c r="AO62" s="175">
        <f t="shared" si="712"/>
        <v>54011102</v>
      </c>
      <c r="AP62" s="142">
        <f t="shared" si="712"/>
        <v>118063946</v>
      </c>
      <c r="AQ62" s="142">
        <f t="shared" si="712"/>
        <v>1975300</v>
      </c>
      <c r="AR62" s="142">
        <f t="shared" si="712"/>
        <v>0</v>
      </c>
      <c r="AS62" s="142">
        <f t="shared" si="712"/>
        <v>0</v>
      </c>
      <c r="AT62" s="142">
        <f t="shared" si="712"/>
        <v>0</v>
      </c>
      <c r="AU62" s="142">
        <f t="shared" si="712"/>
        <v>0</v>
      </c>
      <c r="AV62" s="142">
        <f t="shared" si="712"/>
        <v>0</v>
      </c>
      <c r="AW62" s="142">
        <f t="shared" si="712"/>
        <v>0</v>
      </c>
      <c r="AX62" s="142">
        <f t="shared" si="712"/>
        <v>0</v>
      </c>
      <c r="AY62" s="142">
        <f t="shared" si="712"/>
        <v>0</v>
      </c>
      <c r="AZ62" s="142">
        <f t="shared" si="712"/>
        <v>217495810</v>
      </c>
      <c r="BA62" s="175">
        <f t="shared" si="712"/>
        <v>43445462</v>
      </c>
      <c r="BB62" s="164">
        <f t="shared" si="712"/>
        <v>54011102</v>
      </c>
      <c r="BC62" s="142">
        <f t="shared" si="712"/>
        <v>117240343</v>
      </c>
      <c r="BD62" s="175">
        <f t="shared" si="712"/>
        <v>1975300</v>
      </c>
      <c r="BE62" s="142">
        <f t="shared" si="712"/>
        <v>0</v>
      </c>
      <c r="BF62" s="142">
        <f t="shared" si="712"/>
        <v>0</v>
      </c>
      <c r="BG62" s="142">
        <f t="shared" si="712"/>
        <v>0</v>
      </c>
      <c r="BH62" s="142">
        <f t="shared" si="712"/>
        <v>0</v>
      </c>
      <c r="BI62" s="142">
        <f t="shared" si="712"/>
        <v>0</v>
      </c>
      <c r="BJ62" s="142">
        <f t="shared" si="712"/>
        <v>0</v>
      </c>
      <c r="BK62" s="142">
        <f t="shared" si="712"/>
        <v>0</v>
      </c>
      <c r="BL62" s="149">
        <f t="shared" si="712"/>
        <v>0</v>
      </c>
      <c r="BM62" s="142">
        <f t="shared" si="712"/>
        <v>216672207</v>
      </c>
      <c r="BN62" s="175">
        <f t="shared" si="712"/>
        <v>23242780</v>
      </c>
      <c r="BO62" s="164">
        <f t="shared" si="712"/>
        <v>74213784</v>
      </c>
      <c r="BP62" s="142">
        <f t="shared" si="712"/>
        <v>117240343</v>
      </c>
      <c r="BQ62" s="175">
        <f t="shared" si="712"/>
        <v>1975300</v>
      </c>
      <c r="BR62" s="142">
        <f t="shared" si="712"/>
        <v>0</v>
      </c>
      <c r="BS62" s="142">
        <f t="shared" si="712"/>
        <v>0</v>
      </c>
      <c r="BT62" s="142">
        <f t="shared" si="712"/>
        <v>0</v>
      </c>
      <c r="BU62" s="142">
        <f t="shared" ref="BU62:CQ62" si="716">+SUM(BU63:BU66)</f>
        <v>0</v>
      </c>
      <c r="BV62" s="142">
        <f t="shared" si="716"/>
        <v>0</v>
      </c>
      <c r="BW62" s="142">
        <f t="shared" si="716"/>
        <v>0</v>
      </c>
      <c r="BX62" s="142">
        <f t="shared" si="716"/>
        <v>0</v>
      </c>
      <c r="BY62" s="149">
        <f t="shared" si="716"/>
        <v>0</v>
      </c>
      <c r="BZ62" s="142">
        <f t="shared" si="716"/>
        <v>216672207</v>
      </c>
      <c r="CA62" s="175">
        <f t="shared" si="716"/>
        <v>1277880</v>
      </c>
      <c r="CB62" s="175">
        <f t="shared" si="716"/>
        <v>96178684</v>
      </c>
      <c r="CC62" s="142">
        <f t="shared" si="716"/>
        <v>117240343</v>
      </c>
      <c r="CD62" s="142">
        <f t="shared" si="716"/>
        <v>1975300</v>
      </c>
      <c r="CE62" s="142">
        <f t="shared" si="716"/>
        <v>0</v>
      </c>
      <c r="CF62" s="142">
        <f t="shared" si="716"/>
        <v>0</v>
      </c>
      <c r="CG62" s="142">
        <f t="shared" si="716"/>
        <v>0</v>
      </c>
      <c r="CH62" s="142">
        <f t="shared" si="716"/>
        <v>0</v>
      </c>
      <c r="CI62" s="142">
        <f t="shared" si="716"/>
        <v>0</v>
      </c>
      <c r="CJ62" s="142">
        <f t="shared" si="716"/>
        <v>0</v>
      </c>
      <c r="CK62" s="142">
        <f t="shared" si="716"/>
        <v>0</v>
      </c>
      <c r="CL62" s="142">
        <f t="shared" si="716"/>
        <v>0</v>
      </c>
      <c r="CM62" s="142">
        <f t="shared" si="716"/>
        <v>216672207</v>
      </c>
      <c r="CN62" s="175">
        <f t="shared" si="716"/>
        <v>74313603</v>
      </c>
      <c r="CO62" s="175">
        <f t="shared" si="716"/>
        <v>0</v>
      </c>
      <c r="CP62" s="175">
        <f t="shared" si="716"/>
        <v>0</v>
      </c>
      <c r="CQ62" s="175">
        <f t="shared" si="716"/>
        <v>0</v>
      </c>
      <c r="CR62" s="183">
        <f t="shared" si="706"/>
        <v>0.74533514105660459</v>
      </c>
      <c r="CS62" s="182">
        <f t="shared" si="707"/>
        <v>0.74251274067022643</v>
      </c>
    </row>
    <row r="63" spans="1:97" s="112" customFormat="1" ht="18" customHeight="1" outlineLevel="3" x14ac:dyDescent="0.2">
      <c r="A63" s="102"/>
      <c r="B63" s="318" t="str">
        <f t="shared" ref="B63:B66" si="717">+C63&amp;D63</f>
        <v>A-2-0-3-50-210</v>
      </c>
      <c r="C63" s="138" t="s">
        <v>477</v>
      </c>
      <c r="D63" s="127" t="s">
        <v>407</v>
      </c>
      <c r="E63" s="220" t="s">
        <v>379</v>
      </c>
      <c r="F63" s="116">
        <v>6190587</v>
      </c>
      <c r="G63" s="107"/>
      <c r="H63" s="106"/>
      <c r="I63" s="141"/>
      <c r="J63" s="110"/>
      <c r="K63" s="106"/>
      <c r="L63" s="108"/>
      <c r="M63" s="106"/>
      <c r="N63" s="141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10"/>
      <c r="AE63" s="106">
        <f t="shared" ref="AE63:AE66" si="718">+G63+I63+K63+M63+O63+Q63+S63+U63+W63+Y63+AA63+AC63</f>
        <v>0</v>
      </c>
      <c r="AF63" s="106">
        <f t="shared" ref="AF63:AF66" si="719">+H63+J63+L63+N63+P63+R63+T63+V63+X63+Z63+AB63+AD63</f>
        <v>0</v>
      </c>
      <c r="AG63" s="109"/>
      <c r="AH63" s="108"/>
      <c r="AI63" s="113">
        <f t="shared" ref="AI63:AI66" si="720">+-AG63+AH63</f>
        <v>0</v>
      </c>
      <c r="AJ63" s="113">
        <f t="shared" ref="AJ63:AJ66" si="721">+F63-AE63+AF63+AI63</f>
        <v>6190587</v>
      </c>
      <c r="AK63" s="106"/>
      <c r="AL63" s="141">
        <f t="shared" ref="AL63:AL66" si="722">+AK63+AZ63</f>
        <v>1975300</v>
      </c>
      <c r="AM63" s="113">
        <f t="shared" ref="AM63:AM66" si="723">+AJ63-AK63</f>
        <v>6190587</v>
      </c>
      <c r="AN63" s="117">
        <v>0</v>
      </c>
      <c r="AO63" s="141">
        <v>0</v>
      </c>
      <c r="AP63" s="123">
        <v>0</v>
      </c>
      <c r="AQ63" s="123">
        <v>1975300</v>
      </c>
      <c r="AR63" s="123"/>
      <c r="AS63" s="123"/>
      <c r="AT63" s="123"/>
      <c r="AU63" s="123"/>
      <c r="AV63" s="123"/>
      <c r="AW63" s="123"/>
      <c r="AX63" s="123"/>
      <c r="AY63" s="123"/>
      <c r="AZ63" s="113">
        <f t="shared" ref="AZ63" si="724">+SUM(AN63:AY63)</f>
        <v>1975300</v>
      </c>
      <c r="BA63" s="117">
        <v>0</v>
      </c>
      <c r="BB63" s="118">
        <v>0</v>
      </c>
      <c r="BC63" s="113">
        <v>0</v>
      </c>
      <c r="BD63" s="134">
        <v>1975300</v>
      </c>
      <c r="BE63" s="122"/>
      <c r="BF63" s="122"/>
      <c r="BG63" s="122"/>
      <c r="BH63" s="122"/>
      <c r="BI63" s="122"/>
      <c r="BJ63" s="125"/>
      <c r="BK63" s="125"/>
      <c r="BL63" s="118"/>
      <c r="BM63" s="113">
        <f t="shared" ref="BM63" si="725">+SUM(BA63:BL63)</f>
        <v>1975300</v>
      </c>
      <c r="BN63" s="116">
        <v>0</v>
      </c>
      <c r="BO63" s="115">
        <v>0</v>
      </c>
      <c r="BP63" s="113">
        <v>0</v>
      </c>
      <c r="BQ63" s="134">
        <v>1975300</v>
      </c>
      <c r="BR63" s="122"/>
      <c r="BS63" s="122"/>
      <c r="BT63" s="122"/>
      <c r="BU63" s="122"/>
      <c r="BV63" s="122"/>
      <c r="BW63" s="122"/>
      <c r="BX63" s="122"/>
      <c r="BY63" s="118"/>
      <c r="BZ63" s="113">
        <f t="shared" ref="BZ63:BZ66" si="726">+SUM(BN63:BY63)</f>
        <v>1975300</v>
      </c>
      <c r="CA63" s="116">
        <v>0</v>
      </c>
      <c r="CB63" s="134">
        <v>0</v>
      </c>
      <c r="CC63" s="122">
        <v>0</v>
      </c>
      <c r="CD63" s="122">
        <v>1975300</v>
      </c>
      <c r="CE63" s="122"/>
      <c r="CF63" s="122"/>
      <c r="CG63" s="122"/>
      <c r="CH63" s="122"/>
      <c r="CI63" s="122"/>
      <c r="CJ63" s="122"/>
      <c r="CK63" s="122"/>
      <c r="CL63" s="122"/>
      <c r="CM63" s="119">
        <f t="shared" ref="CM63:CM66" si="727">+SUM(CA63:CL63)</f>
        <v>1975300</v>
      </c>
      <c r="CN63" s="116">
        <f t="shared" ref="CN63:CN66" si="728">+AJ63-AZ63</f>
        <v>4215287</v>
      </c>
      <c r="CO63" s="116">
        <f t="shared" ref="CO63:CO66" si="729">+AN63-BA63</f>
        <v>0</v>
      </c>
      <c r="CP63" s="116">
        <f t="shared" ref="CP63:CP66" si="730">+BM63-BZ63</f>
        <v>0</v>
      </c>
      <c r="CQ63" s="116">
        <f t="shared" ref="CQ63:CQ66" si="731">+BZ63-CM63</f>
        <v>0</v>
      </c>
      <c r="CR63" s="253">
        <f t="shared" si="706"/>
        <v>0.31908121152323682</v>
      </c>
      <c r="CS63" s="254">
        <f t="shared" si="707"/>
        <v>0.31908121152323682</v>
      </c>
    </row>
    <row r="64" spans="1:97" s="102" customFormat="1" ht="18" customHeight="1" outlineLevel="3" x14ac:dyDescent="0.2">
      <c r="B64" s="318" t="str">
        <f t="shared" si="717"/>
        <v>A-2-0-3-50-310</v>
      </c>
      <c r="C64" s="138" t="s">
        <v>478</v>
      </c>
      <c r="D64" s="127" t="s">
        <v>407</v>
      </c>
      <c r="E64" s="220" t="s">
        <v>380</v>
      </c>
      <c r="F64" s="116">
        <v>172618593</v>
      </c>
      <c r="G64" s="114"/>
      <c r="H64" s="113"/>
      <c r="I64" s="134"/>
      <c r="J64" s="118"/>
      <c r="K64" s="113"/>
      <c r="L64" s="115">
        <v>100000000</v>
      </c>
      <c r="M64" s="113"/>
      <c r="N64" s="141">
        <v>5000000</v>
      </c>
      <c r="O64" s="123"/>
      <c r="P64" s="123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18"/>
      <c r="AE64" s="113">
        <f t="shared" si="718"/>
        <v>0</v>
      </c>
      <c r="AF64" s="113">
        <f t="shared" si="719"/>
        <v>105000000</v>
      </c>
      <c r="AG64" s="116"/>
      <c r="AH64" s="115"/>
      <c r="AI64" s="113">
        <f t="shared" si="720"/>
        <v>0</v>
      </c>
      <c r="AJ64" s="120">
        <f t="shared" si="721"/>
        <v>277618593</v>
      </c>
      <c r="AK64" s="113"/>
      <c r="AL64" s="158">
        <f t="shared" si="722"/>
        <v>215020510</v>
      </c>
      <c r="AM64" s="120">
        <f t="shared" si="723"/>
        <v>277618593</v>
      </c>
      <c r="AN64" s="117">
        <v>43445462</v>
      </c>
      <c r="AO64" s="134">
        <v>53511102</v>
      </c>
      <c r="AP64" s="122">
        <v>118063946</v>
      </c>
      <c r="AQ64" s="122">
        <v>0</v>
      </c>
      <c r="AR64" s="122"/>
      <c r="AS64" s="122"/>
      <c r="AT64" s="122"/>
      <c r="AU64" s="122"/>
      <c r="AV64" s="122"/>
      <c r="AW64" s="122"/>
      <c r="AX64" s="122"/>
      <c r="AY64" s="122"/>
      <c r="AZ64" s="113">
        <f t="shared" ref="AZ64:AZ66" si="732">+SUM(AN64:AY64)</f>
        <v>215020510</v>
      </c>
      <c r="BA64" s="116">
        <v>43445462</v>
      </c>
      <c r="BB64" s="115">
        <v>53511102</v>
      </c>
      <c r="BC64" s="113">
        <v>117240343</v>
      </c>
      <c r="BD64" s="134">
        <v>0</v>
      </c>
      <c r="BE64" s="122"/>
      <c r="BF64" s="122"/>
      <c r="BG64" s="122"/>
      <c r="BH64" s="122"/>
      <c r="BI64" s="122"/>
      <c r="BJ64" s="122"/>
      <c r="BK64" s="122"/>
      <c r="BL64" s="118"/>
      <c r="BM64" s="113">
        <f t="shared" ref="BM64:BM66" si="733">+SUM(BA64:BL64)</f>
        <v>214196907</v>
      </c>
      <c r="BN64" s="116">
        <v>23242780</v>
      </c>
      <c r="BO64" s="115">
        <v>73713784</v>
      </c>
      <c r="BP64" s="113">
        <v>117240343</v>
      </c>
      <c r="BQ64" s="134">
        <v>0</v>
      </c>
      <c r="BR64" s="122"/>
      <c r="BS64" s="122"/>
      <c r="BT64" s="122"/>
      <c r="BU64" s="122"/>
      <c r="BV64" s="122"/>
      <c r="BW64" s="122"/>
      <c r="BX64" s="122"/>
      <c r="BY64" s="118"/>
      <c r="BZ64" s="113">
        <f t="shared" si="726"/>
        <v>214196907</v>
      </c>
      <c r="CA64" s="116">
        <v>1277880</v>
      </c>
      <c r="CB64" s="134">
        <v>95678684</v>
      </c>
      <c r="CC64" s="122">
        <v>117240343</v>
      </c>
      <c r="CD64" s="122">
        <v>0</v>
      </c>
      <c r="CE64" s="122"/>
      <c r="CF64" s="122"/>
      <c r="CG64" s="122"/>
      <c r="CH64" s="122"/>
      <c r="CI64" s="122"/>
      <c r="CJ64" s="122"/>
      <c r="CK64" s="122"/>
      <c r="CL64" s="122"/>
      <c r="CM64" s="119">
        <f t="shared" si="727"/>
        <v>214196907</v>
      </c>
      <c r="CN64" s="116">
        <f t="shared" si="728"/>
        <v>62598083</v>
      </c>
      <c r="CO64" s="116">
        <f t="shared" si="729"/>
        <v>0</v>
      </c>
      <c r="CP64" s="116">
        <f t="shared" si="730"/>
        <v>0</v>
      </c>
      <c r="CQ64" s="116">
        <f t="shared" si="731"/>
        <v>0</v>
      </c>
      <c r="CR64" s="253">
        <f t="shared" si="706"/>
        <v>0.77451768513213382</v>
      </c>
      <c r="CS64" s="254">
        <f t="shared" si="707"/>
        <v>0.77155101423628347</v>
      </c>
    </row>
    <row r="65" spans="1:97" s="102" customFormat="1" ht="18" customHeight="1" outlineLevel="3" x14ac:dyDescent="0.2">
      <c r="B65" s="318" t="str">
        <f t="shared" si="717"/>
        <v>A-2-0-3-50-1610</v>
      </c>
      <c r="C65" s="138" t="s">
        <v>476</v>
      </c>
      <c r="D65" s="127" t="s">
        <v>407</v>
      </c>
      <c r="E65" s="220" t="s">
        <v>381</v>
      </c>
      <c r="F65" s="116">
        <v>12381174</v>
      </c>
      <c r="G65" s="114"/>
      <c r="H65" s="113"/>
      <c r="I65" s="134"/>
      <c r="J65" s="118"/>
      <c r="K65" s="113"/>
      <c r="L65" s="115"/>
      <c r="M65" s="106">
        <v>5000000</v>
      </c>
      <c r="N65" s="141"/>
      <c r="O65" s="123"/>
      <c r="P65" s="123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18"/>
      <c r="AE65" s="113">
        <f t="shared" si="718"/>
        <v>5000000</v>
      </c>
      <c r="AF65" s="113">
        <f t="shared" si="719"/>
        <v>0</v>
      </c>
      <c r="AG65" s="116"/>
      <c r="AH65" s="115"/>
      <c r="AI65" s="113">
        <f t="shared" si="720"/>
        <v>0</v>
      </c>
      <c r="AJ65" s="120">
        <f t="shared" si="721"/>
        <v>7381174</v>
      </c>
      <c r="AK65" s="113"/>
      <c r="AL65" s="158">
        <f t="shared" si="722"/>
        <v>0</v>
      </c>
      <c r="AM65" s="120">
        <f t="shared" si="723"/>
        <v>7381174</v>
      </c>
      <c r="AN65" s="117">
        <v>0</v>
      </c>
      <c r="AO65" s="134">
        <v>0</v>
      </c>
      <c r="AP65" s="122">
        <v>0</v>
      </c>
      <c r="AQ65" s="122">
        <v>0</v>
      </c>
      <c r="AR65" s="122"/>
      <c r="AS65" s="122"/>
      <c r="AT65" s="122"/>
      <c r="AU65" s="122"/>
      <c r="AV65" s="122"/>
      <c r="AW65" s="122"/>
      <c r="AX65" s="122"/>
      <c r="AY65" s="122"/>
      <c r="AZ65" s="113">
        <f t="shared" si="732"/>
        <v>0</v>
      </c>
      <c r="BA65" s="116">
        <v>0</v>
      </c>
      <c r="BB65" s="115">
        <v>0</v>
      </c>
      <c r="BC65" s="113">
        <v>0</v>
      </c>
      <c r="BD65" s="134">
        <v>0</v>
      </c>
      <c r="BE65" s="122"/>
      <c r="BF65" s="122"/>
      <c r="BG65" s="122"/>
      <c r="BH65" s="122"/>
      <c r="BI65" s="122"/>
      <c r="BJ65" s="122"/>
      <c r="BK65" s="122"/>
      <c r="BL65" s="118"/>
      <c r="BM65" s="113">
        <f t="shared" si="733"/>
        <v>0</v>
      </c>
      <c r="BN65" s="116">
        <v>0</v>
      </c>
      <c r="BO65" s="115">
        <v>0</v>
      </c>
      <c r="BP65" s="113">
        <v>0</v>
      </c>
      <c r="BQ65" s="134">
        <v>0</v>
      </c>
      <c r="BR65" s="122"/>
      <c r="BS65" s="122"/>
      <c r="BT65" s="122"/>
      <c r="BU65" s="122"/>
      <c r="BV65" s="122"/>
      <c r="BW65" s="122"/>
      <c r="BX65" s="122"/>
      <c r="BY65" s="118"/>
      <c r="BZ65" s="113">
        <f t="shared" si="726"/>
        <v>0</v>
      </c>
      <c r="CA65" s="116">
        <v>0</v>
      </c>
      <c r="CB65" s="134">
        <v>0</v>
      </c>
      <c r="CC65" s="122">
        <v>0</v>
      </c>
      <c r="CD65" s="122">
        <v>0</v>
      </c>
      <c r="CE65" s="122"/>
      <c r="CF65" s="122"/>
      <c r="CG65" s="122"/>
      <c r="CH65" s="122"/>
      <c r="CI65" s="122"/>
      <c r="CJ65" s="122"/>
      <c r="CK65" s="122"/>
      <c r="CL65" s="122"/>
      <c r="CM65" s="119">
        <f t="shared" si="727"/>
        <v>0</v>
      </c>
      <c r="CN65" s="116">
        <f t="shared" si="728"/>
        <v>7381174</v>
      </c>
      <c r="CO65" s="116">
        <f t="shared" si="729"/>
        <v>0</v>
      </c>
      <c r="CP65" s="116">
        <f t="shared" si="730"/>
        <v>0</v>
      </c>
      <c r="CQ65" s="116">
        <f t="shared" si="731"/>
        <v>0</v>
      </c>
      <c r="CR65" s="253">
        <f t="shared" si="706"/>
        <v>0</v>
      </c>
      <c r="CS65" s="254">
        <f t="shared" si="707"/>
        <v>0</v>
      </c>
    </row>
    <row r="66" spans="1:97" s="102" customFormat="1" ht="18" customHeight="1" outlineLevel="3" x14ac:dyDescent="0.2">
      <c r="B66" s="318" t="str">
        <f t="shared" si="717"/>
        <v>A-2-0-3-50-9010</v>
      </c>
      <c r="C66" s="138" t="s">
        <v>479</v>
      </c>
      <c r="D66" s="127" t="s">
        <v>407</v>
      </c>
      <c r="E66" s="220" t="s">
        <v>382</v>
      </c>
      <c r="F66" s="116">
        <v>619059</v>
      </c>
      <c r="G66" s="114"/>
      <c r="H66" s="113"/>
      <c r="I66" s="134"/>
      <c r="J66" s="118"/>
      <c r="K66" s="113"/>
      <c r="L66" s="115"/>
      <c r="M66" s="113"/>
      <c r="N66" s="141"/>
      <c r="O66" s="123"/>
      <c r="P66" s="123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18"/>
      <c r="AE66" s="113">
        <f t="shared" si="718"/>
        <v>0</v>
      </c>
      <c r="AF66" s="113">
        <f t="shared" si="719"/>
        <v>0</v>
      </c>
      <c r="AG66" s="116"/>
      <c r="AH66" s="115"/>
      <c r="AI66" s="113">
        <f t="shared" si="720"/>
        <v>0</v>
      </c>
      <c r="AJ66" s="120">
        <f t="shared" si="721"/>
        <v>619059</v>
      </c>
      <c r="AK66" s="113"/>
      <c r="AL66" s="158">
        <f t="shared" si="722"/>
        <v>500000</v>
      </c>
      <c r="AM66" s="120">
        <f t="shared" si="723"/>
        <v>619059</v>
      </c>
      <c r="AN66" s="117">
        <v>0</v>
      </c>
      <c r="AO66" s="134">
        <v>500000</v>
      </c>
      <c r="AP66" s="122">
        <v>0</v>
      </c>
      <c r="AQ66" s="122">
        <v>0</v>
      </c>
      <c r="AR66" s="122"/>
      <c r="AS66" s="122"/>
      <c r="AT66" s="122"/>
      <c r="AU66" s="122"/>
      <c r="AV66" s="122"/>
      <c r="AW66" s="122"/>
      <c r="AX66" s="122"/>
      <c r="AY66" s="122"/>
      <c r="AZ66" s="113">
        <f t="shared" si="732"/>
        <v>500000</v>
      </c>
      <c r="BA66" s="116">
        <v>0</v>
      </c>
      <c r="BB66" s="115">
        <v>500000</v>
      </c>
      <c r="BC66" s="113">
        <v>0</v>
      </c>
      <c r="BD66" s="134">
        <v>0</v>
      </c>
      <c r="BE66" s="122"/>
      <c r="BF66" s="122"/>
      <c r="BG66" s="122"/>
      <c r="BH66" s="122"/>
      <c r="BI66" s="122"/>
      <c r="BJ66" s="122"/>
      <c r="BK66" s="122"/>
      <c r="BL66" s="118"/>
      <c r="BM66" s="113">
        <f t="shared" si="733"/>
        <v>500000</v>
      </c>
      <c r="BN66" s="116">
        <v>0</v>
      </c>
      <c r="BO66" s="115">
        <v>500000</v>
      </c>
      <c r="BP66" s="113">
        <v>0</v>
      </c>
      <c r="BQ66" s="134">
        <v>0</v>
      </c>
      <c r="BR66" s="122"/>
      <c r="BS66" s="122"/>
      <c r="BT66" s="122"/>
      <c r="BU66" s="122"/>
      <c r="BV66" s="122"/>
      <c r="BW66" s="122"/>
      <c r="BX66" s="122"/>
      <c r="BY66" s="118"/>
      <c r="BZ66" s="113">
        <f t="shared" si="726"/>
        <v>500000</v>
      </c>
      <c r="CA66" s="116">
        <v>0</v>
      </c>
      <c r="CB66" s="134">
        <v>500000</v>
      </c>
      <c r="CC66" s="122">
        <v>0</v>
      </c>
      <c r="CD66" s="122">
        <v>0</v>
      </c>
      <c r="CE66" s="122"/>
      <c r="CF66" s="122"/>
      <c r="CG66" s="122"/>
      <c r="CH66" s="122"/>
      <c r="CI66" s="122"/>
      <c r="CJ66" s="122"/>
      <c r="CK66" s="122"/>
      <c r="CL66" s="122"/>
      <c r="CM66" s="119">
        <f t="shared" si="727"/>
        <v>500000</v>
      </c>
      <c r="CN66" s="116">
        <f t="shared" si="728"/>
        <v>119059</v>
      </c>
      <c r="CO66" s="116">
        <f t="shared" si="729"/>
        <v>0</v>
      </c>
      <c r="CP66" s="116">
        <f t="shared" si="730"/>
        <v>0</v>
      </c>
      <c r="CQ66" s="116">
        <f t="shared" si="731"/>
        <v>0</v>
      </c>
      <c r="CR66" s="253">
        <f t="shared" si="706"/>
        <v>0.8076774588528719</v>
      </c>
      <c r="CS66" s="254">
        <f t="shared" si="707"/>
        <v>0.8076774588528719</v>
      </c>
    </row>
    <row r="67" spans="1:97" s="131" customFormat="1" ht="20.25" customHeight="1" outlineLevel="2" x14ac:dyDescent="0.25">
      <c r="A67" s="128"/>
      <c r="B67" s="317"/>
      <c r="C67" s="135" t="s">
        <v>614</v>
      </c>
      <c r="D67" s="129" t="s">
        <v>407</v>
      </c>
      <c r="E67" s="294" t="s">
        <v>615</v>
      </c>
      <c r="F67" s="175">
        <f>+SUM(F68:F69)</f>
        <v>6190587</v>
      </c>
      <c r="G67" s="149">
        <f t="shared" ref="G67:BT67" si="734">+SUM(G68:G69)</f>
        <v>0</v>
      </c>
      <c r="H67" s="142">
        <f t="shared" si="734"/>
        <v>0</v>
      </c>
      <c r="I67" s="175">
        <f t="shared" si="734"/>
        <v>0</v>
      </c>
      <c r="J67" s="149">
        <f t="shared" si="734"/>
        <v>0</v>
      </c>
      <c r="K67" s="142">
        <f t="shared" si="734"/>
        <v>0</v>
      </c>
      <c r="L67" s="164">
        <f t="shared" si="734"/>
        <v>0</v>
      </c>
      <c r="M67" s="142">
        <f t="shared" si="734"/>
        <v>0</v>
      </c>
      <c r="N67" s="175">
        <f t="shared" si="734"/>
        <v>0</v>
      </c>
      <c r="O67" s="142">
        <f t="shared" si="734"/>
        <v>0</v>
      </c>
      <c r="P67" s="142">
        <f t="shared" si="734"/>
        <v>0</v>
      </c>
      <c r="Q67" s="142">
        <f t="shared" si="734"/>
        <v>0</v>
      </c>
      <c r="R67" s="142">
        <f t="shared" si="734"/>
        <v>0</v>
      </c>
      <c r="S67" s="142">
        <f t="shared" si="734"/>
        <v>0</v>
      </c>
      <c r="T67" s="142">
        <f t="shared" si="734"/>
        <v>0</v>
      </c>
      <c r="U67" s="142">
        <f t="shared" si="734"/>
        <v>0</v>
      </c>
      <c r="V67" s="142">
        <f t="shared" si="734"/>
        <v>0</v>
      </c>
      <c r="W67" s="142">
        <f t="shared" si="734"/>
        <v>0</v>
      </c>
      <c r="X67" s="142">
        <f t="shared" si="734"/>
        <v>0</v>
      </c>
      <c r="Y67" s="142">
        <f t="shared" si="734"/>
        <v>0</v>
      </c>
      <c r="Z67" s="142">
        <f t="shared" si="734"/>
        <v>0</v>
      </c>
      <c r="AA67" s="142">
        <f t="shared" si="734"/>
        <v>0</v>
      </c>
      <c r="AB67" s="142">
        <f t="shared" si="734"/>
        <v>0</v>
      </c>
      <c r="AC67" s="142">
        <f t="shared" si="734"/>
        <v>0</v>
      </c>
      <c r="AD67" s="149">
        <f t="shared" si="734"/>
        <v>0</v>
      </c>
      <c r="AE67" s="142">
        <f t="shared" si="734"/>
        <v>0</v>
      </c>
      <c r="AF67" s="142">
        <f t="shared" si="734"/>
        <v>0</v>
      </c>
      <c r="AG67" s="175">
        <f t="shared" ref="AG67" si="735">+SUM(AG68:AG69)</f>
        <v>0</v>
      </c>
      <c r="AH67" s="164">
        <f t="shared" si="734"/>
        <v>0</v>
      </c>
      <c r="AI67" s="142">
        <f t="shared" ref="AI67" si="736">+SUM(AI68:AI69)</f>
        <v>0</v>
      </c>
      <c r="AJ67" s="142">
        <f t="shared" si="734"/>
        <v>6190587</v>
      </c>
      <c r="AK67" s="142">
        <f t="shared" si="734"/>
        <v>0</v>
      </c>
      <c r="AL67" s="175">
        <f t="shared" si="734"/>
        <v>0</v>
      </c>
      <c r="AM67" s="142">
        <f t="shared" ref="AM67" si="737">+SUM(AM68:AM69)</f>
        <v>6190587</v>
      </c>
      <c r="AN67" s="142">
        <f t="shared" si="734"/>
        <v>0</v>
      </c>
      <c r="AO67" s="175">
        <f t="shared" si="734"/>
        <v>0</v>
      </c>
      <c r="AP67" s="142">
        <f t="shared" si="734"/>
        <v>0</v>
      </c>
      <c r="AQ67" s="142">
        <f t="shared" si="734"/>
        <v>0</v>
      </c>
      <c r="AR67" s="142">
        <f t="shared" si="734"/>
        <v>0</v>
      </c>
      <c r="AS67" s="142">
        <f t="shared" si="734"/>
        <v>0</v>
      </c>
      <c r="AT67" s="142">
        <f t="shared" si="734"/>
        <v>0</v>
      </c>
      <c r="AU67" s="142">
        <f t="shared" si="734"/>
        <v>0</v>
      </c>
      <c r="AV67" s="142">
        <f t="shared" si="734"/>
        <v>0</v>
      </c>
      <c r="AW67" s="142">
        <f t="shared" si="734"/>
        <v>0</v>
      </c>
      <c r="AX67" s="142">
        <f t="shared" si="734"/>
        <v>0</v>
      </c>
      <c r="AY67" s="142">
        <f t="shared" si="734"/>
        <v>0</v>
      </c>
      <c r="AZ67" s="142">
        <f t="shared" si="734"/>
        <v>0</v>
      </c>
      <c r="BA67" s="175">
        <f t="shared" si="734"/>
        <v>0</v>
      </c>
      <c r="BB67" s="164">
        <f t="shared" si="734"/>
        <v>0</v>
      </c>
      <c r="BC67" s="142">
        <f t="shared" si="734"/>
        <v>0</v>
      </c>
      <c r="BD67" s="175">
        <f t="shared" si="734"/>
        <v>0</v>
      </c>
      <c r="BE67" s="142">
        <f t="shared" si="734"/>
        <v>0</v>
      </c>
      <c r="BF67" s="142">
        <f t="shared" si="734"/>
        <v>0</v>
      </c>
      <c r="BG67" s="142">
        <f t="shared" si="734"/>
        <v>0</v>
      </c>
      <c r="BH67" s="142">
        <f t="shared" si="734"/>
        <v>0</v>
      </c>
      <c r="BI67" s="142">
        <f t="shared" si="734"/>
        <v>0</v>
      </c>
      <c r="BJ67" s="142">
        <f t="shared" si="734"/>
        <v>0</v>
      </c>
      <c r="BK67" s="142">
        <f t="shared" si="734"/>
        <v>0</v>
      </c>
      <c r="BL67" s="149">
        <f t="shared" si="734"/>
        <v>0</v>
      </c>
      <c r="BM67" s="142">
        <f t="shared" si="734"/>
        <v>0</v>
      </c>
      <c r="BN67" s="175">
        <f t="shared" si="734"/>
        <v>0</v>
      </c>
      <c r="BO67" s="164">
        <f t="shared" si="734"/>
        <v>0</v>
      </c>
      <c r="BP67" s="142">
        <f t="shared" si="734"/>
        <v>0</v>
      </c>
      <c r="BQ67" s="175">
        <f t="shared" si="734"/>
        <v>0</v>
      </c>
      <c r="BR67" s="142">
        <f t="shared" si="734"/>
        <v>0</v>
      </c>
      <c r="BS67" s="142">
        <f t="shared" si="734"/>
        <v>0</v>
      </c>
      <c r="BT67" s="142">
        <f t="shared" si="734"/>
        <v>0</v>
      </c>
      <c r="BU67" s="142">
        <f t="shared" ref="BU67:CQ67" si="738">+SUM(BU68:BU69)</f>
        <v>0</v>
      </c>
      <c r="BV67" s="142">
        <f t="shared" si="738"/>
        <v>0</v>
      </c>
      <c r="BW67" s="142">
        <f t="shared" si="738"/>
        <v>0</v>
      </c>
      <c r="BX67" s="142">
        <f t="shared" si="738"/>
        <v>0</v>
      </c>
      <c r="BY67" s="149">
        <f t="shared" si="738"/>
        <v>0</v>
      </c>
      <c r="BZ67" s="142">
        <f t="shared" si="738"/>
        <v>0</v>
      </c>
      <c r="CA67" s="175">
        <f t="shared" si="738"/>
        <v>0</v>
      </c>
      <c r="CB67" s="175">
        <f t="shared" si="738"/>
        <v>0</v>
      </c>
      <c r="CC67" s="142">
        <f t="shared" si="738"/>
        <v>0</v>
      </c>
      <c r="CD67" s="142">
        <f t="shared" si="738"/>
        <v>0</v>
      </c>
      <c r="CE67" s="142">
        <f t="shared" si="738"/>
        <v>0</v>
      </c>
      <c r="CF67" s="142">
        <f t="shared" si="738"/>
        <v>0</v>
      </c>
      <c r="CG67" s="142">
        <f t="shared" si="738"/>
        <v>0</v>
      </c>
      <c r="CH67" s="142">
        <f t="shared" si="738"/>
        <v>0</v>
      </c>
      <c r="CI67" s="142">
        <f t="shared" si="738"/>
        <v>0</v>
      </c>
      <c r="CJ67" s="142">
        <f t="shared" si="738"/>
        <v>0</v>
      </c>
      <c r="CK67" s="142">
        <f t="shared" si="738"/>
        <v>0</v>
      </c>
      <c r="CL67" s="142">
        <f t="shared" si="738"/>
        <v>0</v>
      </c>
      <c r="CM67" s="142">
        <f t="shared" si="738"/>
        <v>0</v>
      </c>
      <c r="CN67" s="175">
        <f t="shared" si="738"/>
        <v>6190587</v>
      </c>
      <c r="CO67" s="175">
        <f t="shared" si="738"/>
        <v>0</v>
      </c>
      <c r="CP67" s="175">
        <f t="shared" si="738"/>
        <v>0</v>
      </c>
      <c r="CQ67" s="175">
        <f t="shared" si="738"/>
        <v>0</v>
      </c>
      <c r="CR67" s="183">
        <f t="shared" si="706"/>
        <v>0</v>
      </c>
      <c r="CS67" s="182">
        <f t="shared" si="707"/>
        <v>0</v>
      </c>
    </row>
    <row r="68" spans="1:97" s="102" customFormat="1" ht="18" customHeight="1" outlineLevel="3" x14ac:dyDescent="0.2">
      <c r="B68" s="318" t="str">
        <f t="shared" ref="B68:B69" si="739">+C68&amp;D68</f>
        <v>A-2-0-3-51-110</v>
      </c>
      <c r="C68" s="138" t="s">
        <v>480</v>
      </c>
      <c r="D68" s="127" t="s">
        <v>407</v>
      </c>
      <c r="E68" s="220" t="s">
        <v>383</v>
      </c>
      <c r="F68" s="116">
        <v>1190587</v>
      </c>
      <c r="G68" s="114"/>
      <c r="H68" s="113"/>
      <c r="I68" s="134"/>
      <c r="J68" s="118"/>
      <c r="K68" s="113"/>
      <c r="L68" s="115"/>
      <c r="M68" s="113"/>
      <c r="N68" s="141"/>
      <c r="O68" s="123"/>
      <c r="P68" s="123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18"/>
      <c r="AE68" s="113">
        <f t="shared" ref="AE68:AE69" si="740">+G68+I68+K68+M68+O68+Q68+S68+U68+W68+Y68+AA68+AC68</f>
        <v>0</v>
      </c>
      <c r="AF68" s="113">
        <f t="shared" ref="AF68:AF69" si="741">+H68+J68+L68+N68+P68+R68+T68+V68+X68+Z68+AB68+AD68</f>
        <v>0</v>
      </c>
      <c r="AG68" s="116"/>
      <c r="AH68" s="115"/>
      <c r="AI68" s="113">
        <f t="shared" ref="AI68:AI69" si="742">+-AG68+AH68</f>
        <v>0</v>
      </c>
      <c r="AJ68" s="120">
        <f t="shared" ref="AJ68:AJ69" si="743">+F68-AE68+AF68+AI68</f>
        <v>1190587</v>
      </c>
      <c r="AK68" s="113"/>
      <c r="AL68" s="158">
        <f t="shared" ref="AL68:AL69" si="744">+AK68+AZ68</f>
        <v>0</v>
      </c>
      <c r="AM68" s="120">
        <f t="shared" ref="AM68:AM69" si="745">+AJ68-AK68</f>
        <v>1190587</v>
      </c>
      <c r="AN68" s="117">
        <v>0</v>
      </c>
      <c r="AO68" s="134">
        <v>0</v>
      </c>
      <c r="AP68" s="122">
        <v>0</v>
      </c>
      <c r="AQ68" s="122">
        <v>0</v>
      </c>
      <c r="AR68" s="122"/>
      <c r="AS68" s="122"/>
      <c r="AT68" s="122"/>
      <c r="AU68" s="122"/>
      <c r="AV68" s="122"/>
      <c r="AW68" s="122"/>
      <c r="AX68" s="122"/>
      <c r="AY68" s="122"/>
      <c r="AZ68" s="113">
        <f t="shared" ref="AZ68:AZ69" si="746">+SUM(AN68:AY68)</f>
        <v>0</v>
      </c>
      <c r="BA68" s="116">
        <v>0</v>
      </c>
      <c r="BB68" s="115">
        <v>0</v>
      </c>
      <c r="BC68" s="113">
        <v>0</v>
      </c>
      <c r="BD68" s="134">
        <v>0</v>
      </c>
      <c r="BE68" s="122"/>
      <c r="BF68" s="122"/>
      <c r="BG68" s="122"/>
      <c r="BH68" s="122"/>
      <c r="BI68" s="122"/>
      <c r="BJ68" s="122"/>
      <c r="BK68" s="122"/>
      <c r="BL68" s="118"/>
      <c r="BM68" s="113">
        <f t="shared" ref="BM68:BM69" si="747">+SUM(BA68:BL68)</f>
        <v>0</v>
      </c>
      <c r="BN68" s="116">
        <v>0</v>
      </c>
      <c r="BO68" s="115">
        <v>0</v>
      </c>
      <c r="BP68" s="113">
        <v>0</v>
      </c>
      <c r="BQ68" s="134">
        <v>0</v>
      </c>
      <c r="BR68" s="122"/>
      <c r="BS68" s="122"/>
      <c r="BT68" s="122"/>
      <c r="BU68" s="122"/>
      <c r="BV68" s="122"/>
      <c r="BW68" s="122"/>
      <c r="BX68" s="122"/>
      <c r="BY68" s="118"/>
      <c r="BZ68" s="113">
        <f t="shared" ref="BZ68:BZ69" si="748">+SUM(BN68:BY68)</f>
        <v>0</v>
      </c>
      <c r="CA68" s="116">
        <v>0</v>
      </c>
      <c r="CB68" s="134">
        <v>0</v>
      </c>
      <c r="CC68" s="122">
        <v>0</v>
      </c>
      <c r="CD68" s="122">
        <v>0</v>
      </c>
      <c r="CE68" s="122"/>
      <c r="CF68" s="122"/>
      <c r="CG68" s="122"/>
      <c r="CH68" s="122"/>
      <c r="CI68" s="122"/>
      <c r="CJ68" s="122"/>
      <c r="CK68" s="122"/>
      <c r="CL68" s="122"/>
      <c r="CM68" s="119">
        <f t="shared" ref="CM68:CM69" si="749">+SUM(CA68:CL68)</f>
        <v>0</v>
      </c>
      <c r="CN68" s="116">
        <f t="shared" ref="CN68:CN69" si="750">+AJ68-AZ68</f>
        <v>1190587</v>
      </c>
      <c r="CO68" s="116">
        <f t="shared" ref="CO68:CO69" si="751">+AN68-BA68</f>
        <v>0</v>
      </c>
      <c r="CP68" s="116">
        <f t="shared" ref="CP68:CP69" si="752">+BM68-BZ68</f>
        <v>0</v>
      </c>
      <c r="CQ68" s="116">
        <f t="shared" ref="CQ68:CQ69" si="753">+BZ68-CM68</f>
        <v>0</v>
      </c>
      <c r="CR68" s="253">
        <f t="shared" si="706"/>
        <v>0</v>
      </c>
      <c r="CS68" s="254">
        <f t="shared" si="707"/>
        <v>0</v>
      </c>
    </row>
    <row r="69" spans="1:97" s="102" customFormat="1" ht="18" customHeight="1" outlineLevel="3" x14ac:dyDescent="0.2">
      <c r="B69" s="318" t="str">
        <f t="shared" si="739"/>
        <v>A-2-0-3-51-210</v>
      </c>
      <c r="C69" s="138" t="s">
        <v>481</v>
      </c>
      <c r="D69" s="127" t="s">
        <v>407</v>
      </c>
      <c r="E69" s="220" t="s">
        <v>384</v>
      </c>
      <c r="F69" s="116">
        <v>5000000</v>
      </c>
      <c r="G69" s="114"/>
      <c r="H69" s="113"/>
      <c r="I69" s="134"/>
      <c r="J69" s="118"/>
      <c r="K69" s="113"/>
      <c r="L69" s="115"/>
      <c r="M69" s="113"/>
      <c r="N69" s="141"/>
      <c r="O69" s="123"/>
      <c r="P69" s="123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18"/>
      <c r="AE69" s="113">
        <f t="shared" si="740"/>
        <v>0</v>
      </c>
      <c r="AF69" s="113">
        <f t="shared" si="741"/>
        <v>0</v>
      </c>
      <c r="AG69" s="116"/>
      <c r="AH69" s="115"/>
      <c r="AI69" s="113">
        <f t="shared" si="742"/>
        <v>0</v>
      </c>
      <c r="AJ69" s="120">
        <f t="shared" si="743"/>
        <v>5000000</v>
      </c>
      <c r="AK69" s="113"/>
      <c r="AL69" s="158">
        <f t="shared" si="744"/>
        <v>0</v>
      </c>
      <c r="AM69" s="120">
        <f t="shared" si="745"/>
        <v>5000000</v>
      </c>
      <c r="AN69" s="117">
        <v>0</v>
      </c>
      <c r="AO69" s="134">
        <v>0</v>
      </c>
      <c r="AP69" s="122">
        <v>0</v>
      </c>
      <c r="AQ69" s="122">
        <v>0</v>
      </c>
      <c r="AR69" s="122"/>
      <c r="AS69" s="122"/>
      <c r="AT69" s="122"/>
      <c r="AU69" s="122"/>
      <c r="AV69" s="122"/>
      <c r="AW69" s="122"/>
      <c r="AX69" s="122"/>
      <c r="AY69" s="122"/>
      <c r="AZ69" s="113">
        <f t="shared" si="746"/>
        <v>0</v>
      </c>
      <c r="BA69" s="116">
        <v>0</v>
      </c>
      <c r="BB69" s="115">
        <v>0</v>
      </c>
      <c r="BC69" s="113">
        <v>0</v>
      </c>
      <c r="BD69" s="134">
        <v>0</v>
      </c>
      <c r="BE69" s="122"/>
      <c r="BF69" s="122"/>
      <c r="BG69" s="122"/>
      <c r="BH69" s="122"/>
      <c r="BI69" s="122"/>
      <c r="BJ69" s="122"/>
      <c r="BK69" s="122"/>
      <c r="BL69" s="118"/>
      <c r="BM69" s="113">
        <f t="shared" si="747"/>
        <v>0</v>
      </c>
      <c r="BN69" s="116">
        <v>0</v>
      </c>
      <c r="BO69" s="115">
        <v>0</v>
      </c>
      <c r="BP69" s="113">
        <v>0</v>
      </c>
      <c r="BQ69" s="134">
        <v>0</v>
      </c>
      <c r="BR69" s="122"/>
      <c r="BS69" s="122"/>
      <c r="BT69" s="122"/>
      <c r="BU69" s="122"/>
      <c r="BV69" s="122"/>
      <c r="BW69" s="122"/>
      <c r="BX69" s="122"/>
      <c r="BY69" s="118"/>
      <c r="BZ69" s="113">
        <f t="shared" si="748"/>
        <v>0</v>
      </c>
      <c r="CA69" s="116">
        <v>0</v>
      </c>
      <c r="CB69" s="134">
        <v>0</v>
      </c>
      <c r="CC69" s="122">
        <v>0</v>
      </c>
      <c r="CD69" s="122">
        <v>0</v>
      </c>
      <c r="CE69" s="122"/>
      <c r="CF69" s="122"/>
      <c r="CG69" s="122"/>
      <c r="CH69" s="122"/>
      <c r="CI69" s="122"/>
      <c r="CJ69" s="122"/>
      <c r="CK69" s="122"/>
      <c r="CL69" s="122"/>
      <c r="CM69" s="119">
        <f t="shared" si="749"/>
        <v>0</v>
      </c>
      <c r="CN69" s="116">
        <f t="shared" si="750"/>
        <v>5000000</v>
      </c>
      <c r="CO69" s="116">
        <f t="shared" si="751"/>
        <v>0</v>
      </c>
      <c r="CP69" s="116">
        <f t="shared" si="752"/>
        <v>0</v>
      </c>
      <c r="CQ69" s="116">
        <f t="shared" si="753"/>
        <v>0</v>
      </c>
      <c r="CR69" s="253">
        <f t="shared" si="706"/>
        <v>0</v>
      </c>
      <c r="CS69" s="254">
        <f t="shared" si="707"/>
        <v>0</v>
      </c>
    </row>
    <row r="70" spans="1:97" s="131" customFormat="1" ht="20.25" customHeight="1" outlineLevel="1" x14ac:dyDescent="0.25">
      <c r="A70" s="128"/>
      <c r="B70" s="317"/>
      <c r="C70" s="135" t="s">
        <v>616</v>
      </c>
      <c r="D70" s="129" t="s">
        <v>407</v>
      </c>
      <c r="E70" s="294" t="s">
        <v>617</v>
      </c>
      <c r="F70" s="175">
        <f t="shared" ref="F70:K70" si="754">+F71+F79+F82+F92+F101+F105+F108+F114+F118+F120+F123+F128+F129+F133</f>
        <v>14031050000</v>
      </c>
      <c r="G70" s="175">
        <f t="shared" si="754"/>
        <v>245000000</v>
      </c>
      <c r="H70" s="175">
        <f t="shared" si="754"/>
        <v>245000000</v>
      </c>
      <c r="I70" s="175">
        <f t="shared" si="754"/>
        <v>340000000</v>
      </c>
      <c r="J70" s="164">
        <f t="shared" si="754"/>
        <v>340000000</v>
      </c>
      <c r="K70" s="142">
        <f t="shared" si="754"/>
        <v>22295692</v>
      </c>
      <c r="L70" s="164">
        <f>+L71+L79+L82+L92+L101+L105+L108+L114+L118+L120+L123+L128+L129+L133</f>
        <v>2782295692</v>
      </c>
      <c r="M70" s="142">
        <f t="shared" ref="M70:BY70" si="755">+M71+M79+M82+M92+M101+M105+M108+M114+M118+M120+M123+M128+M129+M133</f>
        <v>95000000</v>
      </c>
      <c r="N70" s="175">
        <f t="shared" si="755"/>
        <v>95000000</v>
      </c>
      <c r="O70" s="175">
        <f t="shared" si="755"/>
        <v>0</v>
      </c>
      <c r="P70" s="175">
        <f t="shared" si="755"/>
        <v>0</v>
      </c>
      <c r="Q70" s="175">
        <f t="shared" si="755"/>
        <v>0</v>
      </c>
      <c r="R70" s="175">
        <f t="shared" si="755"/>
        <v>0</v>
      </c>
      <c r="S70" s="175">
        <f t="shared" si="755"/>
        <v>0</v>
      </c>
      <c r="T70" s="175">
        <f t="shared" si="755"/>
        <v>0</v>
      </c>
      <c r="U70" s="175">
        <f t="shared" si="755"/>
        <v>0</v>
      </c>
      <c r="V70" s="175">
        <f t="shared" si="755"/>
        <v>0</v>
      </c>
      <c r="W70" s="175">
        <f t="shared" si="755"/>
        <v>0</v>
      </c>
      <c r="X70" s="175">
        <f t="shared" si="755"/>
        <v>0</v>
      </c>
      <c r="Y70" s="175">
        <f t="shared" si="755"/>
        <v>0</v>
      </c>
      <c r="Z70" s="175">
        <f t="shared" si="755"/>
        <v>0</v>
      </c>
      <c r="AA70" s="175">
        <f t="shared" si="755"/>
        <v>0</v>
      </c>
      <c r="AB70" s="175">
        <f t="shared" si="755"/>
        <v>0</v>
      </c>
      <c r="AC70" s="175">
        <f t="shared" si="755"/>
        <v>0</v>
      </c>
      <c r="AD70" s="164">
        <f t="shared" si="755"/>
        <v>0</v>
      </c>
      <c r="AE70" s="142">
        <f t="shared" si="755"/>
        <v>702295692</v>
      </c>
      <c r="AF70" s="175">
        <f t="shared" si="755"/>
        <v>3462295692</v>
      </c>
      <c r="AG70" s="175">
        <f t="shared" ref="AG70" si="756">+AG71+AG79+AG82+AG92+AG101+AG105+AG108+AG114+AG118+AG120+AG123+AG128+AG129</f>
        <v>2701552500</v>
      </c>
      <c r="AH70" s="164">
        <f t="shared" si="755"/>
        <v>800000000</v>
      </c>
      <c r="AI70" s="142">
        <f t="shared" ref="AI70" si="757">+AI71+AI79+AI82+AI92+AI101+AI105+AI108+AI114+AI118+AI120+AI123+AI128+AI129+AI133</f>
        <v>-1901552500</v>
      </c>
      <c r="AJ70" s="142">
        <f t="shared" si="755"/>
        <v>14889497500</v>
      </c>
      <c r="AK70" s="142">
        <f t="shared" si="755"/>
        <v>36000000</v>
      </c>
      <c r="AL70" s="175">
        <f t="shared" si="755"/>
        <v>11570400997.959999</v>
      </c>
      <c r="AM70" s="142">
        <f t="shared" si="755"/>
        <v>14853497500</v>
      </c>
      <c r="AN70" s="142">
        <f t="shared" si="755"/>
        <v>8955235980.9599991</v>
      </c>
      <c r="AO70" s="175">
        <f t="shared" si="755"/>
        <v>905780898</v>
      </c>
      <c r="AP70" s="175">
        <f t="shared" si="755"/>
        <v>762404630</v>
      </c>
      <c r="AQ70" s="175">
        <f t="shared" si="755"/>
        <v>910979489</v>
      </c>
      <c r="AR70" s="175">
        <f t="shared" si="755"/>
        <v>0</v>
      </c>
      <c r="AS70" s="175">
        <f t="shared" si="755"/>
        <v>0</v>
      </c>
      <c r="AT70" s="175">
        <f t="shared" si="755"/>
        <v>0</v>
      </c>
      <c r="AU70" s="175">
        <f t="shared" si="755"/>
        <v>0</v>
      </c>
      <c r="AV70" s="175">
        <f t="shared" si="755"/>
        <v>0</v>
      </c>
      <c r="AW70" s="175">
        <f t="shared" si="755"/>
        <v>0</v>
      </c>
      <c r="AX70" s="175">
        <f t="shared" si="755"/>
        <v>0</v>
      </c>
      <c r="AY70" s="175">
        <f t="shared" si="755"/>
        <v>0</v>
      </c>
      <c r="AZ70" s="175">
        <f t="shared" si="755"/>
        <v>11534400997.959999</v>
      </c>
      <c r="BA70" s="175">
        <f t="shared" si="755"/>
        <v>6746357292.96</v>
      </c>
      <c r="BB70" s="164">
        <f t="shared" si="755"/>
        <v>608423156</v>
      </c>
      <c r="BC70" s="142">
        <f t="shared" si="755"/>
        <v>635868886.5</v>
      </c>
      <c r="BD70" s="175">
        <f t="shared" si="755"/>
        <v>942301684.75999999</v>
      </c>
      <c r="BE70" s="175">
        <f t="shared" si="755"/>
        <v>0</v>
      </c>
      <c r="BF70" s="175">
        <f t="shared" si="755"/>
        <v>0</v>
      </c>
      <c r="BG70" s="175">
        <f t="shared" si="755"/>
        <v>0</v>
      </c>
      <c r="BH70" s="175">
        <f t="shared" si="755"/>
        <v>0</v>
      </c>
      <c r="BI70" s="175">
        <f t="shared" si="755"/>
        <v>0</v>
      </c>
      <c r="BJ70" s="175">
        <f t="shared" si="755"/>
        <v>0</v>
      </c>
      <c r="BK70" s="175">
        <f t="shared" si="755"/>
        <v>0</v>
      </c>
      <c r="BL70" s="164">
        <f t="shared" si="755"/>
        <v>0</v>
      </c>
      <c r="BM70" s="142">
        <f t="shared" si="755"/>
        <v>8932951020.2200012</v>
      </c>
      <c r="BN70" s="175">
        <f t="shared" si="755"/>
        <v>249777063</v>
      </c>
      <c r="BO70" s="164">
        <f t="shared" si="755"/>
        <v>486828656.71000004</v>
      </c>
      <c r="BP70" s="142">
        <f t="shared" si="755"/>
        <v>1019026744.5</v>
      </c>
      <c r="BQ70" s="175">
        <f t="shared" si="755"/>
        <v>873030608</v>
      </c>
      <c r="BR70" s="175">
        <f t="shared" si="755"/>
        <v>0</v>
      </c>
      <c r="BS70" s="175">
        <f t="shared" si="755"/>
        <v>0</v>
      </c>
      <c r="BT70" s="175">
        <f t="shared" si="755"/>
        <v>0</v>
      </c>
      <c r="BU70" s="175">
        <f t="shared" si="755"/>
        <v>0</v>
      </c>
      <c r="BV70" s="175">
        <f t="shared" si="755"/>
        <v>0</v>
      </c>
      <c r="BW70" s="175">
        <f t="shared" si="755"/>
        <v>0</v>
      </c>
      <c r="BX70" s="175">
        <f t="shared" si="755"/>
        <v>0</v>
      </c>
      <c r="BY70" s="164">
        <f t="shared" si="755"/>
        <v>0</v>
      </c>
      <c r="BZ70" s="142">
        <f t="shared" ref="BZ70" si="758">+BZ71+BZ79+BZ82+BZ92+BZ101+BZ105+BZ108+BZ114+BZ118+BZ120+BZ123+BZ128+BZ129+BZ133</f>
        <v>2628663072.21</v>
      </c>
      <c r="CA70" s="175">
        <f t="shared" ref="CA70:CQ70" si="759">+CA71+CA79+CA82+CA92+CA101+CA105+CA108+CA114+CA118+CA120+CA123+CA128+CA129+CA133</f>
        <v>208106528</v>
      </c>
      <c r="CB70" s="175">
        <f t="shared" si="759"/>
        <v>507015699.71000004</v>
      </c>
      <c r="CC70" s="175">
        <f>+CC71+CC79+CC82+CC92+CC101+CC105+CC108+CC114+CC118+CC120+CC123+CC128+CC129+CC133</f>
        <v>1036861925.5</v>
      </c>
      <c r="CD70" s="175">
        <f t="shared" si="759"/>
        <v>850477970</v>
      </c>
      <c r="CE70" s="175">
        <f t="shared" si="759"/>
        <v>0</v>
      </c>
      <c r="CF70" s="175">
        <f t="shared" si="759"/>
        <v>0</v>
      </c>
      <c r="CG70" s="175">
        <f t="shared" si="759"/>
        <v>0</v>
      </c>
      <c r="CH70" s="175">
        <f t="shared" si="759"/>
        <v>0</v>
      </c>
      <c r="CI70" s="175">
        <f t="shared" si="759"/>
        <v>0</v>
      </c>
      <c r="CJ70" s="175">
        <f t="shared" si="759"/>
        <v>0</v>
      </c>
      <c r="CK70" s="175">
        <f t="shared" si="759"/>
        <v>0</v>
      </c>
      <c r="CL70" s="175">
        <f t="shared" si="759"/>
        <v>0</v>
      </c>
      <c r="CM70" s="175">
        <f t="shared" si="759"/>
        <v>2602462123.21</v>
      </c>
      <c r="CN70" s="175">
        <f t="shared" si="759"/>
        <v>3355096502.04</v>
      </c>
      <c r="CO70" s="175">
        <f t="shared" si="759"/>
        <v>2208878688</v>
      </c>
      <c r="CP70" s="175">
        <f t="shared" si="759"/>
        <v>6303943039.0100002</v>
      </c>
      <c r="CQ70" s="175">
        <f t="shared" si="759"/>
        <v>26200949</v>
      </c>
      <c r="CR70" s="183">
        <f t="shared" si="706"/>
        <v>0.77654444671768375</v>
      </c>
      <c r="CS70" s="182">
        <f t="shared" si="707"/>
        <v>0.60140387947148488</v>
      </c>
    </row>
    <row r="71" spans="1:97" s="131" customFormat="1" ht="20.25" customHeight="1" outlineLevel="1" x14ac:dyDescent="0.25">
      <c r="A71" s="128"/>
      <c r="B71" s="317"/>
      <c r="C71" s="135" t="s">
        <v>618</v>
      </c>
      <c r="D71" s="129" t="s">
        <v>407</v>
      </c>
      <c r="E71" s="294" t="s">
        <v>620</v>
      </c>
      <c r="F71" s="175">
        <f>+SUM(F72:F78)</f>
        <v>1022000000</v>
      </c>
      <c r="G71" s="149">
        <f t="shared" ref="G71:BT71" si="760">+SUM(G72:G78)</f>
        <v>0</v>
      </c>
      <c r="H71" s="142">
        <f t="shared" si="760"/>
        <v>0</v>
      </c>
      <c r="I71" s="175">
        <f t="shared" si="760"/>
        <v>0</v>
      </c>
      <c r="J71" s="149">
        <f t="shared" si="760"/>
        <v>0</v>
      </c>
      <c r="K71" s="142">
        <f t="shared" si="760"/>
        <v>0</v>
      </c>
      <c r="L71" s="164">
        <f t="shared" si="760"/>
        <v>730000000</v>
      </c>
      <c r="M71" s="142">
        <f t="shared" si="760"/>
        <v>80000000</v>
      </c>
      <c r="N71" s="175">
        <f t="shared" si="760"/>
        <v>0</v>
      </c>
      <c r="O71" s="142">
        <f t="shared" si="760"/>
        <v>0</v>
      </c>
      <c r="P71" s="142">
        <f t="shared" si="760"/>
        <v>0</v>
      </c>
      <c r="Q71" s="142">
        <f t="shared" si="760"/>
        <v>0</v>
      </c>
      <c r="R71" s="142">
        <f t="shared" si="760"/>
        <v>0</v>
      </c>
      <c r="S71" s="142">
        <f t="shared" si="760"/>
        <v>0</v>
      </c>
      <c r="T71" s="142">
        <f t="shared" si="760"/>
        <v>0</v>
      </c>
      <c r="U71" s="142">
        <f t="shared" si="760"/>
        <v>0</v>
      </c>
      <c r="V71" s="142">
        <f t="shared" si="760"/>
        <v>0</v>
      </c>
      <c r="W71" s="142">
        <f t="shared" si="760"/>
        <v>0</v>
      </c>
      <c r="X71" s="142">
        <f t="shared" si="760"/>
        <v>0</v>
      </c>
      <c r="Y71" s="142">
        <f t="shared" si="760"/>
        <v>0</v>
      </c>
      <c r="Z71" s="142">
        <f t="shared" si="760"/>
        <v>0</v>
      </c>
      <c r="AA71" s="142">
        <f t="shared" si="760"/>
        <v>0</v>
      </c>
      <c r="AB71" s="142">
        <f t="shared" si="760"/>
        <v>0</v>
      </c>
      <c r="AC71" s="142">
        <f t="shared" si="760"/>
        <v>0</v>
      </c>
      <c r="AD71" s="149">
        <f t="shared" si="760"/>
        <v>0</v>
      </c>
      <c r="AE71" s="142">
        <f t="shared" si="760"/>
        <v>80000000</v>
      </c>
      <c r="AF71" s="142">
        <f t="shared" si="760"/>
        <v>730000000</v>
      </c>
      <c r="AG71" s="175">
        <f t="shared" si="760"/>
        <v>899000000</v>
      </c>
      <c r="AH71" s="164">
        <f t="shared" si="760"/>
        <v>300000000</v>
      </c>
      <c r="AI71" s="142">
        <f t="shared" ref="AI71" si="761">+SUM(AI72:AI78)</f>
        <v>-599000000</v>
      </c>
      <c r="AJ71" s="142">
        <f t="shared" si="760"/>
        <v>1073000000</v>
      </c>
      <c r="AK71" s="142">
        <f t="shared" si="760"/>
        <v>36000000</v>
      </c>
      <c r="AL71" s="175">
        <f t="shared" si="760"/>
        <v>669319443</v>
      </c>
      <c r="AM71" s="142">
        <f t="shared" ref="AM71" si="762">+SUM(AM72:AM78)</f>
        <v>1037000000</v>
      </c>
      <c r="AN71" s="142">
        <f t="shared" si="760"/>
        <v>0</v>
      </c>
      <c r="AO71" s="175">
        <f t="shared" si="760"/>
        <v>72219443</v>
      </c>
      <c r="AP71" s="142">
        <f t="shared" si="760"/>
        <v>0</v>
      </c>
      <c r="AQ71" s="142">
        <f t="shared" si="760"/>
        <v>561100000</v>
      </c>
      <c r="AR71" s="142">
        <f t="shared" si="760"/>
        <v>0</v>
      </c>
      <c r="AS71" s="142">
        <f t="shared" si="760"/>
        <v>0</v>
      </c>
      <c r="AT71" s="142">
        <f t="shared" si="760"/>
        <v>0</v>
      </c>
      <c r="AU71" s="142">
        <f t="shared" si="760"/>
        <v>0</v>
      </c>
      <c r="AV71" s="142">
        <f t="shared" si="760"/>
        <v>0</v>
      </c>
      <c r="AW71" s="142">
        <f t="shared" si="760"/>
        <v>0</v>
      </c>
      <c r="AX71" s="142">
        <f t="shared" si="760"/>
        <v>0</v>
      </c>
      <c r="AY71" s="142">
        <f t="shared" si="760"/>
        <v>0</v>
      </c>
      <c r="AZ71" s="142">
        <f t="shared" si="760"/>
        <v>633319443</v>
      </c>
      <c r="BA71" s="175">
        <f t="shared" si="760"/>
        <v>0</v>
      </c>
      <c r="BB71" s="164">
        <f t="shared" si="760"/>
        <v>46307832</v>
      </c>
      <c r="BC71" s="142">
        <f t="shared" si="760"/>
        <v>0</v>
      </c>
      <c r="BD71" s="175">
        <f t="shared" si="760"/>
        <v>286599133</v>
      </c>
      <c r="BE71" s="142">
        <f t="shared" si="760"/>
        <v>0</v>
      </c>
      <c r="BF71" s="142">
        <f t="shared" si="760"/>
        <v>0</v>
      </c>
      <c r="BG71" s="142">
        <f t="shared" si="760"/>
        <v>0</v>
      </c>
      <c r="BH71" s="142">
        <f t="shared" si="760"/>
        <v>0</v>
      </c>
      <c r="BI71" s="142">
        <f t="shared" si="760"/>
        <v>0</v>
      </c>
      <c r="BJ71" s="142">
        <f t="shared" si="760"/>
        <v>0</v>
      </c>
      <c r="BK71" s="142">
        <f t="shared" si="760"/>
        <v>0</v>
      </c>
      <c r="BL71" s="149">
        <f t="shared" si="760"/>
        <v>0</v>
      </c>
      <c r="BM71" s="142">
        <f t="shared" si="760"/>
        <v>332906965</v>
      </c>
      <c r="BN71" s="175">
        <f t="shared" si="760"/>
        <v>0</v>
      </c>
      <c r="BO71" s="164">
        <f t="shared" si="760"/>
        <v>2500000</v>
      </c>
      <c r="BP71" s="142">
        <f t="shared" si="760"/>
        <v>0</v>
      </c>
      <c r="BQ71" s="175">
        <f t="shared" si="760"/>
        <v>43807832</v>
      </c>
      <c r="BR71" s="142">
        <f t="shared" si="760"/>
        <v>0</v>
      </c>
      <c r="BS71" s="142">
        <f t="shared" si="760"/>
        <v>0</v>
      </c>
      <c r="BT71" s="142">
        <f t="shared" si="760"/>
        <v>0</v>
      </c>
      <c r="BU71" s="142">
        <f t="shared" ref="BU71:CQ71" si="763">+SUM(BU72:BU78)</f>
        <v>0</v>
      </c>
      <c r="BV71" s="142">
        <f t="shared" si="763"/>
        <v>0</v>
      </c>
      <c r="BW71" s="142">
        <f t="shared" si="763"/>
        <v>0</v>
      </c>
      <c r="BX71" s="142">
        <f t="shared" si="763"/>
        <v>0</v>
      </c>
      <c r="BY71" s="149">
        <f t="shared" si="763"/>
        <v>0</v>
      </c>
      <c r="BZ71" s="142">
        <f t="shared" si="763"/>
        <v>46307832</v>
      </c>
      <c r="CA71" s="175">
        <f t="shared" si="763"/>
        <v>0</v>
      </c>
      <c r="CB71" s="175">
        <f t="shared" si="763"/>
        <v>2500000</v>
      </c>
      <c r="CC71" s="142">
        <f t="shared" si="763"/>
        <v>0</v>
      </c>
      <c r="CD71" s="142">
        <f t="shared" si="763"/>
        <v>43807832</v>
      </c>
      <c r="CE71" s="142">
        <f t="shared" si="763"/>
        <v>0</v>
      </c>
      <c r="CF71" s="142">
        <f t="shared" si="763"/>
        <v>0</v>
      </c>
      <c r="CG71" s="142">
        <f t="shared" si="763"/>
        <v>0</v>
      </c>
      <c r="CH71" s="142">
        <f t="shared" si="763"/>
        <v>0</v>
      </c>
      <c r="CI71" s="142">
        <f t="shared" si="763"/>
        <v>0</v>
      </c>
      <c r="CJ71" s="142">
        <f t="shared" si="763"/>
        <v>0</v>
      </c>
      <c r="CK71" s="142">
        <f t="shared" si="763"/>
        <v>0</v>
      </c>
      <c r="CL71" s="142">
        <f t="shared" si="763"/>
        <v>0</v>
      </c>
      <c r="CM71" s="142">
        <f t="shared" si="763"/>
        <v>46307832</v>
      </c>
      <c r="CN71" s="175">
        <f t="shared" si="763"/>
        <v>439680557</v>
      </c>
      <c r="CO71" s="175">
        <f t="shared" si="763"/>
        <v>0</v>
      </c>
      <c r="CP71" s="175">
        <f t="shared" si="763"/>
        <v>286599133</v>
      </c>
      <c r="CQ71" s="175">
        <f t="shared" si="763"/>
        <v>0</v>
      </c>
      <c r="CR71" s="183">
        <f t="shared" si="706"/>
        <v>0.61072270298939246</v>
      </c>
      <c r="CS71" s="182">
        <f t="shared" si="707"/>
        <v>0.32102889585342331</v>
      </c>
    </row>
    <row r="72" spans="1:97" s="112" customFormat="1" ht="18" customHeight="1" outlineLevel="2" x14ac:dyDescent="0.2">
      <c r="A72" s="102"/>
      <c r="B72" s="318" t="str">
        <f t="shared" ref="B72:B127" si="764">+C72&amp;D72</f>
        <v>A-2-0-4-1-310</v>
      </c>
      <c r="C72" s="138" t="s">
        <v>484</v>
      </c>
      <c r="D72" s="127" t="s">
        <v>407</v>
      </c>
      <c r="E72" s="220" t="s">
        <v>562</v>
      </c>
      <c r="F72" s="116">
        <v>10000000</v>
      </c>
      <c r="G72" s="107"/>
      <c r="H72" s="106"/>
      <c r="I72" s="141"/>
      <c r="J72" s="110"/>
      <c r="K72" s="106"/>
      <c r="L72" s="108"/>
      <c r="M72" s="106"/>
      <c r="N72" s="141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10"/>
      <c r="AE72" s="106">
        <f t="shared" ref="AE72:AE78" si="765">+G72+I72+K72+M72+O72+Q72+S72+U72+W72+Y72+AA72+AC72</f>
        <v>0</v>
      </c>
      <c r="AF72" s="106">
        <f t="shared" ref="AF72:AF78" si="766">+H72+J72+L72+N72+P72+R72+T72+V72+X72+Z72+AB72+AD72</f>
        <v>0</v>
      </c>
      <c r="AG72" s="109"/>
      <c r="AH72" s="108"/>
      <c r="AI72" s="113">
        <f t="shared" ref="AI72:AI121" si="767">+-AG72+AH72</f>
        <v>0</v>
      </c>
      <c r="AJ72" s="113">
        <f t="shared" ref="AJ72:AJ78" si="768">+F72-AE72+AF72+AI72</f>
        <v>10000000</v>
      </c>
      <c r="AK72" s="106"/>
      <c r="AL72" s="141">
        <f t="shared" ref="AL72:AL78" si="769">+AK72+AZ72</f>
        <v>500000</v>
      </c>
      <c r="AM72" s="113">
        <f t="shared" ref="AM72:AM78" si="770">+AJ72-AK72</f>
        <v>10000000</v>
      </c>
      <c r="AN72" s="117">
        <v>0</v>
      </c>
      <c r="AO72" s="134">
        <v>500000</v>
      </c>
      <c r="AP72" s="122">
        <v>0</v>
      </c>
      <c r="AQ72" s="122">
        <v>0</v>
      </c>
      <c r="AR72" s="122"/>
      <c r="AS72" s="122"/>
      <c r="AT72" s="122"/>
      <c r="AU72" s="122"/>
      <c r="AV72" s="122"/>
      <c r="AW72" s="122"/>
      <c r="AX72" s="122"/>
      <c r="AY72" s="122"/>
      <c r="AZ72" s="113">
        <f t="shared" ref="AZ72:AZ78" si="771">+SUM(AN72:AY72)</f>
        <v>500000</v>
      </c>
      <c r="BA72" s="116">
        <v>0</v>
      </c>
      <c r="BB72" s="115">
        <v>500000</v>
      </c>
      <c r="BC72" s="113">
        <v>0</v>
      </c>
      <c r="BD72" s="134">
        <v>0</v>
      </c>
      <c r="BE72" s="122"/>
      <c r="BF72" s="122"/>
      <c r="BG72" s="122"/>
      <c r="BH72" s="122"/>
      <c r="BI72" s="122"/>
      <c r="BJ72" s="122"/>
      <c r="BK72" s="122"/>
      <c r="BL72" s="118"/>
      <c r="BM72" s="113">
        <f t="shared" ref="BM72:BM78" si="772">+SUM(BA72:BL72)</f>
        <v>500000</v>
      </c>
      <c r="BN72" s="116">
        <v>0</v>
      </c>
      <c r="BO72" s="115">
        <v>500000</v>
      </c>
      <c r="BP72" s="113">
        <v>0</v>
      </c>
      <c r="BQ72" s="134">
        <v>0</v>
      </c>
      <c r="BR72" s="122"/>
      <c r="BS72" s="122"/>
      <c r="BT72" s="122"/>
      <c r="BU72" s="122"/>
      <c r="BV72" s="122"/>
      <c r="BW72" s="122"/>
      <c r="BX72" s="122"/>
      <c r="BY72" s="118"/>
      <c r="BZ72" s="113">
        <f t="shared" ref="BZ72:BZ78" si="773">+SUM(BN72:BY72)</f>
        <v>500000</v>
      </c>
      <c r="CA72" s="116">
        <v>0</v>
      </c>
      <c r="CB72" s="134">
        <v>500000</v>
      </c>
      <c r="CC72" s="122">
        <v>0</v>
      </c>
      <c r="CD72" s="122">
        <v>0</v>
      </c>
      <c r="CE72" s="122"/>
      <c r="CF72" s="122"/>
      <c r="CG72" s="122"/>
      <c r="CH72" s="122"/>
      <c r="CI72" s="122"/>
      <c r="CJ72" s="122"/>
      <c r="CK72" s="122"/>
      <c r="CL72" s="122"/>
      <c r="CM72" s="119">
        <f t="shared" ref="CM72:CM78" si="774">+SUM(CA72:CL72)</f>
        <v>500000</v>
      </c>
      <c r="CN72" s="116">
        <f t="shared" ref="CN72:CN78" si="775">+AJ72-AZ72</f>
        <v>9500000</v>
      </c>
      <c r="CO72" s="116">
        <f t="shared" ref="CO72:CO78" si="776">+AN72-BA72</f>
        <v>0</v>
      </c>
      <c r="CP72" s="116">
        <f t="shared" ref="CP72:CP78" si="777">+BM72-BZ72</f>
        <v>0</v>
      </c>
      <c r="CQ72" s="116">
        <f t="shared" ref="CQ72:CQ78" si="778">+BZ72-CM72</f>
        <v>0</v>
      </c>
      <c r="CR72" s="253">
        <f t="shared" si="706"/>
        <v>0.05</v>
      </c>
      <c r="CS72" s="254">
        <f t="shared" si="707"/>
        <v>0.05</v>
      </c>
    </row>
    <row r="73" spans="1:97" s="102" customFormat="1" ht="18" customHeight="1" outlineLevel="2" x14ac:dyDescent="0.2">
      <c r="B73" s="318" t="str">
        <f t="shared" si="764"/>
        <v>A-2-0-4-1-410</v>
      </c>
      <c r="C73" s="138" t="s">
        <v>485</v>
      </c>
      <c r="D73" s="127" t="s">
        <v>407</v>
      </c>
      <c r="E73" s="220" t="s">
        <v>385</v>
      </c>
      <c r="F73" s="116">
        <v>10000000</v>
      </c>
      <c r="G73" s="114"/>
      <c r="H73" s="113"/>
      <c r="I73" s="134"/>
      <c r="J73" s="118"/>
      <c r="K73" s="113"/>
      <c r="L73" s="115"/>
      <c r="M73" s="106"/>
      <c r="N73" s="141"/>
      <c r="O73" s="123"/>
      <c r="P73" s="123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18"/>
      <c r="AE73" s="113">
        <f t="shared" si="765"/>
        <v>0</v>
      </c>
      <c r="AF73" s="113">
        <f t="shared" si="766"/>
        <v>0</v>
      </c>
      <c r="AG73" s="116"/>
      <c r="AH73" s="115"/>
      <c r="AI73" s="113">
        <f t="shared" si="767"/>
        <v>0</v>
      </c>
      <c r="AJ73" s="120">
        <f t="shared" si="768"/>
        <v>10000000</v>
      </c>
      <c r="AK73" s="113"/>
      <c r="AL73" s="158">
        <f t="shared" si="769"/>
        <v>500000</v>
      </c>
      <c r="AM73" s="120">
        <f t="shared" si="770"/>
        <v>10000000</v>
      </c>
      <c r="AN73" s="117">
        <v>0</v>
      </c>
      <c r="AO73" s="134">
        <v>500000</v>
      </c>
      <c r="AP73" s="122">
        <v>0</v>
      </c>
      <c r="AQ73" s="122">
        <v>0</v>
      </c>
      <c r="AR73" s="122"/>
      <c r="AS73" s="122"/>
      <c r="AT73" s="122"/>
      <c r="AU73" s="122"/>
      <c r="AV73" s="122"/>
      <c r="AW73" s="122"/>
      <c r="AX73" s="122"/>
      <c r="AY73" s="122"/>
      <c r="AZ73" s="113">
        <f t="shared" si="771"/>
        <v>500000</v>
      </c>
      <c r="BA73" s="116">
        <v>0</v>
      </c>
      <c r="BB73" s="115">
        <v>500000</v>
      </c>
      <c r="BC73" s="113">
        <v>0</v>
      </c>
      <c r="BD73" s="134">
        <v>0</v>
      </c>
      <c r="BE73" s="122"/>
      <c r="BF73" s="122"/>
      <c r="BG73" s="122"/>
      <c r="BH73" s="122"/>
      <c r="BI73" s="122"/>
      <c r="BJ73" s="122"/>
      <c r="BK73" s="122"/>
      <c r="BL73" s="118"/>
      <c r="BM73" s="113">
        <f t="shared" si="772"/>
        <v>500000</v>
      </c>
      <c r="BN73" s="116">
        <v>0</v>
      </c>
      <c r="BO73" s="115">
        <v>500000</v>
      </c>
      <c r="BP73" s="113">
        <v>0</v>
      </c>
      <c r="BQ73" s="134">
        <v>0</v>
      </c>
      <c r="BR73" s="122"/>
      <c r="BS73" s="122"/>
      <c r="BT73" s="122"/>
      <c r="BU73" s="122"/>
      <c r="BV73" s="122"/>
      <c r="BW73" s="122"/>
      <c r="BX73" s="122"/>
      <c r="BY73" s="118"/>
      <c r="BZ73" s="113">
        <f t="shared" si="773"/>
        <v>500000</v>
      </c>
      <c r="CA73" s="116">
        <v>0</v>
      </c>
      <c r="CB73" s="134">
        <v>500000</v>
      </c>
      <c r="CC73" s="122">
        <v>0</v>
      </c>
      <c r="CD73" s="122">
        <v>0</v>
      </c>
      <c r="CE73" s="122"/>
      <c r="CF73" s="122"/>
      <c r="CG73" s="122"/>
      <c r="CH73" s="122"/>
      <c r="CI73" s="122"/>
      <c r="CJ73" s="122"/>
      <c r="CK73" s="122"/>
      <c r="CL73" s="122"/>
      <c r="CM73" s="119">
        <f t="shared" si="774"/>
        <v>500000</v>
      </c>
      <c r="CN73" s="116">
        <f t="shared" si="775"/>
        <v>9500000</v>
      </c>
      <c r="CO73" s="116">
        <f t="shared" si="776"/>
        <v>0</v>
      </c>
      <c r="CP73" s="116">
        <f t="shared" si="777"/>
        <v>0</v>
      </c>
      <c r="CQ73" s="116">
        <f t="shared" si="778"/>
        <v>0</v>
      </c>
      <c r="CR73" s="253">
        <f t="shared" si="706"/>
        <v>0.05</v>
      </c>
      <c r="CS73" s="254">
        <f t="shared" si="707"/>
        <v>0.05</v>
      </c>
    </row>
    <row r="74" spans="1:97" s="102" customFormat="1" ht="18" customHeight="1" outlineLevel="2" x14ac:dyDescent="0.2">
      <c r="B74" s="318" t="str">
        <f t="shared" si="764"/>
        <v>A-2-0-4-1-610</v>
      </c>
      <c r="C74" s="138" t="s">
        <v>486</v>
      </c>
      <c r="D74" s="127" t="s">
        <v>407</v>
      </c>
      <c r="E74" s="220" t="s">
        <v>386</v>
      </c>
      <c r="F74" s="116">
        <v>300000000</v>
      </c>
      <c r="G74" s="114"/>
      <c r="H74" s="113"/>
      <c r="I74" s="134"/>
      <c r="J74" s="118"/>
      <c r="K74" s="113"/>
      <c r="L74" s="115"/>
      <c r="M74" s="106"/>
      <c r="N74" s="141"/>
      <c r="O74" s="123"/>
      <c r="P74" s="123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18"/>
      <c r="AE74" s="113">
        <f t="shared" si="765"/>
        <v>0</v>
      </c>
      <c r="AF74" s="113">
        <f t="shared" si="766"/>
        <v>0</v>
      </c>
      <c r="AG74" s="116">
        <v>299500000</v>
      </c>
      <c r="AH74" s="115">
        <v>300000000</v>
      </c>
      <c r="AI74" s="113">
        <f t="shared" si="767"/>
        <v>500000</v>
      </c>
      <c r="AJ74" s="120">
        <f t="shared" si="768"/>
        <v>300500000</v>
      </c>
      <c r="AK74" s="113"/>
      <c r="AL74" s="158">
        <f t="shared" si="769"/>
        <v>300500000</v>
      </c>
      <c r="AM74" s="120">
        <f t="shared" si="770"/>
        <v>300500000</v>
      </c>
      <c r="AN74" s="117">
        <v>0</v>
      </c>
      <c r="AO74" s="134">
        <v>500000</v>
      </c>
      <c r="AP74" s="122">
        <v>0</v>
      </c>
      <c r="AQ74" s="122">
        <v>300000000</v>
      </c>
      <c r="AR74" s="122"/>
      <c r="AS74" s="122"/>
      <c r="AT74" s="122"/>
      <c r="AU74" s="122"/>
      <c r="AV74" s="122"/>
      <c r="AW74" s="122"/>
      <c r="AX74" s="122"/>
      <c r="AY74" s="122"/>
      <c r="AZ74" s="113">
        <f t="shared" si="771"/>
        <v>300500000</v>
      </c>
      <c r="BA74" s="116">
        <v>0</v>
      </c>
      <c r="BB74" s="115">
        <v>500000</v>
      </c>
      <c r="BC74" s="113">
        <v>0</v>
      </c>
      <c r="BD74" s="134">
        <v>0</v>
      </c>
      <c r="BE74" s="122"/>
      <c r="BF74" s="122"/>
      <c r="BG74" s="122"/>
      <c r="BH74" s="122"/>
      <c r="BI74" s="122"/>
      <c r="BJ74" s="122"/>
      <c r="BK74" s="122"/>
      <c r="BL74" s="118"/>
      <c r="BM74" s="113">
        <f t="shared" si="772"/>
        <v>500000</v>
      </c>
      <c r="BN74" s="116">
        <v>0</v>
      </c>
      <c r="BO74" s="115">
        <v>500000</v>
      </c>
      <c r="BP74" s="113">
        <v>0</v>
      </c>
      <c r="BQ74" s="134">
        <v>0</v>
      </c>
      <c r="BR74" s="122"/>
      <c r="BS74" s="122"/>
      <c r="BT74" s="122"/>
      <c r="BU74" s="122"/>
      <c r="BV74" s="122"/>
      <c r="BW74" s="122"/>
      <c r="BX74" s="122"/>
      <c r="BY74" s="118"/>
      <c r="BZ74" s="113">
        <f t="shared" si="773"/>
        <v>500000</v>
      </c>
      <c r="CA74" s="116">
        <v>0</v>
      </c>
      <c r="CB74" s="134">
        <v>500000</v>
      </c>
      <c r="CC74" s="122">
        <v>0</v>
      </c>
      <c r="CD74" s="122">
        <v>0</v>
      </c>
      <c r="CE74" s="122"/>
      <c r="CF74" s="122"/>
      <c r="CG74" s="122"/>
      <c r="CH74" s="122"/>
      <c r="CI74" s="122"/>
      <c r="CJ74" s="122"/>
      <c r="CK74" s="122"/>
      <c r="CL74" s="122"/>
      <c r="CM74" s="119">
        <f t="shared" si="774"/>
        <v>500000</v>
      </c>
      <c r="CN74" s="116">
        <f t="shared" si="775"/>
        <v>0</v>
      </c>
      <c r="CO74" s="116">
        <f t="shared" si="776"/>
        <v>0</v>
      </c>
      <c r="CP74" s="116">
        <f t="shared" si="777"/>
        <v>0</v>
      </c>
      <c r="CQ74" s="116">
        <f t="shared" si="778"/>
        <v>0</v>
      </c>
      <c r="CR74" s="253">
        <f t="shared" si="706"/>
        <v>1</v>
      </c>
      <c r="CS74" s="254">
        <f t="shared" si="707"/>
        <v>1.6638935108153079E-3</v>
      </c>
    </row>
    <row r="75" spans="1:97" s="102" customFormat="1" ht="18" customHeight="1" outlineLevel="2" x14ac:dyDescent="0.2">
      <c r="B75" s="318" t="str">
        <f t="shared" si="764"/>
        <v>A-2-0-4-1-810</v>
      </c>
      <c r="C75" s="138" t="s">
        <v>487</v>
      </c>
      <c r="D75" s="127" t="s">
        <v>407</v>
      </c>
      <c r="E75" s="220" t="s">
        <v>387</v>
      </c>
      <c r="F75" s="116">
        <v>100000000</v>
      </c>
      <c r="G75" s="114"/>
      <c r="H75" s="113"/>
      <c r="I75" s="134"/>
      <c r="J75" s="118"/>
      <c r="K75" s="113"/>
      <c r="L75" s="115"/>
      <c r="M75" s="106"/>
      <c r="N75" s="141"/>
      <c r="O75" s="123"/>
      <c r="P75" s="123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18"/>
      <c r="AE75" s="113">
        <f t="shared" si="765"/>
        <v>0</v>
      </c>
      <c r="AF75" s="113">
        <f t="shared" si="766"/>
        <v>0</v>
      </c>
      <c r="AG75" s="116"/>
      <c r="AH75" s="115"/>
      <c r="AI75" s="113">
        <f t="shared" si="767"/>
        <v>0</v>
      </c>
      <c r="AJ75" s="120">
        <f t="shared" si="768"/>
        <v>100000000</v>
      </c>
      <c r="AK75" s="113"/>
      <c r="AL75" s="158">
        <f t="shared" si="769"/>
        <v>69719443</v>
      </c>
      <c r="AM75" s="120">
        <f t="shared" si="770"/>
        <v>100000000</v>
      </c>
      <c r="AN75" s="117">
        <v>0</v>
      </c>
      <c r="AO75" s="134">
        <v>69719443</v>
      </c>
      <c r="AP75" s="122">
        <v>0</v>
      </c>
      <c r="AQ75" s="122">
        <v>0</v>
      </c>
      <c r="AR75" s="122"/>
      <c r="AS75" s="122"/>
      <c r="AT75" s="122"/>
      <c r="AU75" s="122"/>
      <c r="AV75" s="122"/>
      <c r="AW75" s="122"/>
      <c r="AX75" s="122"/>
      <c r="AY75" s="122"/>
      <c r="AZ75" s="113">
        <f t="shared" si="771"/>
        <v>69719443</v>
      </c>
      <c r="BA75" s="116">
        <v>0</v>
      </c>
      <c r="BB75" s="115">
        <v>43807832</v>
      </c>
      <c r="BC75" s="113">
        <v>0</v>
      </c>
      <c r="BD75" s="134">
        <v>25910912</v>
      </c>
      <c r="BE75" s="122"/>
      <c r="BF75" s="122"/>
      <c r="BG75" s="122"/>
      <c r="BH75" s="122"/>
      <c r="BI75" s="122"/>
      <c r="BJ75" s="122"/>
      <c r="BK75" s="122"/>
      <c r="BL75" s="118"/>
      <c r="BM75" s="113">
        <f t="shared" si="772"/>
        <v>69718744</v>
      </c>
      <c r="BN75" s="116">
        <v>0</v>
      </c>
      <c r="BO75" s="115">
        <v>0</v>
      </c>
      <c r="BP75" s="113">
        <v>0</v>
      </c>
      <c r="BQ75" s="134">
        <v>43807832</v>
      </c>
      <c r="BR75" s="122"/>
      <c r="BS75" s="122"/>
      <c r="BT75" s="122"/>
      <c r="BU75" s="122"/>
      <c r="BV75" s="122"/>
      <c r="BW75" s="122"/>
      <c r="BX75" s="122"/>
      <c r="BY75" s="118"/>
      <c r="BZ75" s="113">
        <f t="shared" si="773"/>
        <v>43807832</v>
      </c>
      <c r="CA75" s="116">
        <v>0</v>
      </c>
      <c r="CB75" s="134">
        <v>0</v>
      </c>
      <c r="CC75" s="122">
        <v>0</v>
      </c>
      <c r="CD75" s="122">
        <v>43807832</v>
      </c>
      <c r="CE75" s="122"/>
      <c r="CF75" s="122"/>
      <c r="CG75" s="122"/>
      <c r="CH75" s="122"/>
      <c r="CI75" s="122"/>
      <c r="CJ75" s="122"/>
      <c r="CK75" s="122"/>
      <c r="CL75" s="122"/>
      <c r="CM75" s="119">
        <f t="shared" si="774"/>
        <v>43807832</v>
      </c>
      <c r="CN75" s="116">
        <f t="shared" si="775"/>
        <v>30280557</v>
      </c>
      <c r="CO75" s="116">
        <f t="shared" si="776"/>
        <v>0</v>
      </c>
      <c r="CP75" s="116">
        <f t="shared" si="777"/>
        <v>25910912</v>
      </c>
      <c r="CQ75" s="116">
        <f t="shared" si="778"/>
        <v>0</v>
      </c>
      <c r="CR75" s="253">
        <f t="shared" si="706"/>
        <v>0.69719443000000003</v>
      </c>
      <c r="CS75" s="254">
        <f t="shared" si="707"/>
        <v>0.69718743999999999</v>
      </c>
    </row>
    <row r="76" spans="1:97" s="102" customFormat="1" ht="18" customHeight="1" outlineLevel="2" x14ac:dyDescent="0.2">
      <c r="B76" s="318" t="str">
        <f t="shared" si="764"/>
        <v>A-2-0-4-1-910</v>
      </c>
      <c r="C76" s="138" t="s">
        <v>488</v>
      </c>
      <c r="D76" s="127" t="s">
        <v>407</v>
      </c>
      <c r="E76" s="220" t="s">
        <v>388</v>
      </c>
      <c r="F76" s="116">
        <v>1000000</v>
      </c>
      <c r="G76" s="114"/>
      <c r="H76" s="113"/>
      <c r="I76" s="134"/>
      <c r="J76" s="118"/>
      <c r="K76" s="113"/>
      <c r="L76" s="115"/>
      <c r="M76" s="106"/>
      <c r="N76" s="141"/>
      <c r="O76" s="123"/>
      <c r="P76" s="123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18"/>
      <c r="AE76" s="113">
        <f t="shared" si="765"/>
        <v>0</v>
      </c>
      <c r="AF76" s="113">
        <f t="shared" si="766"/>
        <v>0</v>
      </c>
      <c r="AG76" s="116"/>
      <c r="AH76" s="115"/>
      <c r="AI76" s="113">
        <f t="shared" si="767"/>
        <v>0</v>
      </c>
      <c r="AJ76" s="120">
        <f t="shared" si="768"/>
        <v>1000000</v>
      </c>
      <c r="AK76" s="113"/>
      <c r="AL76" s="158">
        <f t="shared" si="769"/>
        <v>500000</v>
      </c>
      <c r="AM76" s="120">
        <f t="shared" si="770"/>
        <v>1000000</v>
      </c>
      <c r="AN76" s="117">
        <v>0</v>
      </c>
      <c r="AO76" s="134">
        <v>500000</v>
      </c>
      <c r="AP76" s="122">
        <v>0</v>
      </c>
      <c r="AQ76" s="122">
        <v>0</v>
      </c>
      <c r="AR76" s="122"/>
      <c r="AS76" s="122"/>
      <c r="AT76" s="122"/>
      <c r="AU76" s="122"/>
      <c r="AV76" s="122"/>
      <c r="AW76" s="122"/>
      <c r="AX76" s="122"/>
      <c r="AY76" s="122"/>
      <c r="AZ76" s="113">
        <f t="shared" si="771"/>
        <v>500000</v>
      </c>
      <c r="BA76" s="116">
        <v>0</v>
      </c>
      <c r="BB76" s="115">
        <v>500000</v>
      </c>
      <c r="BC76" s="113">
        <v>0</v>
      </c>
      <c r="BD76" s="134">
        <v>0</v>
      </c>
      <c r="BE76" s="122"/>
      <c r="BF76" s="122"/>
      <c r="BG76" s="122"/>
      <c r="BH76" s="122"/>
      <c r="BI76" s="122"/>
      <c r="BJ76" s="122"/>
      <c r="BK76" s="122"/>
      <c r="BL76" s="118"/>
      <c r="BM76" s="113">
        <f t="shared" si="772"/>
        <v>500000</v>
      </c>
      <c r="BN76" s="116">
        <v>0</v>
      </c>
      <c r="BO76" s="115">
        <v>500000</v>
      </c>
      <c r="BP76" s="113">
        <v>0</v>
      </c>
      <c r="BQ76" s="134">
        <v>0</v>
      </c>
      <c r="BR76" s="122"/>
      <c r="BS76" s="122"/>
      <c r="BT76" s="122"/>
      <c r="BU76" s="122"/>
      <c r="BV76" s="122"/>
      <c r="BW76" s="122"/>
      <c r="BX76" s="122"/>
      <c r="BY76" s="118"/>
      <c r="BZ76" s="113">
        <f t="shared" si="773"/>
        <v>500000</v>
      </c>
      <c r="CA76" s="116">
        <v>0</v>
      </c>
      <c r="CB76" s="134">
        <v>500000</v>
      </c>
      <c r="CC76" s="122">
        <v>0</v>
      </c>
      <c r="CD76" s="122">
        <v>0</v>
      </c>
      <c r="CE76" s="122"/>
      <c r="CF76" s="122"/>
      <c r="CG76" s="122"/>
      <c r="CH76" s="122"/>
      <c r="CI76" s="122"/>
      <c r="CJ76" s="122"/>
      <c r="CK76" s="122"/>
      <c r="CL76" s="122"/>
      <c r="CM76" s="119">
        <f t="shared" si="774"/>
        <v>500000</v>
      </c>
      <c r="CN76" s="116">
        <f t="shared" si="775"/>
        <v>500000</v>
      </c>
      <c r="CO76" s="116">
        <f t="shared" si="776"/>
        <v>0</v>
      </c>
      <c r="CP76" s="116">
        <f t="shared" si="777"/>
        <v>0</v>
      </c>
      <c r="CQ76" s="116">
        <f t="shared" si="778"/>
        <v>0</v>
      </c>
      <c r="CR76" s="253">
        <f t="shared" si="706"/>
        <v>0.5</v>
      </c>
      <c r="CS76" s="254">
        <f t="shared" si="707"/>
        <v>0.5</v>
      </c>
    </row>
    <row r="77" spans="1:97" s="102" customFormat="1" ht="18" customHeight="1" outlineLevel="2" x14ac:dyDescent="0.2">
      <c r="B77" s="318" t="str">
        <f t="shared" si="764"/>
        <v>A-2-0-4-1-1610</v>
      </c>
      <c r="C77" s="138" t="s">
        <v>482</v>
      </c>
      <c r="D77" s="127" t="s">
        <v>407</v>
      </c>
      <c r="E77" s="220" t="s">
        <v>389</v>
      </c>
      <c r="F77" s="116">
        <v>1000000</v>
      </c>
      <c r="G77" s="114"/>
      <c r="H77" s="113"/>
      <c r="I77" s="134"/>
      <c r="J77" s="118"/>
      <c r="K77" s="113"/>
      <c r="L77" s="115"/>
      <c r="M77" s="113"/>
      <c r="N77" s="141"/>
      <c r="O77" s="123"/>
      <c r="P77" s="123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18"/>
      <c r="AE77" s="113">
        <f t="shared" si="765"/>
        <v>0</v>
      </c>
      <c r="AF77" s="113">
        <f t="shared" si="766"/>
        <v>0</v>
      </c>
      <c r="AG77" s="116"/>
      <c r="AH77" s="115"/>
      <c r="AI77" s="113">
        <f t="shared" si="767"/>
        <v>0</v>
      </c>
      <c r="AJ77" s="120">
        <f t="shared" si="768"/>
        <v>1000000</v>
      </c>
      <c r="AK77" s="113"/>
      <c r="AL77" s="158">
        <f t="shared" si="769"/>
        <v>0</v>
      </c>
      <c r="AM77" s="120">
        <f t="shared" si="770"/>
        <v>1000000</v>
      </c>
      <c r="AN77" s="117">
        <v>0</v>
      </c>
      <c r="AO77" s="134">
        <v>0</v>
      </c>
      <c r="AP77" s="122">
        <v>0</v>
      </c>
      <c r="AQ77" s="122">
        <v>0</v>
      </c>
      <c r="AR77" s="122"/>
      <c r="AS77" s="122"/>
      <c r="AT77" s="122"/>
      <c r="AU77" s="122"/>
      <c r="AV77" s="122"/>
      <c r="AW77" s="122"/>
      <c r="AX77" s="122"/>
      <c r="AY77" s="122"/>
      <c r="AZ77" s="113">
        <f t="shared" si="771"/>
        <v>0</v>
      </c>
      <c r="BA77" s="116">
        <v>0</v>
      </c>
      <c r="BB77" s="115">
        <v>0</v>
      </c>
      <c r="BC77" s="113">
        <v>0</v>
      </c>
      <c r="BD77" s="134">
        <v>0</v>
      </c>
      <c r="BE77" s="122"/>
      <c r="BF77" s="122"/>
      <c r="BG77" s="122"/>
      <c r="BH77" s="122"/>
      <c r="BI77" s="122"/>
      <c r="BJ77" s="122"/>
      <c r="BK77" s="122"/>
      <c r="BL77" s="118"/>
      <c r="BM77" s="113">
        <f t="shared" si="772"/>
        <v>0</v>
      </c>
      <c r="BN77" s="116">
        <v>0</v>
      </c>
      <c r="BO77" s="115">
        <v>0</v>
      </c>
      <c r="BP77" s="113">
        <v>0</v>
      </c>
      <c r="BQ77" s="134">
        <v>0</v>
      </c>
      <c r="BR77" s="122"/>
      <c r="BS77" s="122"/>
      <c r="BT77" s="122"/>
      <c r="BU77" s="122"/>
      <c r="BV77" s="122"/>
      <c r="BW77" s="122"/>
      <c r="BX77" s="122"/>
      <c r="BY77" s="118"/>
      <c r="BZ77" s="113">
        <f t="shared" si="773"/>
        <v>0</v>
      </c>
      <c r="CA77" s="116">
        <v>0</v>
      </c>
      <c r="CB77" s="134">
        <v>0</v>
      </c>
      <c r="CC77" s="122">
        <v>0</v>
      </c>
      <c r="CD77" s="122">
        <v>0</v>
      </c>
      <c r="CE77" s="122"/>
      <c r="CF77" s="122"/>
      <c r="CG77" s="122"/>
      <c r="CH77" s="122"/>
      <c r="CI77" s="122"/>
      <c r="CJ77" s="122"/>
      <c r="CK77" s="122"/>
      <c r="CL77" s="122"/>
      <c r="CM77" s="119">
        <f t="shared" si="774"/>
        <v>0</v>
      </c>
      <c r="CN77" s="116">
        <f t="shared" si="775"/>
        <v>1000000</v>
      </c>
      <c r="CO77" s="116">
        <f t="shared" si="776"/>
        <v>0</v>
      </c>
      <c r="CP77" s="116">
        <f t="shared" si="777"/>
        <v>0</v>
      </c>
      <c r="CQ77" s="116">
        <f t="shared" si="778"/>
        <v>0</v>
      </c>
      <c r="CR77" s="253">
        <f t="shared" si="706"/>
        <v>0</v>
      </c>
      <c r="CS77" s="254">
        <f t="shared" si="707"/>
        <v>0</v>
      </c>
    </row>
    <row r="78" spans="1:97" s="102" customFormat="1" ht="18" customHeight="1" outlineLevel="2" x14ac:dyDescent="0.2">
      <c r="B78" s="318" t="str">
        <f t="shared" si="764"/>
        <v>A-2-0-4-1-2510</v>
      </c>
      <c r="C78" s="138" t="s">
        <v>483</v>
      </c>
      <c r="D78" s="127" t="s">
        <v>407</v>
      </c>
      <c r="E78" s="220" t="s">
        <v>390</v>
      </c>
      <c r="F78" s="116">
        <v>600000000</v>
      </c>
      <c r="G78" s="114"/>
      <c r="H78" s="113"/>
      <c r="I78" s="134"/>
      <c r="J78" s="118"/>
      <c r="K78" s="113"/>
      <c r="L78" s="115">
        <v>730000000</v>
      </c>
      <c r="M78" s="106">
        <v>80000000</v>
      </c>
      <c r="N78" s="141"/>
      <c r="O78" s="123"/>
      <c r="P78" s="123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18"/>
      <c r="AE78" s="113">
        <f t="shared" si="765"/>
        <v>80000000</v>
      </c>
      <c r="AF78" s="113">
        <f t="shared" si="766"/>
        <v>730000000</v>
      </c>
      <c r="AG78" s="116">
        <v>599500000</v>
      </c>
      <c r="AH78" s="115"/>
      <c r="AI78" s="113">
        <f t="shared" si="767"/>
        <v>-599500000</v>
      </c>
      <c r="AJ78" s="120">
        <f t="shared" si="768"/>
        <v>650500000</v>
      </c>
      <c r="AK78" s="113">
        <v>36000000</v>
      </c>
      <c r="AL78" s="158">
        <f t="shared" si="769"/>
        <v>297600000</v>
      </c>
      <c r="AM78" s="120">
        <f t="shared" si="770"/>
        <v>614500000</v>
      </c>
      <c r="AN78" s="117">
        <v>0</v>
      </c>
      <c r="AO78" s="134">
        <v>500000</v>
      </c>
      <c r="AP78" s="122">
        <v>0</v>
      </c>
      <c r="AQ78" s="122">
        <v>261100000</v>
      </c>
      <c r="AR78" s="122"/>
      <c r="AS78" s="122"/>
      <c r="AT78" s="122"/>
      <c r="AU78" s="122"/>
      <c r="AV78" s="122"/>
      <c r="AW78" s="122"/>
      <c r="AX78" s="122"/>
      <c r="AY78" s="122"/>
      <c r="AZ78" s="113">
        <f t="shared" si="771"/>
        <v>261600000</v>
      </c>
      <c r="BA78" s="116">
        <v>0</v>
      </c>
      <c r="BB78" s="115">
        <v>500000</v>
      </c>
      <c r="BC78" s="113">
        <v>0</v>
      </c>
      <c r="BD78" s="134">
        <v>260688221</v>
      </c>
      <c r="BE78" s="122"/>
      <c r="BF78" s="122"/>
      <c r="BG78" s="122"/>
      <c r="BH78" s="122"/>
      <c r="BI78" s="122"/>
      <c r="BJ78" s="122"/>
      <c r="BK78" s="122"/>
      <c r="BL78" s="118"/>
      <c r="BM78" s="113">
        <f t="shared" si="772"/>
        <v>261188221</v>
      </c>
      <c r="BN78" s="116">
        <v>0</v>
      </c>
      <c r="BO78" s="115">
        <v>500000</v>
      </c>
      <c r="BP78" s="113">
        <v>0</v>
      </c>
      <c r="BQ78" s="134">
        <v>0</v>
      </c>
      <c r="BR78" s="122"/>
      <c r="BS78" s="122"/>
      <c r="BT78" s="122"/>
      <c r="BU78" s="122"/>
      <c r="BV78" s="122"/>
      <c r="BW78" s="122"/>
      <c r="BX78" s="122"/>
      <c r="BY78" s="118"/>
      <c r="BZ78" s="113">
        <f t="shared" si="773"/>
        <v>500000</v>
      </c>
      <c r="CA78" s="116">
        <v>0</v>
      </c>
      <c r="CB78" s="134">
        <v>500000</v>
      </c>
      <c r="CC78" s="122">
        <v>0</v>
      </c>
      <c r="CD78" s="122">
        <v>0</v>
      </c>
      <c r="CE78" s="122"/>
      <c r="CF78" s="122"/>
      <c r="CG78" s="122"/>
      <c r="CH78" s="122"/>
      <c r="CI78" s="122"/>
      <c r="CJ78" s="122"/>
      <c r="CK78" s="122"/>
      <c r="CL78" s="122"/>
      <c r="CM78" s="119">
        <f t="shared" si="774"/>
        <v>500000</v>
      </c>
      <c r="CN78" s="116">
        <f t="shared" si="775"/>
        <v>388900000</v>
      </c>
      <c r="CO78" s="116">
        <f t="shared" si="776"/>
        <v>0</v>
      </c>
      <c r="CP78" s="116">
        <f t="shared" si="777"/>
        <v>260688221</v>
      </c>
      <c r="CQ78" s="116">
        <f t="shared" si="778"/>
        <v>0</v>
      </c>
      <c r="CR78" s="253">
        <f t="shared" si="706"/>
        <v>0.42571196094385677</v>
      </c>
      <c r="CS78" s="254">
        <f t="shared" si="707"/>
        <v>0.42504185679414158</v>
      </c>
    </row>
    <row r="79" spans="1:97" s="131" customFormat="1" ht="20.25" customHeight="1" outlineLevel="1" x14ac:dyDescent="0.25">
      <c r="A79" s="128"/>
      <c r="B79" s="317"/>
      <c r="C79" s="135" t="s">
        <v>621</v>
      </c>
      <c r="D79" s="129" t="s">
        <v>407</v>
      </c>
      <c r="E79" s="294" t="s">
        <v>622</v>
      </c>
      <c r="F79" s="175">
        <f>+SUM(F80:F81)</f>
        <v>40000000</v>
      </c>
      <c r="G79" s="149">
        <f t="shared" ref="G79:BT79" si="779">+SUM(G80:G81)</f>
        <v>0</v>
      </c>
      <c r="H79" s="142">
        <f t="shared" si="779"/>
        <v>0</v>
      </c>
      <c r="I79" s="175">
        <f t="shared" si="779"/>
        <v>0</v>
      </c>
      <c r="J79" s="149">
        <f t="shared" si="779"/>
        <v>0</v>
      </c>
      <c r="K79" s="142">
        <f t="shared" si="779"/>
        <v>0</v>
      </c>
      <c r="L79" s="164">
        <f t="shared" si="779"/>
        <v>0</v>
      </c>
      <c r="M79" s="142">
        <f t="shared" si="779"/>
        <v>0</v>
      </c>
      <c r="N79" s="175">
        <f t="shared" si="779"/>
        <v>0</v>
      </c>
      <c r="O79" s="142">
        <f t="shared" si="779"/>
        <v>0</v>
      </c>
      <c r="P79" s="142">
        <f t="shared" si="779"/>
        <v>0</v>
      </c>
      <c r="Q79" s="142">
        <f t="shared" si="779"/>
        <v>0</v>
      </c>
      <c r="R79" s="142">
        <f t="shared" si="779"/>
        <v>0</v>
      </c>
      <c r="S79" s="142">
        <f t="shared" si="779"/>
        <v>0</v>
      </c>
      <c r="T79" s="142">
        <f t="shared" si="779"/>
        <v>0</v>
      </c>
      <c r="U79" s="142">
        <f t="shared" si="779"/>
        <v>0</v>
      </c>
      <c r="V79" s="142">
        <f t="shared" si="779"/>
        <v>0</v>
      </c>
      <c r="W79" s="142">
        <f t="shared" si="779"/>
        <v>0</v>
      </c>
      <c r="X79" s="142">
        <f t="shared" si="779"/>
        <v>0</v>
      </c>
      <c r="Y79" s="142">
        <f t="shared" si="779"/>
        <v>0</v>
      </c>
      <c r="Z79" s="142">
        <f t="shared" si="779"/>
        <v>0</v>
      </c>
      <c r="AA79" s="142">
        <f t="shared" si="779"/>
        <v>0</v>
      </c>
      <c r="AB79" s="142">
        <f t="shared" si="779"/>
        <v>0</v>
      </c>
      <c r="AC79" s="142">
        <f t="shared" si="779"/>
        <v>0</v>
      </c>
      <c r="AD79" s="149">
        <f t="shared" si="779"/>
        <v>0</v>
      </c>
      <c r="AE79" s="142">
        <f t="shared" si="779"/>
        <v>0</v>
      </c>
      <c r="AF79" s="142">
        <f t="shared" si="779"/>
        <v>0</v>
      </c>
      <c r="AG79" s="175">
        <f t="shared" si="779"/>
        <v>0</v>
      </c>
      <c r="AH79" s="164">
        <f t="shared" si="779"/>
        <v>0</v>
      </c>
      <c r="AI79" s="142">
        <f t="shared" ref="AI79" si="780">+SUM(AI80:AI81)</f>
        <v>0</v>
      </c>
      <c r="AJ79" s="142">
        <f t="shared" si="779"/>
        <v>40000000</v>
      </c>
      <c r="AK79" s="142">
        <f t="shared" si="779"/>
        <v>0</v>
      </c>
      <c r="AL79" s="175">
        <f t="shared" si="779"/>
        <v>2964244</v>
      </c>
      <c r="AM79" s="142">
        <f t="shared" ref="AM79" si="781">+SUM(AM80:AM81)</f>
        <v>40000000</v>
      </c>
      <c r="AN79" s="142">
        <f t="shared" si="779"/>
        <v>0</v>
      </c>
      <c r="AO79" s="175">
        <f t="shared" si="779"/>
        <v>2000000</v>
      </c>
      <c r="AP79" s="142">
        <f t="shared" si="779"/>
        <v>0</v>
      </c>
      <c r="AQ79" s="142">
        <f t="shared" si="779"/>
        <v>964244</v>
      </c>
      <c r="AR79" s="142">
        <f t="shared" si="779"/>
        <v>0</v>
      </c>
      <c r="AS79" s="142">
        <f t="shared" si="779"/>
        <v>0</v>
      </c>
      <c r="AT79" s="142">
        <f t="shared" si="779"/>
        <v>0</v>
      </c>
      <c r="AU79" s="142">
        <f t="shared" si="779"/>
        <v>0</v>
      </c>
      <c r="AV79" s="142">
        <f t="shared" si="779"/>
        <v>0</v>
      </c>
      <c r="AW79" s="142">
        <f t="shared" si="779"/>
        <v>0</v>
      </c>
      <c r="AX79" s="142">
        <f t="shared" si="779"/>
        <v>0</v>
      </c>
      <c r="AY79" s="142">
        <f t="shared" si="779"/>
        <v>0</v>
      </c>
      <c r="AZ79" s="142">
        <f t="shared" si="779"/>
        <v>2964244</v>
      </c>
      <c r="BA79" s="175">
        <f t="shared" si="779"/>
        <v>0</v>
      </c>
      <c r="BB79" s="164">
        <f t="shared" si="779"/>
        <v>2000000</v>
      </c>
      <c r="BC79" s="142">
        <f t="shared" si="779"/>
        <v>0</v>
      </c>
      <c r="BD79" s="175">
        <f t="shared" si="779"/>
        <v>314244</v>
      </c>
      <c r="BE79" s="142">
        <f t="shared" si="779"/>
        <v>0</v>
      </c>
      <c r="BF79" s="142">
        <f t="shared" si="779"/>
        <v>0</v>
      </c>
      <c r="BG79" s="142">
        <f t="shared" si="779"/>
        <v>0</v>
      </c>
      <c r="BH79" s="142">
        <f t="shared" si="779"/>
        <v>0</v>
      </c>
      <c r="BI79" s="142">
        <f t="shared" si="779"/>
        <v>0</v>
      </c>
      <c r="BJ79" s="142">
        <f t="shared" si="779"/>
        <v>0</v>
      </c>
      <c r="BK79" s="142">
        <f t="shared" si="779"/>
        <v>0</v>
      </c>
      <c r="BL79" s="149">
        <f t="shared" si="779"/>
        <v>0</v>
      </c>
      <c r="BM79" s="142">
        <f t="shared" si="779"/>
        <v>2314244</v>
      </c>
      <c r="BN79" s="175">
        <f t="shared" si="779"/>
        <v>0</v>
      </c>
      <c r="BO79" s="164">
        <f t="shared" si="779"/>
        <v>2000000</v>
      </c>
      <c r="BP79" s="142">
        <f t="shared" si="779"/>
        <v>0</v>
      </c>
      <c r="BQ79" s="175">
        <f t="shared" si="779"/>
        <v>314244</v>
      </c>
      <c r="BR79" s="142">
        <f t="shared" si="779"/>
        <v>0</v>
      </c>
      <c r="BS79" s="142">
        <f t="shared" si="779"/>
        <v>0</v>
      </c>
      <c r="BT79" s="142">
        <f t="shared" si="779"/>
        <v>0</v>
      </c>
      <c r="BU79" s="142">
        <f t="shared" ref="BU79:CQ79" si="782">+SUM(BU80:BU81)</f>
        <v>0</v>
      </c>
      <c r="BV79" s="142">
        <f t="shared" si="782"/>
        <v>0</v>
      </c>
      <c r="BW79" s="142">
        <f t="shared" si="782"/>
        <v>0</v>
      </c>
      <c r="BX79" s="142">
        <f t="shared" si="782"/>
        <v>0</v>
      </c>
      <c r="BY79" s="149">
        <f t="shared" si="782"/>
        <v>0</v>
      </c>
      <c r="BZ79" s="142">
        <f t="shared" si="782"/>
        <v>2314244</v>
      </c>
      <c r="CA79" s="175">
        <f t="shared" si="782"/>
        <v>0</v>
      </c>
      <c r="CB79" s="175">
        <f t="shared" si="782"/>
        <v>2000000</v>
      </c>
      <c r="CC79" s="142">
        <f t="shared" si="782"/>
        <v>0</v>
      </c>
      <c r="CD79" s="142">
        <f t="shared" si="782"/>
        <v>314244</v>
      </c>
      <c r="CE79" s="142">
        <f t="shared" si="782"/>
        <v>0</v>
      </c>
      <c r="CF79" s="142">
        <f t="shared" si="782"/>
        <v>0</v>
      </c>
      <c r="CG79" s="142">
        <f t="shared" si="782"/>
        <v>0</v>
      </c>
      <c r="CH79" s="142">
        <f t="shared" si="782"/>
        <v>0</v>
      </c>
      <c r="CI79" s="142">
        <f t="shared" si="782"/>
        <v>0</v>
      </c>
      <c r="CJ79" s="142">
        <f t="shared" si="782"/>
        <v>0</v>
      </c>
      <c r="CK79" s="142">
        <f t="shared" si="782"/>
        <v>0</v>
      </c>
      <c r="CL79" s="142">
        <f t="shared" si="782"/>
        <v>0</v>
      </c>
      <c r="CM79" s="142">
        <f t="shared" si="782"/>
        <v>2314244</v>
      </c>
      <c r="CN79" s="175">
        <f t="shared" si="782"/>
        <v>37035756</v>
      </c>
      <c r="CO79" s="175">
        <f t="shared" si="782"/>
        <v>0</v>
      </c>
      <c r="CP79" s="175">
        <f t="shared" si="782"/>
        <v>0</v>
      </c>
      <c r="CQ79" s="175">
        <f t="shared" si="782"/>
        <v>0</v>
      </c>
      <c r="CR79" s="183">
        <f t="shared" si="706"/>
        <v>7.4106099999999994E-2</v>
      </c>
      <c r="CS79" s="182">
        <f t="shared" si="707"/>
        <v>5.7856100000000001E-2</v>
      </c>
    </row>
    <row r="80" spans="1:97" s="102" customFormat="1" ht="18" customHeight="1" outlineLevel="2" x14ac:dyDescent="0.2">
      <c r="B80" s="318" t="str">
        <f t="shared" si="764"/>
        <v>A-2-0-4-2-110</v>
      </c>
      <c r="C80" s="138" t="s">
        <v>492</v>
      </c>
      <c r="D80" s="127" t="s">
        <v>407</v>
      </c>
      <c r="E80" s="220" t="s">
        <v>391</v>
      </c>
      <c r="F80" s="116">
        <v>20000000</v>
      </c>
      <c r="G80" s="114"/>
      <c r="H80" s="113"/>
      <c r="I80" s="134"/>
      <c r="J80" s="118"/>
      <c r="K80" s="113"/>
      <c r="L80" s="115"/>
      <c r="M80" s="106"/>
      <c r="N80" s="141"/>
      <c r="O80" s="123"/>
      <c r="P80" s="123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18"/>
      <c r="AE80" s="113">
        <f t="shared" ref="AE80:AE81" si="783">+G80+I80+K80+M80+O80+Q80+S80+U80+W80+Y80+AA80+AC80</f>
        <v>0</v>
      </c>
      <c r="AF80" s="113">
        <f t="shared" ref="AF80:AF81" si="784">+H80+J80+L80+N80+P80+R80+T80+V80+X80+Z80+AB80+AD80</f>
        <v>0</v>
      </c>
      <c r="AG80" s="116"/>
      <c r="AH80" s="115"/>
      <c r="AI80" s="113">
        <f t="shared" si="767"/>
        <v>0</v>
      </c>
      <c r="AJ80" s="120">
        <f t="shared" ref="AJ80:AJ81" si="785">+F80-AE80+AF80+AI80</f>
        <v>20000000</v>
      </c>
      <c r="AK80" s="113"/>
      <c r="AL80" s="158">
        <f t="shared" ref="AL80:AL81" si="786">+AK80+AZ80</f>
        <v>1314244</v>
      </c>
      <c r="AM80" s="120">
        <f t="shared" ref="AM80:AM81" si="787">+AJ80-AK80</f>
        <v>20000000</v>
      </c>
      <c r="AN80" s="117">
        <v>0</v>
      </c>
      <c r="AO80" s="134">
        <v>1000000</v>
      </c>
      <c r="AP80" s="122">
        <v>0</v>
      </c>
      <c r="AQ80" s="122">
        <v>314244</v>
      </c>
      <c r="AR80" s="122"/>
      <c r="AS80" s="122"/>
      <c r="AT80" s="122"/>
      <c r="AU80" s="122"/>
      <c r="AV80" s="122"/>
      <c r="AW80" s="122"/>
      <c r="AX80" s="122"/>
      <c r="AY80" s="122"/>
      <c r="AZ80" s="113">
        <f t="shared" ref="AZ80:AZ81" si="788">+SUM(AN80:AY80)</f>
        <v>1314244</v>
      </c>
      <c r="BA80" s="116">
        <v>0</v>
      </c>
      <c r="BB80" s="115">
        <v>1000000</v>
      </c>
      <c r="BC80" s="113">
        <v>0</v>
      </c>
      <c r="BD80" s="134">
        <v>314244</v>
      </c>
      <c r="BE80" s="122"/>
      <c r="BF80" s="122"/>
      <c r="BG80" s="122"/>
      <c r="BH80" s="122"/>
      <c r="BI80" s="122"/>
      <c r="BJ80" s="122"/>
      <c r="BK80" s="122"/>
      <c r="BL80" s="118"/>
      <c r="BM80" s="113">
        <f t="shared" ref="BM80:BM81" si="789">+SUM(BA80:BL80)</f>
        <v>1314244</v>
      </c>
      <c r="BN80" s="116">
        <v>0</v>
      </c>
      <c r="BO80" s="115">
        <v>1000000</v>
      </c>
      <c r="BP80" s="113">
        <v>0</v>
      </c>
      <c r="BQ80" s="134">
        <v>314244</v>
      </c>
      <c r="BR80" s="122"/>
      <c r="BS80" s="122"/>
      <c r="BT80" s="122"/>
      <c r="BU80" s="122"/>
      <c r="BV80" s="122"/>
      <c r="BW80" s="122"/>
      <c r="BX80" s="122"/>
      <c r="BY80" s="118"/>
      <c r="BZ80" s="113">
        <f t="shared" ref="BZ80:BZ81" si="790">+SUM(BN80:BY80)</f>
        <v>1314244</v>
      </c>
      <c r="CA80" s="116">
        <v>0</v>
      </c>
      <c r="CB80" s="134">
        <v>1000000</v>
      </c>
      <c r="CC80" s="122">
        <v>0</v>
      </c>
      <c r="CD80" s="122">
        <v>314244</v>
      </c>
      <c r="CE80" s="122"/>
      <c r="CF80" s="122"/>
      <c r="CG80" s="122"/>
      <c r="CH80" s="122"/>
      <c r="CI80" s="122"/>
      <c r="CJ80" s="122"/>
      <c r="CK80" s="122"/>
      <c r="CL80" s="122"/>
      <c r="CM80" s="119">
        <f t="shared" ref="CM80:CM81" si="791">+SUM(CA80:CL80)</f>
        <v>1314244</v>
      </c>
      <c r="CN80" s="116">
        <f t="shared" ref="CN80:CN81" si="792">+AJ80-AZ80</f>
        <v>18685756</v>
      </c>
      <c r="CO80" s="116">
        <f t="shared" ref="CO80:CO81" si="793">+AN80-BA80</f>
        <v>0</v>
      </c>
      <c r="CP80" s="116">
        <f t="shared" ref="CP80:CP81" si="794">+BM80-BZ80</f>
        <v>0</v>
      </c>
      <c r="CQ80" s="116">
        <f t="shared" ref="CQ80:CQ81" si="795">+BZ80-CM80</f>
        <v>0</v>
      </c>
      <c r="CR80" s="253">
        <f t="shared" si="706"/>
        <v>6.5712199999999998E-2</v>
      </c>
      <c r="CS80" s="254">
        <f t="shared" si="707"/>
        <v>6.5712199999999998E-2</v>
      </c>
    </row>
    <row r="81" spans="1:97" s="102" customFormat="1" ht="18" customHeight="1" outlineLevel="2" x14ac:dyDescent="0.2">
      <c r="B81" s="318" t="str">
        <f t="shared" si="764"/>
        <v>A-2-0-4-2-210</v>
      </c>
      <c r="C81" s="138" t="s">
        <v>493</v>
      </c>
      <c r="D81" s="127" t="s">
        <v>407</v>
      </c>
      <c r="E81" s="220" t="s">
        <v>392</v>
      </c>
      <c r="F81" s="116">
        <v>20000000</v>
      </c>
      <c r="G81" s="114"/>
      <c r="H81" s="113"/>
      <c r="I81" s="134"/>
      <c r="J81" s="118"/>
      <c r="K81" s="113"/>
      <c r="L81" s="115"/>
      <c r="M81" s="106"/>
      <c r="N81" s="141"/>
      <c r="O81" s="123"/>
      <c r="P81" s="123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18"/>
      <c r="AE81" s="113">
        <f t="shared" si="783"/>
        <v>0</v>
      </c>
      <c r="AF81" s="113">
        <f t="shared" si="784"/>
        <v>0</v>
      </c>
      <c r="AG81" s="116"/>
      <c r="AH81" s="115"/>
      <c r="AI81" s="113">
        <f t="shared" si="767"/>
        <v>0</v>
      </c>
      <c r="AJ81" s="120">
        <f t="shared" si="785"/>
        <v>20000000</v>
      </c>
      <c r="AK81" s="113"/>
      <c r="AL81" s="158">
        <f t="shared" si="786"/>
        <v>1650000</v>
      </c>
      <c r="AM81" s="120">
        <f t="shared" si="787"/>
        <v>20000000</v>
      </c>
      <c r="AN81" s="117">
        <v>0</v>
      </c>
      <c r="AO81" s="134">
        <v>1000000</v>
      </c>
      <c r="AP81" s="122">
        <v>0</v>
      </c>
      <c r="AQ81" s="122">
        <v>650000</v>
      </c>
      <c r="AR81" s="122"/>
      <c r="AS81" s="122"/>
      <c r="AT81" s="122"/>
      <c r="AU81" s="122"/>
      <c r="AV81" s="122"/>
      <c r="AW81" s="122"/>
      <c r="AX81" s="122"/>
      <c r="AY81" s="122"/>
      <c r="AZ81" s="113">
        <f t="shared" si="788"/>
        <v>1650000</v>
      </c>
      <c r="BA81" s="116">
        <v>0</v>
      </c>
      <c r="BB81" s="115">
        <v>1000000</v>
      </c>
      <c r="BC81" s="113">
        <v>0</v>
      </c>
      <c r="BD81" s="134">
        <v>0</v>
      </c>
      <c r="BE81" s="122"/>
      <c r="BF81" s="122"/>
      <c r="BG81" s="122"/>
      <c r="BH81" s="122"/>
      <c r="BI81" s="122"/>
      <c r="BJ81" s="122"/>
      <c r="BK81" s="122"/>
      <c r="BL81" s="118"/>
      <c r="BM81" s="113">
        <f t="shared" si="789"/>
        <v>1000000</v>
      </c>
      <c r="BN81" s="116">
        <v>0</v>
      </c>
      <c r="BO81" s="115">
        <v>1000000</v>
      </c>
      <c r="BP81" s="113">
        <v>0</v>
      </c>
      <c r="BQ81" s="134">
        <v>0</v>
      </c>
      <c r="BR81" s="122"/>
      <c r="BS81" s="122"/>
      <c r="BT81" s="122"/>
      <c r="BU81" s="122"/>
      <c r="BV81" s="122"/>
      <c r="BW81" s="122"/>
      <c r="BX81" s="122"/>
      <c r="BY81" s="118"/>
      <c r="BZ81" s="113">
        <f t="shared" si="790"/>
        <v>1000000</v>
      </c>
      <c r="CA81" s="116">
        <v>0</v>
      </c>
      <c r="CB81" s="134">
        <v>1000000</v>
      </c>
      <c r="CC81" s="122">
        <v>0</v>
      </c>
      <c r="CD81" s="122">
        <v>0</v>
      </c>
      <c r="CE81" s="122"/>
      <c r="CF81" s="122"/>
      <c r="CG81" s="122"/>
      <c r="CH81" s="122"/>
      <c r="CI81" s="122"/>
      <c r="CJ81" s="122"/>
      <c r="CK81" s="122"/>
      <c r="CL81" s="122"/>
      <c r="CM81" s="119">
        <f t="shared" si="791"/>
        <v>1000000</v>
      </c>
      <c r="CN81" s="116">
        <f t="shared" si="792"/>
        <v>18350000</v>
      </c>
      <c r="CO81" s="116">
        <f t="shared" si="793"/>
        <v>0</v>
      </c>
      <c r="CP81" s="116">
        <f t="shared" si="794"/>
        <v>0</v>
      </c>
      <c r="CQ81" s="116">
        <f t="shared" si="795"/>
        <v>0</v>
      </c>
      <c r="CR81" s="253">
        <f t="shared" si="706"/>
        <v>8.2500000000000004E-2</v>
      </c>
      <c r="CS81" s="254">
        <f t="shared" si="707"/>
        <v>0.05</v>
      </c>
    </row>
    <row r="82" spans="1:97" s="131" customFormat="1" ht="20.25" customHeight="1" outlineLevel="1" x14ac:dyDescent="0.25">
      <c r="A82" s="128"/>
      <c r="B82" s="317"/>
      <c r="C82" s="135" t="s">
        <v>623</v>
      </c>
      <c r="D82" s="129" t="s">
        <v>407</v>
      </c>
      <c r="E82" s="294" t="s">
        <v>624</v>
      </c>
      <c r="F82" s="175">
        <f>+SUM(F83:F91)</f>
        <v>1414060420</v>
      </c>
      <c r="G82" s="149">
        <f t="shared" ref="G82:BT82" si="796">+SUM(G83:G91)</f>
        <v>45000000</v>
      </c>
      <c r="H82" s="142">
        <f t="shared" si="796"/>
        <v>0</v>
      </c>
      <c r="I82" s="175">
        <f t="shared" si="796"/>
        <v>300000000</v>
      </c>
      <c r="J82" s="149">
        <f t="shared" si="796"/>
        <v>0</v>
      </c>
      <c r="K82" s="142">
        <f t="shared" si="796"/>
        <v>0</v>
      </c>
      <c r="L82" s="164">
        <f>+SUM(L83:L91)</f>
        <v>262188494</v>
      </c>
      <c r="M82" s="142">
        <f t="shared" si="796"/>
        <v>0</v>
      </c>
      <c r="N82" s="175">
        <f t="shared" si="796"/>
        <v>0</v>
      </c>
      <c r="O82" s="142">
        <f t="shared" si="796"/>
        <v>0</v>
      </c>
      <c r="P82" s="142">
        <f t="shared" si="796"/>
        <v>0</v>
      </c>
      <c r="Q82" s="142">
        <f t="shared" si="796"/>
        <v>0</v>
      </c>
      <c r="R82" s="142">
        <f t="shared" si="796"/>
        <v>0</v>
      </c>
      <c r="S82" s="142">
        <f t="shared" si="796"/>
        <v>0</v>
      </c>
      <c r="T82" s="142">
        <f t="shared" si="796"/>
        <v>0</v>
      </c>
      <c r="U82" s="142">
        <f t="shared" si="796"/>
        <v>0</v>
      </c>
      <c r="V82" s="142">
        <f t="shared" si="796"/>
        <v>0</v>
      </c>
      <c r="W82" s="142">
        <f t="shared" si="796"/>
        <v>0</v>
      </c>
      <c r="X82" s="142">
        <f t="shared" si="796"/>
        <v>0</v>
      </c>
      <c r="Y82" s="142">
        <f t="shared" si="796"/>
        <v>0</v>
      </c>
      <c r="Z82" s="142">
        <f t="shared" si="796"/>
        <v>0</v>
      </c>
      <c r="AA82" s="142">
        <f t="shared" si="796"/>
        <v>0</v>
      </c>
      <c r="AB82" s="142">
        <f t="shared" si="796"/>
        <v>0</v>
      </c>
      <c r="AC82" s="142">
        <f t="shared" si="796"/>
        <v>0</v>
      </c>
      <c r="AD82" s="149">
        <f t="shared" si="796"/>
        <v>0</v>
      </c>
      <c r="AE82" s="142">
        <f t="shared" si="796"/>
        <v>345000000</v>
      </c>
      <c r="AF82" s="142">
        <f t="shared" si="796"/>
        <v>262188494</v>
      </c>
      <c r="AG82" s="175">
        <f t="shared" ref="AG82" si="797">+SUM(AG83:AG91)</f>
        <v>365188494</v>
      </c>
      <c r="AH82" s="164">
        <f t="shared" si="796"/>
        <v>0</v>
      </c>
      <c r="AI82" s="142">
        <f t="shared" ref="AI82" si="798">+SUM(AI83:AI91)</f>
        <v>-365188494</v>
      </c>
      <c r="AJ82" s="142">
        <f t="shared" si="796"/>
        <v>966060420</v>
      </c>
      <c r="AK82" s="142">
        <f t="shared" si="796"/>
        <v>0</v>
      </c>
      <c r="AL82" s="175">
        <f t="shared" si="796"/>
        <v>848290557</v>
      </c>
      <c r="AM82" s="142">
        <f t="shared" ref="AM82" si="799">+SUM(AM83:AM91)</f>
        <v>966060420</v>
      </c>
      <c r="AN82" s="142">
        <f t="shared" si="796"/>
        <v>398500000</v>
      </c>
      <c r="AO82" s="175">
        <f t="shared" si="796"/>
        <v>9185000</v>
      </c>
      <c r="AP82" s="142">
        <f t="shared" si="796"/>
        <v>436432126</v>
      </c>
      <c r="AQ82" s="142">
        <f t="shared" si="796"/>
        <v>4173431</v>
      </c>
      <c r="AR82" s="142">
        <f t="shared" si="796"/>
        <v>0</v>
      </c>
      <c r="AS82" s="142">
        <f t="shared" si="796"/>
        <v>0</v>
      </c>
      <c r="AT82" s="142">
        <f t="shared" si="796"/>
        <v>0</v>
      </c>
      <c r="AU82" s="142">
        <f t="shared" si="796"/>
        <v>0</v>
      </c>
      <c r="AV82" s="142">
        <f t="shared" si="796"/>
        <v>0</v>
      </c>
      <c r="AW82" s="142">
        <f t="shared" si="796"/>
        <v>0</v>
      </c>
      <c r="AX82" s="142">
        <f t="shared" si="796"/>
        <v>0</v>
      </c>
      <c r="AY82" s="142">
        <f t="shared" si="796"/>
        <v>0</v>
      </c>
      <c r="AZ82" s="142">
        <f t="shared" si="796"/>
        <v>848290557</v>
      </c>
      <c r="BA82" s="175">
        <f t="shared" si="796"/>
        <v>130000000</v>
      </c>
      <c r="BB82" s="164">
        <f t="shared" si="796"/>
        <v>69400000</v>
      </c>
      <c r="BC82" s="142">
        <f t="shared" si="796"/>
        <v>129430246</v>
      </c>
      <c r="BD82" s="175">
        <f t="shared" si="796"/>
        <v>42405931</v>
      </c>
      <c r="BE82" s="142">
        <f t="shared" si="796"/>
        <v>0</v>
      </c>
      <c r="BF82" s="142">
        <f t="shared" si="796"/>
        <v>0</v>
      </c>
      <c r="BG82" s="142">
        <f t="shared" si="796"/>
        <v>0</v>
      </c>
      <c r="BH82" s="142">
        <f t="shared" si="796"/>
        <v>0</v>
      </c>
      <c r="BI82" s="142">
        <f t="shared" si="796"/>
        <v>0</v>
      </c>
      <c r="BJ82" s="142">
        <f t="shared" si="796"/>
        <v>0</v>
      </c>
      <c r="BK82" s="142">
        <f t="shared" si="796"/>
        <v>0</v>
      </c>
      <c r="BL82" s="149">
        <f t="shared" si="796"/>
        <v>0</v>
      </c>
      <c r="BM82" s="142">
        <f t="shared" si="796"/>
        <v>371236177</v>
      </c>
      <c r="BN82" s="175">
        <f t="shared" si="796"/>
        <v>0</v>
      </c>
      <c r="BO82" s="164">
        <f t="shared" si="796"/>
        <v>6906682</v>
      </c>
      <c r="BP82" s="142">
        <f t="shared" si="796"/>
        <v>14546205</v>
      </c>
      <c r="BQ82" s="175">
        <f t="shared" si="796"/>
        <v>29070874</v>
      </c>
      <c r="BR82" s="142">
        <f t="shared" si="796"/>
        <v>0</v>
      </c>
      <c r="BS82" s="142">
        <f t="shared" si="796"/>
        <v>0</v>
      </c>
      <c r="BT82" s="142">
        <f t="shared" si="796"/>
        <v>0</v>
      </c>
      <c r="BU82" s="142">
        <f t="shared" ref="BU82:CQ82" si="800">+SUM(BU83:BU91)</f>
        <v>0</v>
      </c>
      <c r="BV82" s="142">
        <f t="shared" si="800"/>
        <v>0</v>
      </c>
      <c r="BW82" s="142">
        <f t="shared" si="800"/>
        <v>0</v>
      </c>
      <c r="BX82" s="142">
        <f t="shared" si="800"/>
        <v>0</v>
      </c>
      <c r="BY82" s="149">
        <f t="shared" si="800"/>
        <v>0</v>
      </c>
      <c r="BZ82" s="142">
        <f t="shared" si="800"/>
        <v>50523761</v>
      </c>
      <c r="CA82" s="175">
        <f t="shared" si="800"/>
        <v>0</v>
      </c>
      <c r="CB82" s="175">
        <f t="shared" si="800"/>
        <v>6906682</v>
      </c>
      <c r="CC82" s="142">
        <f t="shared" si="800"/>
        <v>14546205</v>
      </c>
      <c r="CD82" s="142">
        <f t="shared" si="800"/>
        <v>29070874</v>
      </c>
      <c r="CE82" s="142">
        <f t="shared" si="800"/>
        <v>0</v>
      </c>
      <c r="CF82" s="142">
        <f t="shared" si="800"/>
        <v>0</v>
      </c>
      <c r="CG82" s="142">
        <f t="shared" si="800"/>
        <v>0</v>
      </c>
      <c r="CH82" s="142">
        <f t="shared" si="800"/>
        <v>0</v>
      </c>
      <c r="CI82" s="142">
        <f t="shared" si="800"/>
        <v>0</v>
      </c>
      <c r="CJ82" s="142">
        <f t="shared" si="800"/>
        <v>0</v>
      </c>
      <c r="CK82" s="142">
        <f t="shared" si="800"/>
        <v>0</v>
      </c>
      <c r="CL82" s="142">
        <f t="shared" si="800"/>
        <v>0</v>
      </c>
      <c r="CM82" s="142">
        <f t="shared" si="800"/>
        <v>50523761</v>
      </c>
      <c r="CN82" s="175">
        <f t="shared" si="800"/>
        <v>117769863</v>
      </c>
      <c r="CO82" s="175">
        <f t="shared" si="800"/>
        <v>268500000</v>
      </c>
      <c r="CP82" s="175">
        <f t="shared" si="800"/>
        <v>320712416</v>
      </c>
      <c r="CQ82" s="175">
        <f t="shared" si="800"/>
        <v>0</v>
      </c>
      <c r="CR82" s="183">
        <f t="shared" si="706"/>
        <v>0.87809265283842186</v>
      </c>
      <c r="CS82" s="182">
        <f t="shared" si="707"/>
        <v>0.38427842535977202</v>
      </c>
    </row>
    <row r="83" spans="1:97" s="112" customFormat="1" ht="18" customHeight="1" outlineLevel="2" x14ac:dyDescent="0.2">
      <c r="A83" s="102"/>
      <c r="B83" s="318" t="str">
        <f t="shared" si="764"/>
        <v>A-2-0-4-4-110</v>
      </c>
      <c r="C83" s="138" t="s">
        <v>498</v>
      </c>
      <c r="D83" s="127" t="s">
        <v>407</v>
      </c>
      <c r="E83" s="220" t="s">
        <v>393</v>
      </c>
      <c r="F83" s="116">
        <v>400000000</v>
      </c>
      <c r="G83" s="107"/>
      <c r="H83" s="106"/>
      <c r="I83" s="141"/>
      <c r="J83" s="110"/>
      <c r="K83" s="106"/>
      <c r="L83" s="108"/>
      <c r="M83" s="106"/>
      <c r="N83" s="141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10"/>
      <c r="AE83" s="113">
        <f t="shared" ref="AE83:AE91" si="801">+G83+I83+K83+M83+O83+Q83+S83+U83+W83+Y83+AA83+AC83</f>
        <v>0</v>
      </c>
      <c r="AF83" s="113">
        <f t="shared" ref="AF83:AF91" si="802">+H83+J83+L83+N83+P83+R83+T83+V83+X83+Z83+AB83+AD83</f>
        <v>0</v>
      </c>
      <c r="AG83" s="109"/>
      <c r="AH83" s="237"/>
      <c r="AI83" s="113">
        <f t="shared" si="767"/>
        <v>0</v>
      </c>
      <c r="AJ83" s="120">
        <f t="shared" ref="AJ83:AJ91" si="803">+F83-AE83+AF83+AI83</f>
        <v>400000000</v>
      </c>
      <c r="AK83" s="106"/>
      <c r="AL83" s="158">
        <f t="shared" ref="AL83:AL122" si="804">+AK83+AZ83</f>
        <v>399000000</v>
      </c>
      <c r="AM83" s="120">
        <f t="shared" ref="AM83:AM91" si="805">+AJ83-AK83</f>
        <v>400000000</v>
      </c>
      <c r="AN83" s="117">
        <v>398500000</v>
      </c>
      <c r="AO83" s="134">
        <v>500000</v>
      </c>
      <c r="AP83" s="122">
        <v>0</v>
      </c>
      <c r="AQ83" s="122">
        <v>0</v>
      </c>
      <c r="AR83" s="122"/>
      <c r="AS83" s="122"/>
      <c r="AT83" s="122"/>
      <c r="AU83" s="122"/>
      <c r="AV83" s="122"/>
      <c r="AW83" s="122"/>
      <c r="AX83" s="122"/>
      <c r="AY83" s="122"/>
      <c r="AZ83" s="113">
        <f t="shared" ref="AZ83:AZ91" si="806">+SUM(AN83:AY83)</f>
        <v>399000000</v>
      </c>
      <c r="BA83" s="116">
        <v>130000000</v>
      </c>
      <c r="BB83" s="115">
        <v>64500000</v>
      </c>
      <c r="BC83" s="113">
        <v>127998120</v>
      </c>
      <c r="BD83" s="134">
        <v>10000000</v>
      </c>
      <c r="BE83" s="122"/>
      <c r="BF83" s="122"/>
      <c r="BG83" s="122"/>
      <c r="BH83" s="122"/>
      <c r="BI83" s="122"/>
      <c r="BJ83" s="122"/>
      <c r="BK83" s="122"/>
      <c r="BL83" s="118"/>
      <c r="BM83" s="113">
        <f t="shared" ref="BM83:BM91" si="807">+SUM(BA83:BL83)</f>
        <v>332498120</v>
      </c>
      <c r="BN83" s="116">
        <v>0</v>
      </c>
      <c r="BO83" s="115">
        <v>2006682</v>
      </c>
      <c r="BP83" s="113">
        <v>13114079</v>
      </c>
      <c r="BQ83" s="134">
        <v>27084943</v>
      </c>
      <c r="BR83" s="122"/>
      <c r="BS83" s="122"/>
      <c r="BT83" s="122"/>
      <c r="BU83" s="122"/>
      <c r="BV83" s="122"/>
      <c r="BW83" s="122"/>
      <c r="BX83" s="122"/>
      <c r="BY83" s="118"/>
      <c r="BZ83" s="113">
        <f t="shared" ref="BZ83:BZ91" si="808">+SUM(BN83:BY83)</f>
        <v>42205704</v>
      </c>
      <c r="CA83" s="116">
        <v>0</v>
      </c>
      <c r="CB83" s="134">
        <v>2006682</v>
      </c>
      <c r="CC83" s="122">
        <v>13114079</v>
      </c>
      <c r="CD83" s="122">
        <v>27084943</v>
      </c>
      <c r="CE83" s="122"/>
      <c r="CF83" s="122"/>
      <c r="CG83" s="122"/>
      <c r="CH83" s="122"/>
      <c r="CI83" s="122"/>
      <c r="CJ83" s="122"/>
      <c r="CK83" s="122"/>
      <c r="CL83" s="122"/>
      <c r="CM83" s="119">
        <f t="shared" ref="CM83:CM91" si="809">+SUM(CA83:CL83)</f>
        <v>42205704</v>
      </c>
      <c r="CN83" s="116">
        <f t="shared" ref="CN83:CN91" si="810">+AJ83-AZ83</f>
        <v>1000000</v>
      </c>
      <c r="CO83" s="116">
        <f t="shared" ref="CO83:CO91" si="811">+AN83-BA83</f>
        <v>268500000</v>
      </c>
      <c r="CP83" s="116">
        <f t="shared" ref="CP83:CP91" si="812">+BM83-BZ83</f>
        <v>290292416</v>
      </c>
      <c r="CQ83" s="116">
        <f t="shared" ref="CQ83:CQ91" si="813">+BZ83-CM83</f>
        <v>0</v>
      </c>
      <c r="CR83" s="253">
        <f t="shared" si="706"/>
        <v>0.99750000000000005</v>
      </c>
      <c r="CS83" s="254">
        <f t="shared" si="707"/>
        <v>0.83124529999999996</v>
      </c>
    </row>
    <row r="84" spans="1:97" s="102" customFormat="1" ht="18" customHeight="1" outlineLevel="2" x14ac:dyDescent="0.2">
      <c r="B84" s="318" t="str">
        <f t="shared" si="764"/>
        <v>A-2-0-4-4-610</v>
      </c>
      <c r="C84" s="138" t="s">
        <v>505</v>
      </c>
      <c r="D84" s="127" t="s">
        <v>407</v>
      </c>
      <c r="E84" s="220" t="s">
        <v>394</v>
      </c>
      <c r="F84" s="116">
        <v>50000000</v>
      </c>
      <c r="G84" s="114">
        <v>15000000</v>
      </c>
      <c r="H84" s="113"/>
      <c r="I84" s="134"/>
      <c r="J84" s="118"/>
      <c r="K84" s="113"/>
      <c r="L84" s="115"/>
      <c r="M84" s="106"/>
      <c r="N84" s="141"/>
      <c r="O84" s="123"/>
      <c r="P84" s="123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18"/>
      <c r="AE84" s="113">
        <f t="shared" si="801"/>
        <v>15000000</v>
      </c>
      <c r="AF84" s="113">
        <f t="shared" si="802"/>
        <v>0</v>
      </c>
      <c r="AG84" s="116"/>
      <c r="AH84" s="115"/>
      <c r="AI84" s="113">
        <f t="shared" si="767"/>
        <v>0</v>
      </c>
      <c r="AJ84" s="120">
        <f t="shared" si="803"/>
        <v>35000000</v>
      </c>
      <c r="AK84" s="113"/>
      <c r="AL84" s="158">
        <f t="shared" si="804"/>
        <v>0</v>
      </c>
      <c r="AM84" s="120">
        <f t="shared" si="805"/>
        <v>35000000</v>
      </c>
      <c r="AN84" s="117">
        <v>0</v>
      </c>
      <c r="AO84" s="134">
        <v>0</v>
      </c>
      <c r="AP84" s="122">
        <v>0</v>
      </c>
      <c r="AQ84" s="122">
        <v>0</v>
      </c>
      <c r="AR84" s="122"/>
      <c r="AS84" s="122"/>
      <c r="AT84" s="122"/>
      <c r="AU84" s="122"/>
      <c r="AV84" s="122"/>
      <c r="AW84" s="122"/>
      <c r="AX84" s="122"/>
      <c r="AY84" s="122"/>
      <c r="AZ84" s="113">
        <f t="shared" si="806"/>
        <v>0</v>
      </c>
      <c r="BA84" s="116">
        <v>0</v>
      </c>
      <c r="BB84" s="115">
        <v>0</v>
      </c>
      <c r="BC84" s="113">
        <v>0</v>
      </c>
      <c r="BD84" s="134">
        <v>0</v>
      </c>
      <c r="BE84" s="122"/>
      <c r="BF84" s="122"/>
      <c r="BG84" s="122"/>
      <c r="BH84" s="122"/>
      <c r="BI84" s="122"/>
      <c r="BJ84" s="122"/>
      <c r="BK84" s="122"/>
      <c r="BL84" s="118"/>
      <c r="BM84" s="113">
        <f t="shared" si="807"/>
        <v>0</v>
      </c>
      <c r="BN84" s="116">
        <v>0</v>
      </c>
      <c r="BO84" s="115">
        <v>0</v>
      </c>
      <c r="BP84" s="113">
        <v>0</v>
      </c>
      <c r="BQ84" s="134">
        <v>0</v>
      </c>
      <c r="BR84" s="122"/>
      <c r="BS84" s="122"/>
      <c r="BT84" s="122"/>
      <c r="BU84" s="122"/>
      <c r="BV84" s="122"/>
      <c r="BW84" s="122"/>
      <c r="BX84" s="122"/>
      <c r="BY84" s="118"/>
      <c r="BZ84" s="113">
        <f t="shared" si="808"/>
        <v>0</v>
      </c>
      <c r="CA84" s="116">
        <v>0</v>
      </c>
      <c r="CB84" s="134">
        <v>0</v>
      </c>
      <c r="CC84" s="122">
        <v>0</v>
      </c>
      <c r="CD84" s="122">
        <v>0</v>
      </c>
      <c r="CE84" s="122"/>
      <c r="CF84" s="122"/>
      <c r="CG84" s="122"/>
      <c r="CH84" s="122"/>
      <c r="CI84" s="122"/>
      <c r="CJ84" s="122"/>
      <c r="CK84" s="122"/>
      <c r="CL84" s="122"/>
      <c r="CM84" s="119">
        <f t="shared" si="809"/>
        <v>0</v>
      </c>
      <c r="CN84" s="116">
        <f t="shared" si="810"/>
        <v>35000000</v>
      </c>
      <c r="CO84" s="116">
        <f t="shared" si="811"/>
        <v>0</v>
      </c>
      <c r="CP84" s="116">
        <f t="shared" si="812"/>
        <v>0</v>
      </c>
      <c r="CQ84" s="116">
        <f t="shared" si="813"/>
        <v>0</v>
      </c>
      <c r="CR84" s="253">
        <f t="shared" si="706"/>
        <v>0</v>
      </c>
      <c r="CS84" s="254">
        <f t="shared" si="707"/>
        <v>0</v>
      </c>
    </row>
    <row r="85" spans="1:97" s="112" customFormat="1" ht="18" customHeight="1" outlineLevel="2" x14ac:dyDescent="0.2">
      <c r="A85" s="102"/>
      <c r="B85" s="318" t="str">
        <f t="shared" si="764"/>
        <v>A-2-0-4-4-910</v>
      </c>
      <c r="C85" s="138" t="s">
        <v>506</v>
      </c>
      <c r="D85" s="127" t="s">
        <v>407</v>
      </c>
      <c r="E85" s="220" t="s">
        <v>395</v>
      </c>
      <c r="F85" s="116">
        <v>20000000</v>
      </c>
      <c r="G85" s="114">
        <v>15000000</v>
      </c>
      <c r="H85" s="106"/>
      <c r="I85" s="141"/>
      <c r="J85" s="110"/>
      <c r="K85" s="106"/>
      <c r="L85" s="108"/>
      <c r="M85" s="106"/>
      <c r="N85" s="141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10"/>
      <c r="AE85" s="106">
        <f t="shared" si="801"/>
        <v>15000000</v>
      </c>
      <c r="AF85" s="106">
        <f t="shared" si="802"/>
        <v>0</v>
      </c>
      <c r="AG85" s="109"/>
      <c r="AH85" s="108"/>
      <c r="AI85" s="113">
        <f t="shared" si="767"/>
        <v>0</v>
      </c>
      <c r="AJ85" s="113">
        <f t="shared" si="803"/>
        <v>5000000</v>
      </c>
      <c r="AK85" s="106"/>
      <c r="AL85" s="141">
        <f t="shared" si="804"/>
        <v>1033400</v>
      </c>
      <c r="AM85" s="113">
        <f t="shared" si="805"/>
        <v>5000000</v>
      </c>
      <c r="AN85" s="117">
        <v>0</v>
      </c>
      <c r="AO85" s="134">
        <v>1000000</v>
      </c>
      <c r="AP85" s="122">
        <v>0</v>
      </c>
      <c r="AQ85" s="122">
        <v>33400</v>
      </c>
      <c r="AR85" s="122"/>
      <c r="AS85" s="122"/>
      <c r="AT85" s="122"/>
      <c r="AU85" s="122"/>
      <c r="AV85" s="122"/>
      <c r="AW85" s="122"/>
      <c r="AX85" s="122"/>
      <c r="AY85" s="122"/>
      <c r="AZ85" s="113">
        <f t="shared" si="806"/>
        <v>1033400</v>
      </c>
      <c r="BA85" s="116">
        <v>0</v>
      </c>
      <c r="BB85" s="115">
        <v>1000000</v>
      </c>
      <c r="BC85" s="113">
        <v>0</v>
      </c>
      <c r="BD85" s="134">
        <v>33400</v>
      </c>
      <c r="BE85" s="122"/>
      <c r="BF85" s="122"/>
      <c r="BG85" s="122"/>
      <c r="BH85" s="122"/>
      <c r="BI85" s="122"/>
      <c r="BJ85" s="122"/>
      <c r="BK85" s="122"/>
      <c r="BL85" s="118"/>
      <c r="BM85" s="113">
        <f t="shared" si="807"/>
        <v>1033400</v>
      </c>
      <c r="BN85" s="116">
        <v>0</v>
      </c>
      <c r="BO85" s="115">
        <v>1000000</v>
      </c>
      <c r="BP85" s="113">
        <v>0</v>
      </c>
      <c r="BQ85" s="134">
        <v>33400</v>
      </c>
      <c r="BR85" s="122"/>
      <c r="BS85" s="122"/>
      <c r="BT85" s="122"/>
      <c r="BU85" s="122"/>
      <c r="BV85" s="122"/>
      <c r="BW85" s="122"/>
      <c r="BX85" s="122"/>
      <c r="BY85" s="118"/>
      <c r="BZ85" s="113">
        <f t="shared" si="808"/>
        <v>1033400</v>
      </c>
      <c r="CA85" s="116">
        <v>0</v>
      </c>
      <c r="CB85" s="134">
        <v>1000000</v>
      </c>
      <c r="CC85" s="122">
        <v>0</v>
      </c>
      <c r="CD85" s="122">
        <v>33400</v>
      </c>
      <c r="CE85" s="122"/>
      <c r="CF85" s="122"/>
      <c r="CG85" s="122"/>
      <c r="CH85" s="122"/>
      <c r="CI85" s="122"/>
      <c r="CJ85" s="122"/>
      <c r="CK85" s="122"/>
      <c r="CL85" s="122"/>
      <c r="CM85" s="119">
        <f t="shared" si="809"/>
        <v>1033400</v>
      </c>
      <c r="CN85" s="116">
        <f t="shared" si="810"/>
        <v>3966600</v>
      </c>
      <c r="CO85" s="116">
        <f t="shared" si="811"/>
        <v>0</v>
      </c>
      <c r="CP85" s="116">
        <f t="shared" si="812"/>
        <v>0</v>
      </c>
      <c r="CQ85" s="116">
        <f t="shared" si="813"/>
        <v>0</v>
      </c>
      <c r="CR85" s="253">
        <f t="shared" si="706"/>
        <v>0.20668</v>
      </c>
      <c r="CS85" s="254">
        <f t="shared" si="707"/>
        <v>0.20668</v>
      </c>
    </row>
    <row r="86" spans="1:97" s="112" customFormat="1" ht="18" customHeight="1" outlineLevel="2" x14ac:dyDescent="0.2">
      <c r="A86" s="102"/>
      <c r="B86" s="318" t="str">
        <f t="shared" si="764"/>
        <v>A-2-0-4-4-1510</v>
      </c>
      <c r="C86" s="138" t="s">
        <v>499</v>
      </c>
      <c r="D86" s="127" t="s">
        <v>407</v>
      </c>
      <c r="E86" s="220" t="s">
        <v>396</v>
      </c>
      <c r="F86" s="116">
        <v>800000000</v>
      </c>
      <c r="G86" s="114">
        <v>15000000</v>
      </c>
      <c r="H86" s="106"/>
      <c r="I86" s="134">
        <v>300000000</v>
      </c>
      <c r="J86" s="110"/>
      <c r="K86" s="106"/>
      <c r="L86" s="115">
        <v>246188494</v>
      </c>
      <c r="M86" s="106"/>
      <c r="N86" s="141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10"/>
      <c r="AE86" s="106">
        <f t="shared" si="801"/>
        <v>315000000</v>
      </c>
      <c r="AF86" s="106">
        <f t="shared" si="802"/>
        <v>246188494</v>
      </c>
      <c r="AG86" s="116">
        <v>365188494</v>
      </c>
      <c r="AH86" s="108"/>
      <c r="AI86" s="113">
        <f t="shared" si="767"/>
        <v>-365188494</v>
      </c>
      <c r="AJ86" s="113">
        <f t="shared" si="803"/>
        <v>366000000</v>
      </c>
      <c r="AK86" s="106"/>
      <c r="AL86" s="141">
        <f t="shared" si="804"/>
        <v>347330427</v>
      </c>
      <c r="AM86" s="113">
        <f t="shared" si="805"/>
        <v>366000000</v>
      </c>
      <c r="AN86" s="117">
        <v>0</v>
      </c>
      <c r="AO86" s="134">
        <v>1000000</v>
      </c>
      <c r="AP86" s="122">
        <v>345555426</v>
      </c>
      <c r="AQ86" s="122">
        <v>775001</v>
      </c>
      <c r="AR86" s="122"/>
      <c r="AS86" s="122"/>
      <c r="AT86" s="122"/>
      <c r="AU86" s="122"/>
      <c r="AV86" s="122"/>
      <c r="AW86" s="122"/>
      <c r="AX86" s="122"/>
      <c r="AY86" s="122"/>
      <c r="AZ86" s="113">
        <f t="shared" si="806"/>
        <v>347330427</v>
      </c>
      <c r="BA86" s="116">
        <v>0</v>
      </c>
      <c r="BB86" s="115">
        <v>1000000</v>
      </c>
      <c r="BC86" s="113">
        <v>555426</v>
      </c>
      <c r="BD86" s="134">
        <v>31195001</v>
      </c>
      <c r="BE86" s="122"/>
      <c r="BF86" s="122"/>
      <c r="BG86" s="122"/>
      <c r="BH86" s="122"/>
      <c r="BI86" s="122"/>
      <c r="BJ86" s="122"/>
      <c r="BK86" s="122"/>
      <c r="BL86" s="118"/>
      <c r="BM86" s="113">
        <f t="shared" si="807"/>
        <v>32750427</v>
      </c>
      <c r="BN86" s="116">
        <v>0</v>
      </c>
      <c r="BO86" s="115">
        <v>1000000</v>
      </c>
      <c r="BP86" s="113">
        <v>555426</v>
      </c>
      <c r="BQ86" s="134">
        <v>775001</v>
      </c>
      <c r="BR86" s="122"/>
      <c r="BS86" s="122"/>
      <c r="BT86" s="122"/>
      <c r="BU86" s="122"/>
      <c r="BV86" s="122"/>
      <c r="BW86" s="122"/>
      <c r="BX86" s="122"/>
      <c r="BY86" s="118"/>
      <c r="BZ86" s="113">
        <f t="shared" si="808"/>
        <v>2330427</v>
      </c>
      <c r="CA86" s="116">
        <v>0</v>
      </c>
      <c r="CB86" s="134">
        <v>1000000</v>
      </c>
      <c r="CC86" s="122">
        <v>555426</v>
      </c>
      <c r="CD86" s="122">
        <v>775001</v>
      </c>
      <c r="CE86" s="122"/>
      <c r="CF86" s="122"/>
      <c r="CG86" s="122"/>
      <c r="CH86" s="122"/>
      <c r="CI86" s="122"/>
      <c r="CJ86" s="122"/>
      <c r="CK86" s="122"/>
      <c r="CL86" s="122"/>
      <c r="CM86" s="119">
        <f t="shared" si="809"/>
        <v>2330427</v>
      </c>
      <c r="CN86" s="116">
        <f t="shared" si="810"/>
        <v>18669573</v>
      </c>
      <c r="CO86" s="116">
        <f t="shared" si="811"/>
        <v>0</v>
      </c>
      <c r="CP86" s="116">
        <f t="shared" si="812"/>
        <v>30420000</v>
      </c>
      <c r="CQ86" s="116">
        <f t="shared" si="813"/>
        <v>0</v>
      </c>
      <c r="CR86" s="253">
        <f t="shared" si="706"/>
        <v>0.94899023770491808</v>
      </c>
      <c r="CS86" s="254">
        <f t="shared" si="707"/>
        <v>8.9482040983606556E-2</v>
      </c>
    </row>
    <row r="87" spans="1:97" s="102" customFormat="1" ht="18" customHeight="1" outlineLevel="2" x14ac:dyDescent="0.2">
      <c r="B87" s="318" t="str">
        <f t="shared" si="764"/>
        <v>A-2-0-4-4-1710</v>
      </c>
      <c r="C87" s="138" t="s">
        <v>500</v>
      </c>
      <c r="D87" s="127" t="s">
        <v>407</v>
      </c>
      <c r="E87" s="220" t="s">
        <v>397</v>
      </c>
      <c r="F87" s="116">
        <v>50000000</v>
      </c>
      <c r="G87" s="114"/>
      <c r="H87" s="113"/>
      <c r="I87" s="134"/>
      <c r="J87" s="118"/>
      <c r="K87" s="113"/>
      <c r="L87" s="115"/>
      <c r="M87" s="106"/>
      <c r="N87" s="134"/>
      <c r="O87" s="123"/>
      <c r="P87" s="123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18"/>
      <c r="AE87" s="113">
        <f t="shared" si="801"/>
        <v>0</v>
      </c>
      <c r="AF87" s="113">
        <f t="shared" si="802"/>
        <v>0</v>
      </c>
      <c r="AG87" s="116"/>
      <c r="AH87" s="238"/>
      <c r="AI87" s="113">
        <f t="shared" si="767"/>
        <v>0</v>
      </c>
      <c r="AJ87" s="120">
        <f t="shared" si="803"/>
        <v>50000000</v>
      </c>
      <c r="AK87" s="113"/>
      <c r="AL87" s="158">
        <f t="shared" si="804"/>
        <v>45300000</v>
      </c>
      <c r="AM87" s="120">
        <f t="shared" si="805"/>
        <v>50000000</v>
      </c>
      <c r="AN87" s="117">
        <v>0</v>
      </c>
      <c r="AO87" s="134">
        <v>300000</v>
      </c>
      <c r="AP87" s="122">
        <v>45000000</v>
      </c>
      <c r="AQ87" s="122">
        <v>0</v>
      </c>
      <c r="AR87" s="122"/>
      <c r="AS87" s="122"/>
      <c r="AT87" s="122"/>
      <c r="AU87" s="122"/>
      <c r="AV87" s="122"/>
      <c r="AW87" s="122"/>
      <c r="AX87" s="122"/>
      <c r="AY87" s="122"/>
      <c r="AZ87" s="113">
        <f t="shared" si="806"/>
        <v>45300000</v>
      </c>
      <c r="BA87" s="116">
        <v>0</v>
      </c>
      <c r="BB87" s="115">
        <v>300000</v>
      </c>
      <c r="BC87" s="113">
        <v>0</v>
      </c>
      <c r="BD87" s="134">
        <v>0</v>
      </c>
      <c r="BE87" s="122"/>
      <c r="BF87" s="122"/>
      <c r="BG87" s="122"/>
      <c r="BH87" s="122"/>
      <c r="BI87" s="122"/>
      <c r="BJ87" s="122"/>
      <c r="BK87" s="122"/>
      <c r="BL87" s="118"/>
      <c r="BM87" s="113">
        <f t="shared" si="807"/>
        <v>300000</v>
      </c>
      <c r="BN87" s="116">
        <v>0</v>
      </c>
      <c r="BO87" s="115">
        <v>300000</v>
      </c>
      <c r="BP87" s="113">
        <v>0</v>
      </c>
      <c r="BQ87" s="134">
        <v>0</v>
      </c>
      <c r="BR87" s="122"/>
      <c r="BS87" s="122"/>
      <c r="BT87" s="122"/>
      <c r="BU87" s="122"/>
      <c r="BV87" s="122"/>
      <c r="BW87" s="122"/>
      <c r="BX87" s="122"/>
      <c r="BY87" s="118"/>
      <c r="BZ87" s="113">
        <f t="shared" si="808"/>
        <v>300000</v>
      </c>
      <c r="CA87" s="116">
        <v>0</v>
      </c>
      <c r="CB87" s="134">
        <v>300000</v>
      </c>
      <c r="CC87" s="122">
        <v>0</v>
      </c>
      <c r="CD87" s="122">
        <v>0</v>
      </c>
      <c r="CE87" s="122"/>
      <c r="CF87" s="122"/>
      <c r="CG87" s="122"/>
      <c r="CH87" s="122"/>
      <c r="CI87" s="122"/>
      <c r="CJ87" s="122"/>
      <c r="CK87" s="122"/>
      <c r="CL87" s="122"/>
      <c r="CM87" s="119">
        <f t="shared" si="809"/>
        <v>300000</v>
      </c>
      <c r="CN87" s="116">
        <f t="shared" si="810"/>
        <v>4700000</v>
      </c>
      <c r="CO87" s="116">
        <f t="shared" si="811"/>
        <v>0</v>
      </c>
      <c r="CP87" s="116">
        <f t="shared" si="812"/>
        <v>0</v>
      </c>
      <c r="CQ87" s="116">
        <f t="shared" si="813"/>
        <v>0</v>
      </c>
      <c r="CR87" s="255">
        <f t="shared" si="706"/>
        <v>0.90600000000000003</v>
      </c>
      <c r="CS87" s="256">
        <f t="shared" si="707"/>
        <v>6.0000000000000001E-3</v>
      </c>
    </row>
    <row r="88" spans="1:97" s="112" customFormat="1" ht="18" customHeight="1" outlineLevel="2" x14ac:dyDescent="0.2">
      <c r="A88" s="102"/>
      <c r="B88" s="318" t="str">
        <f t="shared" si="764"/>
        <v>A-2-0-4-4-1810</v>
      </c>
      <c r="C88" s="138" t="s">
        <v>501</v>
      </c>
      <c r="D88" s="127" t="s">
        <v>407</v>
      </c>
      <c r="E88" s="220" t="s">
        <v>398</v>
      </c>
      <c r="F88" s="116">
        <v>50000000</v>
      </c>
      <c r="G88" s="107"/>
      <c r="H88" s="106"/>
      <c r="I88" s="141"/>
      <c r="J88" s="110"/>
      <c r="K88" s="106"/>
      <c r="L88" s="108"/>
      <c r="M88" s="106"/>
      <c r="N88" s="141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10"/>
      <c r="AE88" s="106">
        <f t="shared" si="801"/>
        <v>0</v>
      </c>
      <c r="AF88" s="106">
        <f t="shared" si="802"/>
        <v>0</v>
      </c>
      <c r="AG88" s="109"/>
      <c r="AH88" s="108"/>
      <c r="AI88" s="113">
        <f t="shared" si="767"/>
        <v>0</v>
      </c>
      <c r="AJ88" s="113">
        <f t="shared" si="803"/>
        <v>50000000</v>
      </c>
      <c r="AK88" s="106"/>
      <c r="AL88" s="141">
        <f t="shared" si="804"/>
        <v>45349700</v>
      </c>
      <c r="AM88" s="113">
        <f t="shared" si="805"/>
        <v>50000000</v>
      </c>
      <c r="AN88" s="117">
        <v>0</v>
      </c>
      <c r="AO88" s="134">
        <v>300000</v>
      </c>
      <c r="AP88" s="122">
        <v>45000000</v>
      </c>
      <c r="AQ88" s="122">
        <v>49700</v>
      </c>
      <c r="AR88" s="122"/>
      <c r="AS88" s="122"/>
      <c r="AT88" s="122"/>
      <c r="AU88" s="122"/>
      <c r="AV88" s="122"/>
      <c r="AW88" s="122"/>
      <c r="AX88" s="122"/>
      <c r="AY88" s="122"/>
      <c r="AZ88" s="113">
        <f t="shared" si="806"/>
        <v>45349700</v>
      </c>
      <c r="BA88" s="116">
        <v>0</v>
      </c>
      <c r="BB88" s="115">
        <v>300000</v>
      </c>
      <c r="BC88" s="113">
        <v>0</v>
      </c>
      <c r="BD88" s="134">
        <v>49700</v>
      </c>
      <c r="BE88" s="122"/>
      <c r="BF88" s="122"/>
      <c r="BG88" s="122"/>
      <c r="BH88" s="122"/>
      <c r="BI88" s="122"/>
      <c r="BJ88" s="122"/>
      <c r="BK88" s="122"/>
      <c r="BL88" s="118"/>
      <c r="BM88" s="113">
        <f t="shared" si="807"/>
        <v>349700</v>
      </c>
      <c r="BN88" s="116">
        <v>0</v>
      </c>
      <c r="BO88" s="115">
        <v>300000</v>
      </c>
      <c r="BP88" s="113">
        <v>0</v>
      </c>
      <c r="BQ88" s="134">
        <v>49700</v>
      </c>
      <c r="BR88" s="122"/>
      <c r="BS88" s="122"/>
      <c r="BT88" s="122"/>
      <c r="BU88" s="122"/>
      <c r="BV88" s="122"/>
      <c r="BW88" s="122"/>
      <c r="BX88" s="122"/>
      <c r="BY88" s="118"/>
      <c r="BZ88" s="113">
        <f t="shared" si="808"/>
        <v>349700</v>
      </c>
      <c r="CA88" s="116">
        <v>0</v>
      </c>
      <c r="CB88" s="134">
        <v>300000</v>
      </c>
      <c r="CC88" s="122">
        <v>0</v>
      </c>
      <c r="CD88" s="122">
        <v>49700</v>
      </c>
      <c r="CE88" s="122"/>
      <c r="CF88" s="122"/>
      <c r="CG88" s="122"/>
      <c r="CH88" s="122"/>
      <c r="CI88" s="122"/>
      <c r="CJ88" s="122"/>
      <c r="CK88" s="122"/>
      <c r="CL88" s="122"/>
      <c r="CM88" s="119">
        <f t="shared" si="809"/>
        <v>349700</v>
      </c>
      <c r="CN88" s="116">
        <f t="shared" si="810"/>
        <v>4650300</v>
      </c>
      <c r="CO88" s="116">
        <f t="shared" si="811"/>
        <v>0</v>
      </c>
      <c r="CP88" s="116">
        <f t="shared" si="812"/>
        <v>0</v>
      </c>
      <c r="CQ88" s="116">
        <f t="shared" si="813"/>
        <v>0</v>
      </c>
      <c r="CR88" s="253">
        <f t="shared" si="706"/>
        <v>0.90699399999999997</v>
      </c>
      <c r="CS88" s="254">
        <f t="shared" si="707"/>
        <v>6.9940000000000002E-3</v>
      </c>
    </row>
    <row r="89" spans="1:97" s="102" customFormat="1" ht="18" customHeight="1" outlineLevel="2" x14ac:dyDescent="0.2">
      <c r="B89" s="318" t="str">
        <f t="shared" si="764"/>
        <v>A-2-0-4-4-2010</v>
      </c>
      <c r="C89" s="138" t="s">
        <v>502</v>
      </c>
      <c r="D89" s="127" t="s">
        <v>407</v>
      </c>
      <c r="E89" s="220" t="s">
        <v>399</v>
      </c>
      <c r="F89" s="116">
        <v>1000000</v>
      </c>
      <c r="G89" s="114"/>
      <c r="H89" s="113"/>
      <c r="I89" s="134"/>
      <c r="J89" s="118"/>
      <c r="K89" s="113"/>
      <c r="L89" s="115">
        <v>16000000</v>
      </c>
      <c r="M89" s="113"/>
      <c r="N89" s="141"/>
      <c r="O89" s="123"/>
      <c r="P89" s="123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18"/>
      <c r="AE89" s="113">
        <f t="shared" si="801"/>
        <v>0</v>
      </c>
      <c r="AF89" s="113">
        <f t="shared" si="802"/>
        <v>16000000</v>
      </c>
      <c r="AG89" s="116"/>
      <c r="AH89" s="115"/>
      <c r="AI89" s="113">
        <f t="shared" si="767"/>
        <v>0</v>
      </c>
      <c r="AJ89" s="120">
        <f t="shared" si="803"/>
        <v>17000000</v>
      </c>
      <c r="AK89" s="113"/>
      <c r="AL89" s="158">
        <f t="shared" si="804"/>
        <v>1997900</v>
      </c>
      <c r="AM89" s="120">
        <f t="shared" si="805"/>
        <v>17000000</v>
      </c>
      <c r="AN89" s="117">
        <v>0</v>
      </c>
      <c r="AO89" s="134">
        <v>1000000</v>
      </c>
      <c r="AP89" s="122">
        <v>659400</v>
      </c>
      <c r="AQ89" s="122">
        <v>338500</v>
      </c>
      <c r="AR89" s="122"/>
      <c r="AS89" s="122"/>
      <c r="AT89" s="122"/>
      <c r="AU89" s="122"/>
      <c r="AV89" s="122"/>
      <c r="AW89" s="122"/>
      <c r="AX89" s="122"/>
      <c r="AY89" s="122"/>
      <c r="AZ89" s="113">
        <f t="shared" si="806"/>
        <v>1997900</v>
      </c>
      <c r="BA89" s="116">
        <v>0</v>
      </c>
      <c r="BB89" s="115">
        <v>1000000</v>
      </c>
      <c r="BC89" s="113">
        <v>659400</v>
      </c>
      <c r="BD89" s="134">
        <v>338500</v>
      </c>
      <c r="BE89" s="122"/>
      <c r="BF89" s="122"/>
      <c r="BG89" s="122"/>
      <c r="BH89" s="122"/>
      <c r="BI89" s="122"/>
      <c r="BJ89" s="122"/>
      <c r="BK89" s="122"/>
      <c r="BL89" s="118"/>
      <c r="BM89" s="113">
        <f t="shared" si="807"/>
        <v>1997900</v>
      </c>
      <c r="BN89" s="116">
        <v>0</v>
      </c>
      <c r="BO89" s="115">
        <v>1000000</v>
      </c>
      <c r="BP89" s="113">
        <v>659400</v>
      </c>
      <c r="BQ89" s="134">
        <v>338500</v>
      </c>
      <c r="BR89" s="122"/>
      <c r="BS89" s="122"/>
      <c r="BT89" s="122"/>
      <c r="BU89" s="122"/>
      <c r="BV89" s="122"/>
      <c r="BW89" s="122"/>
      <c r="BX89" s="122"/>
      <c r="BY89" s="118"/>
      <c r="BZ89" s="113">
        <f t="shared" si="808"/>
        <v>1997900</v>
      </c>
      <c r="CA89" s="116">
        <v>0</v>
      </c>
      <c r="CB89" s="134">
        <v>1000000</v>
      </c>
      <c r="CC89" s="122">
        <v>659400</v>
      </c>
      <c r="CD89" s="122">
        <v>338500</v>
      </c>
      <c r="CE89" s="122"/>
      <c r="CF89" s="122"/>
      <c r="CG89" s="122"/>
      <c r="CH89" s="122"/>
      <c r="CI89" s="122"/>
      <c r="CJ89" s="122"/>
      <c r="CK89" s="122"/>
      <c r="CL89" s="122"/>
      <c r="CM89" s="119">
        <f t="shared" si="809"/>
        <v>1997900</v>
      </c>
      <c r="CN89" s="116">
        <f t="shared" si="810"/>
        <v>15002100</v>
      </c>
      <c r="CO89" s="116">
        <f t="shared" si="811"/>
        <v>0</v>
      </c>
      <c r="CP89" s="116">
        <f t="shared" si="812"/>
        <v>0</v>
      </c>
      <c r="CQ89" s="116">
        <f t="shared" si="813"/>
        <v>0</v>
      </c>
      <c r="CR89" s="253">
        <f t="shared" si="706"/>
        <v>0.11752352941176471</v>
      </c>
      <c r="CS89" s="254">
        <f t="shared" si="707"/>
        <v>0.11752352941176471</v>
      </c>
    </row>
    <row r="90" spans="1:97" s="102" customFormat="1" ht="18" customHeight="1" outlineLevel="2" x14ac:dyDescent="0.2">
      <c r="B90" s="318" t="str">
        <f t="shared" si="764"/>
        <v>A-2-0-4-4-2110</v>
      </c>
      <c r="C90" s="138" t="s">
        <v>503</v>
      </c>
      <c r="D90" s="127" t="s">
        <v>407</v>
      </c>
      <c r="E90" s="220" t="s">
        <v>400</v>
      </c>
      <c r="F90" s="116">
        <v>1000000</v>
      </c>
      <c r="G90" s="114"/>
      <c r="H90" s="113"/>
      <c r="I90" s="134"/>
      <c r="J90" s="118"/>
      <c r="K90" s="113"/>
      <c r="L90" s="115"/>
      <c r="M90" s="113"/>
      <c r="N90" s="141"/>
      <c r="O90" s="123"/>
      <c r="P90" s="123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18"/>
      <c r="AE90" s="113">
        <f t="shared" si="801"/>
        <v>0</v>
      </c>
      <c r="AF90" s="113">
        <f t="shared" si="802"/>
        <v>0</v>
      </c>
      <c r="AG90" s="116"/>
      <c r="AH90" s="115"/>
      <c r="AI90" s="113">
        <f t="shared" si="767"/>
        <v>0</v>
      </c>
      <c r="AJ90" s="120">
        <f t="shared" si="803"/>
        <v>1000000</v>
      </c>
      <c r="AK90" s="113"/>
      <c r="AL90" s="158">
        <f t="shared" si="804"/>
        <v>300000</v>
      </c>
      <c r="AM90" s="120">
        <f t="shared" si="805"/>
        <v>1000000</v>
      </c>
      <c r="AN90" s="117">
        <v>0</v>
      </c>
      <c r="AO90" s="134">
        <v>300000</v>
      </c>
      <c r="AP90" s="122">
        <v>0</v>
      </c>
      <c r="AQ90" s="122">
        <v>0</v>
      </c>
      <c r="AR90" s="122"/>
      <c r="AS90" s="122"/>
      <c r="AT90" s="122"/>
      <c r="AU90" s="122"/>
      <c r="AV90" s="122"/>
      <c r="AW90" s="122"/>
      <c r="AX90" s="122"/>
      <c r="AY90" s="122"/>
      <c r="AZ90" s="113">
        <f t="shared" si="806"/>
        <v>300000</v>
      </c>
      <c r="BA90" s="116">
        <v>0</v>
      </c>
      <c r="BB90" s="115">
        <v>300000</v>
      </c>
      <c r="BC90" s="113">
        <v>0</v>
      </c>
      <c r="BD90" s="134">
        <v>0</v>
      </c>
      <c r="BE90" s="122"/>
      <c r="BF90" s="122"/>
      <c r="BG90" s="122"/>
      <c r="BH90" s="122"/>
      <c r="BI90" s="122"/>
      <c r="BJ90" s="122"/>
      <c r="BK90" s="122"/>
      <c r="BL90" s="118"/>
      <c r="BM90" s="113">
        <f t="shared" si="807"/>
        <v>300000</v>
      </c>
      <c r="BN90" s="116">
        <v>0</v>
      </c>
      <c r="BO90" s="115">
        <v>300000</v>
      </c>
      <c r="BP90" s="113">
        <v>0</v>
      </c>
      <c r="BQ90" s="134">
        <v>0</v>
      </c>
      <c r="BR90" s="122"/>
      <c r="BS90" s="122"/>
      <c r="BT90" s="122"/>
      <c r="BU90" s="122"/>
      <c r="BV90" s="122"/>
      <c r="BW90" s="122"/>
      <c r="BX90" s="122"/>
      <c r="BY90" s="118"/>
      <c r="BZ90" s="113">
        <f t="shared" si="808"/>
        <v>300000</v>
      </c>
      <c r="CA90" s="116">
        <v>0</v>
      </c>
      <c r="CB90" s="134">
        <v>300000</v>
      </c>
      <c r="CC90" s="122">
        <v>0</v>
      </c>
      <c r="CD90" s="122">
        <v>0</v>
      </c>
      <c r="CE90" s="122"/>
      <c r="CF90" s="122"/>
      <c r="CG90" s="122"/>
      <c r="CH90" s="122"/>
      <c r="CI90" s="122"/>
      <c r="CJ90" s="122"/>
      <c r="CK90" s="122"/>
      <c r="CL90" s="122"/>
      <c r="CM90" s="119">
        <f t="shared" si="809"/>
        <v>300000</v>
      </c>
      <c r="CN90" s="116">
        <f t="shared" si="810"/>
        <v>700000</v>
      </c>
      <c r="CO90" s="116">
        <f t="shared" si="811"/>
        <v>0</v>
      </c>
      <c r="CP90" s="116">
        <f t="shared" si="812"/>
        <v>0</v>
      </c>
      <c r="CQ90" s="116">
        <f t="shared" si="813"/>
        <v>0</v>
      </c>
      <c r="CR90" s="253">
        <f t="shared" si="706"/>
        <v>0.3</v>
      </c>
      <c r="CS90" s="254">
        <f t="shared" si="707"/>
        <v>0.3</v>
      </c>
    </row>
    <row r="91" spans="1:97" s="112" customFormat="1" ht="18" customHeight="1" outlineLevel="2" x14ac:dyDescent="0.2">
      <c r="A91" s="102"/>
      <c r="B91" s="318" t="str">
        <f t="shared" si="764"/>
        <v>A-2-0-4-4-2310</v>
      </c>
      <c r="C91" s="138" t="s">
        <v>504</v>
      </c>
      <c r="D91" s="127" t="s">
        <v>407</v>
      </c>
      <c r="E91" s="220" t="s">
        <v>401</v>
      </c>
      <c r="F91" s="116">
        <v>42060420</v>
      </c>
      <c r="G91" s="107"/>
      <c r="H91" s="106"/>
      <c r="I91" s="141"/>
      <c r="J91" s="110"/>
      <c r="K91" s="106"/>
      <c r="L91" s="108"/>
      <c r="M91" s="106"/>
      <c r="N91" s="141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10"/>
      <c r="AE91" s="106">
        <f t="shared" si="801"/>
        <v>0</v>
      </c>
      <c r="AF91" s="106">
        <f t="shared" si="802"/>
        <v>0</v>
      </c>
      <c r="AG91" s="109"/>
      <c r="AH91" s="108"/>
      <c r="AI91" s="113">
        <f t="shared" si="767"/>
        <v>0</v>
      </c>
      <c r="AJ91" s="113">
        <f t="shared" si="803"/>
        <v>42060420</v>
      </c>
      <c r="AK91" s="106"/>
      <c r="AL91" s="141">
        <f t="shared" si="804"/>
        <v>7979130</v>
      </c>
      <c r="AM91" s="113">
        <f t="shared" si="805"/>
        <v>42060420</v>
      </c>
      <c r="AN91" s="117">
        <v>0</v>
      </c>
      <c r="AO91" s="134">
        <v>4785000</v>
      </c>
      <c r="AP91" s="122">
        <v>217300</v>
      </c>
      <c r="AQ91" s="122">
        <v>2976830</v>
      </c>
      <c r="AR91" s="122"/>
      <c r="AS91" s="122"/>
      <c r="AT91" s="122"/>
      <c r="AU91" s="122"/>
      <c r="AV91" s="122"/>
      <c r="AW91" s="122"/>
      <c r="AX91" s="122"/>
      <c r="AY91" s="122"/>
      <c r="AZ91" s="113">
        <f t="shared" si="806"/>
        <v>7979130</v>
      </c>
      <c r="BA91" s="116">
        <v>0</v>
      </c>
      <c r="BB91" s="115">
        <v>1000000</v>
      </c>
      <c r="BC91" s="113">
        <v>217300</v>
      </c>
      <c r="BD91" s="134">
        <v>789330</v>
      </c>
      <c r="BE91" s="122"/>
      <c r="BF91" s="122"/>
      <c r="BG91" s="122"/>
      <c r="BH91" s="122"/>
      <c r="BI91" s="122"/>
      <c r="BJ91" s="122"/>
      <c r="BK91" s="122"/>
      <c r="BL91" s="118"/>
      <c r="BM91" s="113">
        <f t="shared" si="807"/>
        <v>2006630</v>
      </c>
      <c r="BN91" s="116">
        <v>0</v>
      </c>
      <c r="BO91" s="115">
        <v>1000000</v>
      </c>
      <c r="BP91" s="113">
        <v>217300</v>
      </c>
      <c r="BQ91" s="134">
        <v>789330</v>
      </c>
      <c r="BR91" s="122"/>
      <c r="BS91" s="122"/>
      <c r="BT91" s="122"/>
      <c r="BU91" s="122"/>
      <c r="BV91" s="122"/>
      <c r="BW91" s="122"/>
      <c r="BX91" s="122"/>
      <c r="BY91" s="118"/>
      <c r="BZ91" s="113">
        <f t="shared" si="808"/>
        <v>2006630</v>
      </c>
      <c r="CA91" s="116">
        <v>0</v>
      </c>
      <c r="CB91" s="134">
        <v>1000000</v>
      </c>
      <c r="CC91" s="122">
        <v>217300</v>
      </c>
      <c r="CD91" s="122">
        <v>789330</v>
      </c>
      <c r="CE91" s="122"/>
      <c r="CF91" s="122"/>
      <c r="CG91" s="122"/>
      <c r="CH91" s="122"/>
      <c r="CI91" s="122"/>
      <c r="CJ91" s="122"/>
      <c r="CK91" s="122"/>
      <c r="CL91" s="122"/>
      <c r="CM91" s="119">
        <f t="shared" si="809"/>
        <v>2006630</v>
      </c>
      <c r="CN91" s="116">
        <f t="shared" si="810"/>
        <v>34081290</v>
      </c>
      <c r="CO91" s="116">
        <f t="shared" si="811"/>
        <v>0</v>
      </c>
      <c r="CP91" s="116">
        <f t="shared" si="812"/>
        <v>0</v>
      </c>
      <c r="CQ91" s="116">
        <f t="shared" si="813"/>
        <v>0</v>
      </c>
      <c r="CR91" s="253">
        <f t="shared" si="706"/>
        <v>0.18970637953686625</v>
      </c>
      <c r="CS91" s="254">
        <f t="shared" si="707"/>
        <v>4.7708273003455502E-2</v>
      </c>
    </row>
    <row r="92" spans="1:97" s="131" customFormat="1" ht="20.25" customHeight="1" outlineLevel="1" x14ac:dyDescent="0.25">
      <c r="A92" s="128"/>
      <c r="B92" s="317"/>
      <c r="C92" s="135" t="s">
        <v>626</v>
      </c>
      <c r="D92" s="129" t="s">
        <v>407</v>
      </c>
      <c r="E92" s="294" t="s">
        <v>627</v>
      </c>
      <c r="F92" s="175">
        <f>+SUM(F93:F100)</f>
        <v>5384236176</v>
      </c>
      <c r="G92" s="149">
        <f t="shared" ref="G92:BT92" si="814">+SUM(G93:G100)</f>
        <v>155000000</v>
      </c>
      <c r="H92" s="142">
        <f t="shared" si="814"/>
        <v>180000000</v>
      </c>
      <c r="I92" s="175">
        <f t="shared" si="814"/>
        <v>0</v>
      </c>
      <c r="J92" s="149">
        <f t="shared" si="814"/>
        <v>300000000</v>
      </c>
      <c r="K92" s="142">
        <f t="shared" si="814"/>
        <v>18000000</v>
      </c>
      <c r="L92" s="164">
        <f t="shared" si="814"/>
        <v>470811506</v>
      </c>
      <c r="M92" s="142">
        <f t="shared" si="814"/>
        <v>0</v>
      </c>
      <c r="N92" s="175">
        <f t="shared" si="814"/>
        <v>0</v>
      </c>
      <c r="O92" s="142">
        <f t="shared" si="814"/>
        <v>0</v>
      </c>
      <c r="P92" s="142">
        <f t="shared" si="814"/>
        <v>0</v>
      </c>
      <c r="Q92" s="142">
        <f t="shared" si="814"/>
        <v>0</v>
      </c>
      <c r="R92" s="142">
        <f t="shared" si="814"/>
        <v>0</v>
      </c>
      <c r="S92" s="142">
        <f t="shared" si="814"/>
        <v>0</v>
      </c>
      <c r="T92" s="142">
        <f t="shared" si="814"/>
        <v>0</v>
      </c>
      <c r="U92" s="142">
        <f t="shared" si="814"/>
        <v>0</v>
      </c>
      <c r="V92" s="142">
        <f t="shared" si="814"/>
        <v>0</v>
      </c>
      <c r="W92" s="142">
        <f t="shared" si="814"/>
        <v>0</v>
      </c>
      <c r="X92" s="142">
        <f t="shared" si="814"/>
        <v>0</v>
      </c>
      <c r="Y92" s="142">
        <f t="shared" si="814"/>
        <v>0</v>
      </c>
      <c r="Z92" s="142">
        <f t="shared" si="814"/>
        <v>0</v>
      </c>
      <c r="AA92" s="142">
        <f t="shared" si="814"/>
        <v>0</v>
      </c>
      <c r="AB92" s="142">
        <f t="shared" si="814"/>
        <v>0</v>
      </c>
      <c r="AC92" s="142">
        <f t="shared" si="814"/>
        <v>0</v>
      </c>
      <c r="AD92" s="149">
        <f t="shared" si="814"/>
        <v>0</v>
      </c>
      <c r="AE92" s="142">
        <f t="shared" si="814"/>
        <v>173000000</v>
      </c>
      <c r="AF92" s="142">
        <f t="shared" si="814"/>
        <v>950811506</v>
      </c>
      <c r="AG92" s="175">
        <f t="shared" ref="AG92" si="815">+SUM(AG93:AG100)</f>
        <v>775846418</v>
      </c>
      <c r="AH92" s="164">
        <f t="shared" si="814"/>
        <v>350000000</v>
      </c>
      <c r="AI92" s="142">
        <f t="shared" ref="AI92" si="816">+SUM(AI93:AI100)</f>
        <v>-425846418</v>
      </c>
      <c r="AJ92" s="142">
        <f t="shared" si="814"/>
        <v>5736201264</v>
      </c>
      <c r="AK92" s="142">
        <f t="shared" si="814"/>
        <v>0</v>
      </c>
      <c r="AL92" s="175">
        <f t="shared" si="814"/>
        <v>4635492196.96</v>
      </c>
      <c r="AM92" s="142">
        <f t="shared" ref="AM92" si="817">+SUM(AM93:AM100)</f>
        <v>5736201264</v>
      </c>
      <c r="AN92" s="142">
        <f t="shared" si="814"/>
        <v>3966540754.96</v>
      </c>
      <c r="AO92" s="175">
        <f t="shared" si="814"/>
        <v>455746535</v>
      </c>
      <c r="AP92" s="142">
        <f t="shared" si="814"/>
        <v>133334240</v>
      </c>
      <c r="AQ92" s="142">
        <f t="shared" si="814"/>
        <v>79870667</v>
      </c>
      <c r="AR92" s="142">
        <f t="shared" si="814"/>
        <v>0</v>
      </c>
      <c r="AS92" s="142">
        <f t="shared" si="814"/>
        <v>0</v>
      </c>
      <c r="AT92" s="142">
        <f t="shared" si="814"/>
        <v>0</v>
      </c>
      <c r="AU92" s="142">
        <f t="shared" si="814"/>
        <v>0</v>
      </c>
      <c r="AV92" s="142">
        <f t="shared" si="814"/>
        <v>0</v>
      </c>
      <c r="AW92" s="142">
        <f t="shared" si="814"/>
        <v>0</v>
      </c>
      <c r="AX92" s="142">
        <f t="shared" si="814"/>
        <v>0</v>
      </c>
      <c r="AY92" s="142">
        <f t="shared" si="814"/>
        <v>0</v>
      </c>
      <c r="AZ92" s="142">
        <f t="shared" si="814"/>
        <v>4635492196.96</v>
      </c>
      <c r="BA92" s="175">
        <f t="shared" si="814"/>
        <v>3621697558.96</v>
      </c>
      <c r="BB92" s="164">
        <f t="shared" si="814"/>
        <v>168678330</v>
      </c>
      <c r="BC92" s="142">
        <f t="shared" si="814"/>
        <v>246198044</v>
      </c>
      <c r="BD92" s="175">
        <f t="shared" si="814"/>
        <v>195866968.75999999</v>
      </c>
      <c r="BE92" s="142">
        <f t="shared" si="814"/>
        <v>0</v>
      </c>
      <c r="BF92" s="142">
        <f t="shared" si="814"/>
        <v>0</v>
      </c>
      <c r="BG92" s="142">
        <f t="shared" si="814"/>
        <v>0</v>
      </c>
      <c r="BH92" s="142">
        <f t="shared" si="814"/>
        <v>0</v>
      </c>
      <c r="BI92" s="142">
        <f t="shared" si="814"/>
        <v>0</v>
      </c>
      <c r="BJ92" s="142">
        <f t="shared" si="814"/>
        <v>0</v>
      </c>
      <c r="BK92" s="142">
        <f t="shared" si="814"/>
        <v>0</v>
      </c>
      <c r="BL92" s="149">
        <f t="shared" si="814"/>
        <v>0</v>
      </c>
      <c r="BM92" s="142">
        <f t="shared" si="814"/>
        <v>4232440901.7200003</v>
      </c>
      <c r="BN92" s="175">
        <f t="shared" si="814"/>
        <v>16943010</v>
      </c>
      <c r="BO92" s="164">
        <f t="shared" si="814"/>
        <v>59087901.710000001</v>
      </c>
      <c r="BP92" s="142">
        <f t="shared" si="814"/>
        <v>542854958</v>
      </c>
      <c r="BQ92" s="175">
        <f t="shared" si="814"/>
        <v>273096464</v>
      </c>
      <c r="BR92" s="142">
        <f t="shared" si="814"/>
        <v>0</v>
      </c>
      <c r="BS92" s="142">
        <f t="shared" si="814"/>
        <v>0</v>
      </c>
      <c r="BT92" s="142">
        <f t="shared" si="814"/>
        <v>0</v>
      </c>
      <c r="BU92" s="142">
        <f t="shared" ref="BU92:CQ92" si="818">+SUM(BU93:BU100)</f>
        <v>0</v>
      </c>
      <c r="BV92" s="142">
        <f t="shared" si="818"/>
        <v>0</v>
      </c>
      <c r="BW92" s="142">
        <f t="shared" si="818"/>
        <v>0</v>
      </c>
      <c r="BX92" s="142">
        <f t="shared" si="818"/>
        <v>0</v>
      </c>
      <c r="BY92" s="149">
        <f t="shared" si="818"/>
        <v>0</v>
      </c>
      <c r="BZ92" s="142">
        <f t="shared" si="818"/>
        <v>891982333.71000004</v>
      </c>
      <c r="CA92" s="175">
        <f t="shared" si="818"/>
        <v>16943010</v>
      </c>
      <c r="CB92" s="175">
        <f t="shared" si="818"/>
        <v>59087901.710000001</v>
      </c>
      <c r="CC92" s="142">
        <f t="shared" si="818"/>
        <v>542854958</v>
      </c>
      <c r="CD92" s="142">
        <f t="shared" si="818"/>
        <v>263042444</v>
      </c>
      <c r="CE92" s="142">
        <f t="shared" si="818"/>
        <v>0</v>
      </c>
      <c r="CF92" s="142">
        <f t="shared" si="818"/>
        <v>0</v>
      </c>
      <c r="CG92" s="142">
        <f t="shared" si="818"/>
        <v>0</v>
      </c>
      <c r="CH92" s="142">
        <f t="shared" si="818"/>
        <v>0</v>
      </c>
      <c r="CI92" s="142">
        <f t="shared" si="818"/>
        <v>0</v>
      </c>
      <c r="CJ92" s="142">
        <f t="shared" si="818"/>
        <v>0</v>
      </c>
      <c r="CK92" s="142">
        <f t="shared" si="818"/>
        <v>0</v>
      </c>
      <c r="CL92" s="142">
        <f t="shared" si="818"/>
        <v>0</v>
      </c>
      <c r="CM92" s="142">
        <f t="shared" si="818"/>
        <v>881928313.71000004</v>
      </c>
      <c r="CN92" s="175">
        <f t="shared" si="818"/>
        <v>1100709067.04</v>
      </c>
      <c r="CO92" s="175">
        <f t="shared" si="818"/>
        <v>344843196</v>
      </c>
      <c r="CP92" s="175">
        <f t="shared" si="818"/>
        <v>3340458568.0100002</v>
      </c>
      <c r="CQ92" s="175">
        <f t="shared" si="818"/>
        <v>10054020</v>
      </c>
      <c r="CR92" s="183">
        <f t="shared" si="706"/>
        <v>0.80811184678125336</v>
      </c>
      <c r="CS92" s="182">
        <f t="shared" si="707"/>
        <v>0.73784735000190893</v>
      </c>
    </row>
    <row r="93" spans="1:97" s="102" customFormat="1" ht="18" customHeight="1" outlineLevel="2" x14ac:dyDescent="0.2">
      <c r="B93" s="318" t="str">
        <f t="shared" si="764"/>
        <v>A-2-0-4-5-110</v>
      </c>
      <c r="C93" s="138" t="s">
        <v>511</v>
      </c>
      <c r="D93" s="127" t="s">
        <v>407</v>
      </c>
      <c r="E93" s="220" t="s">
        <v>402</v>
      </c>
      <c r="F93" s="116">
        <v>400000000</v>
      </c>
      <c r="G93" s="114">
        <v>155000000</v>
      </c>
      <c r="H93" s="113"/>
      <c r="I93" s="134"/>
      <c r="J93" s="118">
        <v>300000000</v>
      </c>
      <c r="K93" s="113">
        <v>18000000</v>
      </c>
      <c r="L93" s="115">
        <v>240811506</v>
      </c>
      <c r="M93" s="113"/>
      <c r="N93" s="141"/>
      <c r="O93" s="123"/>
      <c r="P93" s="123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18"/>
      <c r="AE93" s="113">
        <f t="shared" ref="AE93:AE100" si="819">+G93+I93+K93+M93+O93+Q93+S93+U93+W93+Y93+AA93+AC93</f>
        <v>173000000</v>
      </c>
      <c r="AF93" s="113">
        <f t="shared" ref="AF93:AF100" si="820">+H93+J93+L93+N93+P93+R93+T93+V93+X93+Z93+AB93+AD93</f>
        <v>540811506</v>
      </c>
      <c r="AG93" s="116"/>
      <c r="AH93" s="115">
        <v>200000000</v>
      </c>
      <c r="AI93" s="113">
        <f t="shared" si="767"/>
        <v>200000000</v>
      </c>
      <c r="AJ93" s="120">
        <f t="shared" ref="AJ93:AJ100" si="821">+F93-AE93+AF93+AI93</f>
        <v>967811506</v>
      </c>
      <c r="AK93" s="113"/>
      <c r="AL93" s="158">
        <f t="shared" si="804"/>
        <v>669120040</v>
      </c>
      <c r="AM93" s="120">
        <f t="shared" ref="AM93:AM100" si="822">+AJ93-AK93</f>
        <v>967811506</v>
      </c>
      <c r="AN93" s="117">
        <v>294610040</v>
      </c>
      <c r="AO93" s="134">
        <v>303500000</v>
      </c>
      <c r="AP93" s="122">
        <v>20000</v>
      </c>
      <c r="AQ93" s="122">
        <v>70990000</v>
      </c>
      <c r="AR93" s="122"/>
      <c r="AS93" s="122"/>
      <c r="AT93" s="122"/>
      <c r="AU93" s="122"/>
      <c r="AV93" s="122"/>
      <c r="AW93" s="122"/>
      <c r="AX93" s="122"/>
      <c r="AY93" s="122"/>
      <c r="AZ93" s="113">
        <f t="shared" ref="AZ93:AZ100" si="823">+SUM(AN93:AY93)</f>
        <v>669120040</v>
      </c>
      <c r="BA93" s="116">
        <v>260358040</v>
      </c>
      <c r="BB93" s="115">
        <v>145198051</v>
      </c>
      <c r="BC93" s="113">
        <v>145356517</v>
      </c>
      <c r="BD93" s="134">
        <v>990000</v>
      </c>
      <c r="BE93" s="122"/>
      <c r="BF93" s="122"/>
      <c r="BG93" s="122"/>
      <c r="BH93" s="122"/>
      <c r="BI93" s="122"/>
      <c r="BJ93" s="122"/>
      <c r="BK93" s="122"/>
      <c r="BL93" s="118"/>
      <c r="BM93" s="113">
        <f t="shared" ref="BM93:BM100" si="824">+SUM(BA93:BL93)</f>
        <v>551902608</v>
      </c>
      <c r="BN93" s="116">
        <v>16943010</v>
      </c>
      <c r="BO93" s="115">
        <v>5790661</v>
      </c>
      <c r="BP93" s="113">
        <v>300931859</v>
      </c>
      <c r="BQ93" s="134">
        <v>57393661</v>
      </c>
      <c r="BR93" s="122"/>
      <c r="BS93" s="122"/>
      <c r="BT93" s="122"/>
      <c r="BU93" s="122"/>
      <c r="BV93" s="122"/>
      <c r="BW93" s="122"/>
      <c r="BX93" s="122"/>
      <c r="BY93" s="118"/>
      <c r="BZ93" s="113">
        <f t="shared" ref="BZ93:BZ100" si="825">+SUM(BN93:BY93)</f>
        <v>381059191</v>
      </c>
      <c r="CA93" s="116">
        <v>16943010</v>
      </c>
      <c r="CB93" s="134">
        <v>5790661</v>
      </c>
      <c r="CC93" s="122">
        <v>300931859</v>
      </c>
      <c r="CD93" s="122">
        <v>57393661</v>
      </c>
      <c r="CE93" s="122"/>
      <c r="CF93" s="122"/>
      <c r="CG93" s="122"/>
      <c r="CH93" s="122"/>
      <c r="CI93" s="122"/>
      <c r="CJ93" s="122"/>
      <c r="CK93" s="122"/>
      <c r="CL93" s="122"/>
      <c r="CM93" s="119">
        <f t="shared" ref="CM93:CM100" si="826">+SUM(CA93:CL93)</f>
        <v>381059191</v>
      </c>
      <c r="CN93" s="116">
        <f t="shared" ref="CN93:CN100" si="827">+AJ93-AZ93</f>
        <v>298691466</v>
      </c>
      <c r="CO93" s="116">
        <f t="shared" ref="CO93:CO100" si="828">+AN93-BA93</f>
        <v>34252000</v>
      </c>
      <c r="CP93" s="116">
        <f t="shared" ref="CP93:CP100" si="829">+BM93-BZ93</f>
        <v>170843417</v>
      </c>
      <c r="CQ93" s="116">
        <f t="shared" ref="CQ93:CQ100" si="830">+BZ93-CM93</f>
        <v>0</v>
      </c>
      <c r="CR93" s="253">
        <f t="shared" si="706"/>
        <v>0.69137433875476162</v>
      </c>
      <c r="CS93" s="254">
        <f t="shared" si="707"/>
        <v>0.57025836599218938</v>
      </c>
    </row>
    <row r="94" spans="1:97" s="102" customFormat="1" ht="18" customHeight="1" outlineLevel="2" x14ac:dyDescent="0.2">
      <c r="B94" s="318" t="str">
        <f t="shared" si="764"/>
        <v>A-2-0-4-5-210</v>
      </c>
      <c r="C94" s="138" t="s">
        <v>515</v>
      </c>
      <c r="D94" s="127" t="s">
        <v>407</v>
      </c>
      <c r="E94" s="220" t="s">
        <v>403</v>
      </c>
      <c r="F94" s="116">
        <v>150000000</v>
      </c>
      <c r="G94" s="114"/>
      <c r="H94" s="113"/>
      <c r="I94" s="134"/>
      <c r="J94" s="118"/>
      <c r="K94" s="113"/>
      <c r="L94" s="115"/>
      <c r="M94" s="106"/>
      <c r="N94" s="141"/>
      <c r="O94" s="123"/>
      <c r="P94" s="123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18"/>
      <c r="AE94" s="113">
        <f t="shared" si="819"/>
        <v>0</v>
      </c>
      <c r="AF94" s="113">
        <f t="shared" si="820"/>
        <v>0</v>
      </c>
      <c r="AG94" s="116"/>
      <c r="AH94" s="115"/>
      <c r="AI94" s="113">
        <f t="shared" si="767"/>
        <v>0</v>
      </c>
      <c r="AJ94" s="120">
        <f t="shared" si="821"/>
        <v>150000000</v>
      </c>
      <c r="AK94" s="113"/>
      <c r="AL94" s="158">
        <f t="shared" si="804"/>
        <v>82961407</v>
      </c>
      <c r="AM94" s="120">
        <f t="shared" si="822"/>
        <v>150000000</v>
      </c>
      <c r="AN94" s="117">
        <v>11590500</v>
      </c>
      <c r="AO94" s="134">
        <v>9857000</v>
      </c>
      <c r="AP94" s="122">
        <v>52679240</v>
      </c>
      <c r="AQ94" s="122">
        <v>8834667</v>
      </c>
      <c r="AR94" s="122"/>
      <c r="AS94" s="122"/>
      <c r="AT94" s="122"/>
      <c r="AU94" s="122"/>
      <c r="AV94" s="122"/>
      <c r="AW94" s="122"/>
      <c r="AX94" s="122"/>
      <c r="AY94" s="122"/>
      <c r="AZ94" s="113">
        <f t="shared" si="823"/>
        <v>82961407</v>
      </c>
      <c r="BA94" s="116">
        <v>0</v>
      </c>
      <c r="BB94" s="115">
        <v>4443400</v>
      </c>
      <c r="BC94" s="113">
        <v>21751400</v>
      </c>
      <c r="BD94" s="134">
        <v>10850380</v>
      </c>
      <c r="BE94" s="122"/>
      <c r="BF94" s="122"/>
      <c r="BG94" s="122"/>
      <c r="BH94" s="122"/>
      <c r="BI94" s="122"/>
      <c r="BJ94" s="122"/>
      <c r="BK94" s="122"/>
      <c r="BL94" s="118"/>
      <c r="BM94" s="113">
        <f t="shared" si="824"/>
        <v>37045180</v>
      </c>
      <c r="BN94" s="116">
        <v>0</v>
      </c>
      <c r="BO94" s="115">
        <v>1000000</v>
      </c>
      <c r="BP94" s="113">
        <v>0</v>
      </c>
      <c r="BQ94" s="134">
        <v>760000</v>
      </c>
      <c r="BR94" s="122"/>
      <c r="BS94" s="122"/>
      <c r="BT94" s="122"/>
      <c r="BU94" s="122"/>
      <c r="BV94" s="122"/>
      <c r="BW94" s="122"/>
      <c r="BX94" s="122"/>
      <c r="BY94" s="118"/>
      <c r="BZ94" s="113">
        <f t="shared" si="825"/>
        <v>1760000</v>
      </c>
      <c r="CA94" s="116">
        <v>0</v>
      </c>
      <c r="CB94" s="134">
        <v>1000000</v>
      </c>
      <c r="CC94" s="122">
        <v>0</v>
      </c>
      <c r="CD94" s="122">
        <v>760000</v>
      </c>
      <c r="CE94" s="122"/>
      <c r="CF94" s="122"/>
      <c r="CG94" s="122"/>
      <c r="CH94" s="122"/>
      <c r="CI94" s="122"/>
      <c r="CJ94" s="122"/>
      <c r="CK94" s="122"/>
      <c r="CL94" s="122"/>
      <c r="CM94" s="119">
        <f t="shared" si="826"/>
        <v>1760000</v>
      </c>
      <c r="CN94" s="116">
        <f t="shared" si="827"/>
        <v>67038593</v>
      </c>
      <c r="CO94" s="116">
        <f t="shared" si="828"/>
        <v>11590500</v>
      </c>
      <c r="CP94" s="116">
        <f t="shared" si="829"/>
        <v>35285180</v>
      </c>
      <c r="CQ94" s="116">
        <f t="shared" si="830"/>
        <v>0</v>
      </c>
      <c r="CR94" s="253">
        <f t="shared" si="706"/>
        <v>0.55307604666666665</v>
      </c>
      <c r="CS94" s="254">
        <f t="shared" si="707"/>
        <v>0.24696786666666667</v>
      </c>
    </row>
    <row r="95" spans="1:97" s="112" customFormat="1" ht="18" customHeight="1" outlineLevel="2" x14ac:dyDescent="0.2">
      <c r="A95" s="102"/>
      <c r="B95" s="318" t="str">
        <f t="shared" si="764"/>
        <v>A-2-0-4-5-510</v>
      </c>
      <c r="C95" s="138" t="s">
        <v>516</v>
      </c>
      <c r="D95" s="127" t="s">
        <v>407</v>
      </c>
      <c r="E95" s="220" t="s">
        <v>404</v>
      </c>
      <c r="F95" s="116">
        <v>100000000</v>
      </c>
      <c r="G95" s="107"/>
      <c r="H95" s="106"/>
      <c r="I95" s="141"/>
      <c r="J95" s="110"/>
      <c r="K95" s="106"/>
      <c r="L95" s="108"/>
      <c r="M95" s="106"/>
      <c r="N95" s="141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10"/>
      <c r="AE95" s="113">
        <f t="shared" si="819"/>
        <v>0</v>
      </c>
      <c r="AF95" s="113">
        <f t="shared" si="820"/>
        <v>0</v>
      </c>
      <c r="AG95" s="109"/>
      <c r="AH95" s="331">
        <v>75000000</v>
      </c>
      <c r="AI95" s="113">
        <f t="shared" si="767"/>
        <v>75000000</v>
      </c>
      <c r="AJ95" s="120">
        <f t="shared" si="821"/>
        <v>175000000</v>
      </c>
      <c r="AK95" s="106"/>
      <c r="AL95" s="158">
        <f t="shared" si="804"/>
        <v>0</v>
      </c>
      <c r="AM95" s="120">
        <f t="shared" si="822"/>
        <v>175000000</v>
      </c>
      <c r="AN95" s="117">
        <v>0</v>
      </c>
      <c r="AO95" s="134">
        <v>0</v>
      </c>
      <c r="AP95" s="122">
        <v>0</v>
      </c>
      <c r="AQ95" s="122">
        <v>0</v>
      </c>
      <c r="AR95" s="122"/>
      <c r="AS95" s="122"/>
      <c r="AT95" s="122"/>
      <c r="AU95" s="122"/>
      <c r="AV95" s="122"/>
      <c r="AW95" s="122"/>
      <c r="AX95" s="122"/>
      <c r="AY95" s="122"/>
      <c r="AZ95" s="113">
        <f t="shared" si="823"/>
        <v>0</v>
      </c>
      <c r="BA95" s="116">
        <v>0</v>
      </c>
      <c r="BB95" s="115">
        <v>0</v>
      </c>
      <c r="BC95" s="113">
        <v>0</v>
      </c>
      <c r="BD95" s="134">
        <v>0</v>
      </c>
      <c r="BE95" s="122"/>
      <c r="BF95" s="122"/>
      <c r="BG95" s="122"/>
      <c r="BH95" s="122"/>
      <c r="BI95" s="122"/>
      <c r="BJ95" s="122"/>
      <c r="BK95" s="122"/>
      <c r="BL95" s="118"/>
      <c r="BM95" s="113">
        <f t="shared" si="824"/>
        <v>0</v>
      </c>
      <c r="BN95" s="116">
        <v>0</v>
      </c>
      <c r="BO95" s="115">
        <v>0</v>
      </c>
      <c r="BP95" s="113">
        <v>0</v>
      </c>
      <c r="BQ95" s="134">
        <v>0</v>
      </c>
      <c r="BR95" s="122"/>
      <c r="BS95" s="122"/>
      <c r="BT95" s="122"/>
      <c r="BU95" s="122"/>
      <c r="BV95" s="122"/>
      <c r="BW95" s="122"/>
      <c r="BX95" s="122"/>
      <c r="BY95" s="118"/>
      <c r="BZ95" s="113">
        <f t="shared" si="825"/>
        <v>0</v>
      </c>
      <c r="CA95" s="116">
        <v>0</v>
      </c>
      <c r="CB95" s="134">
        <v>0</v>
      </c>
      <c r="CC95" s="122">
        <v>0</v>
      </c>
      <c r="CD95" s="122">
        <v>0</v>
      </c>
      <c r="CE95" s="122"/>
      <c r="CF95" s="122"/>
      <c r="CG95" s="122"/>
      <c r="CH95" s="122"/>
      <c r="CI95" s="122"/>
      <c r="CJ95" s="122"/>
      <c r="CK95" s="122"/>
      <c r="CL95" s="122"/>
      <c r="CM95" s="119">
        <f t="shared" si="826"/>
        <v>0</v>
      </c>
      <c r="CN95" s="116">
        <f t="shared" si="827"/>
        <v>175000000</v>
      </c>
      <c r="CO95" s="116">
        <f t="shared" si="828"/>
        <v>0</v>
      </c>
      <c r="CP95" s="116">
        <f t="shared" si="829"/>
        <v>0</v>
      </c>
      <c r="CQ95" s="116">
        <f t="shared" si="830"/>
        <v>0</v>
      </c>
      <c r="CR95" s="253">
        <f t="shared" si="706"/>
        <v>0</v>
      </c>
      <c r="CS95" s="254">
        <f t="shared" si="707"/>
        <v>0</v>
      </c>
    </row>
    <row r="96" spans="1:97" s="112" customFormat="1" ht="18" customHeight="1" outlineLevel="2" x14ac:dyDescent="0.2">
      <c r="A96" s="102"/>
      <c r="B96" s="318" t="str">
        <f t="shared" si="764"/>
        <v>A-2-0-4-5-610</v>
      </c>
      <c r="C96" s="138" t="s">
        <v>517</v>
      </c>
      <c r="D96" s="127" t="s">
        <v>407</v>
      </c>
      <c r="E96" s="220" t="s">
        <v>405</v>
      </c>
      <c r="F96" s="116">
        <v>300000000</v>
      </c>
      <c r="G96" s="107"/>
      <c r="H96" s="106"/>
      <c r="I96" s="141"/>
      <c r="J96" s="110"/>
      <c r="K96" s="106"/>
      <c r="L96" s="115">
        <v>2000000</v>
      </c>
      <c r="M96" s="106"/>
      <c r="N96" s="141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10"/>
      <c r="AE96" s="106">
        <f t="shared" si="819"/>
        <v>0</v>
      </c>
      <c r="AF96" s="106">
        <f t="shared" si="820"/>
        <v>2000000</v>
      </c>
      <c r="AG96" s="109"/>
      <c r="AH96" s="108">
        <v>75000000</v>
      </c>
      <c r="AI96" s="113">
        <f t="shared" si="767"/>
        <v>75000000</v>
      </c>
      <c r="AJ96" s="113">
        <f t="shared" si="821"/>
        <v>377000000</v>
      </c>
      <c r="AK96" s="106"/>
      <c r="AL96" s="141">
        <f t="shared" si="804"/>
        <v>300681000</v>
      </c>
      <c r="AM96" s="113">
        <f t="shared" si="822"/>
        <v>377000000</v>
      </c>
      <c r="AN96" s="117">
        <v>299000000</v>
      </c>
      <c r="AO96" s="134">
        <v>1000000</v>
      </c>
      <c r="AP96" s="122">
        <v>635000</v>
      </c>
      <c r="AQ96" s="122">
        <v>46000</v>
      </c>
      <c r="AR96" s="122"/>
      <c r="AS96" s="122"/>
      <c r="AT96" s="122"/>
      <c r="AU96" s="122"/>
      <c r="AV96" s="122"/>
      <c r="AW96" s="122"/>
      <c r="AX96" s="122"/>
      <c r="AY96" s="122"/>
      <c r="AZ96" s="113">
        <f t="shared" si="823"/>
        <v>300681000</v>
      </c>
      <c r="BA96" s="116">
        <v>0</v>
      </c>
      <c r="BB96" s="115">
        <v>18036879</v>
      </c>
      <c r="BC96" s="113">
        <v>79090127</v>
      </c>
      <c r="BD96" s="134">
        <v>50053528</v>
      </c>
      <c r="BE96" s="122"/>
      <c r="BF96" s="122"/>
      <c r="BG96" s="122"/>
      <c r="BH96" s="122"/>
      <c r="BI96" s="122"/>
      <c r="BJ96" s="122"/>
      <c r="BK96" s="122"/>
      <c r="BL96" s="118"/>
      <c r="BM96" s="113">
        <f t="shared" si="824"/>
        <v>147180534</v>
      </c>
      <c r="BN96" s="116">
        <v>0</v>
      </c>
      <c r="BO96" s="115">
        <v>1000000</v>
      </c>
      <c r="BP96" s="113">
        <v>635000</v>
      </c>
      <c r="BQ96" s="134">
        <v>46000</v>
      </c>
      <c r="BR96" s="122"/>
      <c r="BS96" s="122"/>
      <c r="BT96" s="122"/>
      <c r="BU96" s="122"/>
      <c r="BV96" s="122"/>
      <c r="BW96" s="122"/>
      <c r="BX96" s="122"/>
      <c r="BY96" s="118"/>
      <c r="BZ96" s="113">
        <f t="shared" si="825"/>
        <v>1681000</v>
      </c>
      <c r="CA96" s="116">
        <v>0</v>
      </c>
      <c r="CB96" s="134">
        <v>1000000</v>
      </c>
      <c r="CC96" s="122">
        <v>635000</v>
      </c>
      <c r="CD96" s="122">
        <v>46000</v>
      </c>
      <c r="CE96" s="122"/>
      <c r="CF96" s="122"/>
      <c r="CG96" s="122"/>
      <c r="CH96" s="122"/>
      <c r="CI96" s="122"/>
      <c r="CJ96" s="122"/>
      <c r="CK96" s="122"/>
      <c r="CL96" s="122"/>
      <c r="CM96" s="119">
        <f t="shared" si="826"/>
        <v>1681000</v>
      </c>
      <c r="CN96" s="116">
        <f t="shared" si="827"/>
        <v>76319000</v>
      </c>
      <c r="CO96" s="116">
        <f t="shared" si="828"/>
        <v>299000000</v>
      </c>
      <c r="CP96" s="116">
        <f t="shared" si="829"/>
        <v>145499534</v>
      </c>
      <c r="CQ96" s="116">
        <f t="shared" si="830"/>
        <v>0</v>
      </c>
      <c r="CR96" s="253">
        <f t="shared" si="706"/>
        <v>0.79756233421750666</v>
      </c>
      <c r="CS96" s="254">
        <f t="shared" si="707"/>
        <v>0.39039929442970822</v>
      </c>
    </row>
    <row r="97" spans="1:97" s="102" customFormat="1" ht="18" customHeight="1" outlineLevel="2" x14ac:dyDescent="0.2">
      <c r="B97" s="318" t="str">
        <f t="shared" si="764"/>
        <v>A-2-0-4-5-810</v>
      </c>
      <c r="C97" s="138" t="s">
        <v>518</v>
      </c>
      <c r="D97" s="127" t="s">
        <v>407</v>
      </c>
      <c r="E97" s="220" t="s">
        <v>406</v>
      </c>
      <c r="F97" s="116">
        <v>1680000000</v>
      </c>
      <c r="G97" s="114"/>
      <c r="H97" s="113"/>
      <c r="I97" s="134"/>
      <c r="J97" s="118"/>
      <c r="K97" s="113"/>
      <c r="L97" s="115">
        <v>208000000</v>
      </c>
      <c r="M97" s="106"/>
      <c r="N97" s="134"/>
      <c r="O97" s="123"/>
      <c r="P97" s="123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18"/>
      <c r="AE97" s="113">
        <f t="shared" si="819"/>
        <v>0</v>
      </c>
      <c r="AF97" s="113">
        <f t="shared" si="820"/>
        <v>208000000</v>
      </c>
      <c r="AG97" s="116">
        <v>446846418</v>
      </c>
      <c r="AH97" s="238"/>
      <c r="AI97" s="113">
        <f t="shared" si="767"/>
        <v>-446846418</v>
      </c>
      <c r="AJ97" s="120">
        <f t="shared" si="821"/>
        <v>1441153582</v>
      </c>
      <c r="AK97" s="113"/>
      <c r="AL97" s="158">
        <f t="shared" si="804"/>
        <v>1313153581.96</v>
      </c>
      <c r="AM97" s="120">
        <f t="shared" si="822"/>
        <v>1441153582</v>
      </c>
      <c r="AN97" s="117">
        <v>1233153581.96</v>
      </c>
      <c r="AO97" s="134">
        <v>0</v>
      </c>
      <c r="AP97" s="122">
        <v>80000000</v>
      </c>
      <c r="AQ97" s="122">
        <v>0</v>
      </c>
      <c r="AR97" s="122"/>
      <c r="AS97" s="122"/>
      <c r="AT97" s="122"/>
      <c r="AU97" s="122"/>
      <c r="AV97" s="122"/>
      <c r="AW97" s="122"/>
      <c r="AX97" s="122"/>
      <c r="AY97" s="122"/>
      <c r="AZ97" s="113">
        <f t="shared" si="823"/>
        <v>1313153581.96</v>
      </c>
      <c r="BA97" s="116">
        <v>1233153581.96</v>
      </c>
      <c r="BB97" s="115">
        <v>0</v>
      </c>
      <c r="BC97" s="113">
        <v>0</v>
      </c>
      <c r="BD97" s="134">
        <v>0</v>
      </c>
      <c r="BE97" s="122"/>
      <c r="BF97" s="122"/>
      <c r="BG97" s="122"/>
      <c r="BH97" s="122"/>
      <c r="BI97" s="122"/>
      <c r="BJ97" s="122"/>
      <c r="BK97" s="122"/>
      <c r="BL97" s="118"/>
      <c r="BM97" s="113">
        <f t="shared" si="824"/>
        <v>1233153581.96</v>
      </c>
      <c r="BN97" s="116">
        <v>0</v>
      </c>
      <c r="BO97" s="115">
        <v>50297240.710000001</v>
      </c>
      <c r="BP97" s="113">
        <v>49714300</v>
      </c>
      <c r="BQ97" s="134">
        <v>10054020</v>
      </c>
      <c r="BR97" s="122"/>
      <c r="BS97" s="122"/>
      <c r="BT97" s="122"/>
      <c r="BU97" s="122"/>
      <c r="BV97" s="122"/>
      <c r="BW97" s="122"/>
      <c r="BX97" s="122"/>
      <c r="BY97" s="118"/>
      <c r="BZ97" s="113">
        <f t="shared" si="825"/>
        <v>110065560.71000001</v>
      </c>
      <c r="CA97" s="116">
        <v>0</v>
      </c>
      <c r="CB97" s="134">
        <v>50297240.710000001</v>
      </c>
      <c r="CC97" s="122">
        <v>49714300</v>
      </c>
      <c r="CD97" s="122">
        <v>0</v>
      </c>
      <c r="CE97" s="122"/>
      <c r="CF97" s="122"/>
      <c r="CG97" s="122"/>
      <c r="CH97" s="122"/>
      <c r="CI97" s="122"/>
      <c r="CJ97" s="122"/>
      <c r="CK97" s="122"/>
      <c r="CL97" s="122"/>
      <c r="CM97" s="119">
        <f t="shared" si="826"/>
        <v>100011540.71000001</v>
      </c>
      <c r="CN97" s="116">
        <f t="shared" si="827"/>
        <v>128000000.03999996</v>
      </c>
      <c r="CO97" s="116">
        <f t="shared" si="828"/>
        <v>0</v>
      </c>
      <c r="CP97" s="116">
        <f t="shared" si="829"/>
        <v>1123088021.25</v>
      </c>
      <c r="CQ97" s="116">
        <f t="shared" si="830"/>
        <v>10054020</v>
      </c>
      <c r="CR97" s="255">
        <f t="shared" si="706"/>
        <v>0.91118226284920689</v>
      </c>
      <c r="CS97" s="256">
        <f t="shared" si="707"/>
        <v>0.85567117714730845</v>
      </c>
    </row>
    <row r="98" spans="1:97" s="102" customFormat="1" ht="18" customHeight="1" outlineLevel="2" x14ac:dyDescent="0.2">
      <c r="B98" s="318" t="str">
        <f t="shared" si="764"/>
        <v>A-2-0-4-5-1010</v>
      </c>
      <c r="C98" s="138" t="s">
        <v>512</v>
      </c>
      <c r="D98" s="127" t="s">
        <v>407</v>
      </c>
      <c r="E98" s="220" t="s">
        <v>408</v>
      </c>
      <c r="F98" s="116">
        <v>2459236176</v>
      </c>
      <c r="G98" s="114"/>
      <c r="H98" s="113"/>
      <c r="I98" s="134"/>
      <c r="J98" s="118"/>
      <c r="K98" s="113"/>
      <c r="L98" s="115">
        <v>20000000</v>
      </c>
      <c r="M98" s="106"/>
      <c r="N98" s="141"/>
      <c r="O98" s="123"/>
      <c r="P98" s="123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18"/>
      <c r="AE98" s="113">
        <f t="shared" si="819"/>
        <v>0</v>
      </c>
      <c r="AF98" s="113">
        <f t="shared" si="820"/>
        <v>20000000</v>
      </c>
      <c r="AG98" s="116"/>
      <c r="AH98" s="115"/>
      <c r="AI98" s="113">
        <f t="shared" si="767"/>
        <v>0</v>
      </c>
      <c r="AJ98" s="120">
        <f t="shared" si="821"/>
        <v>2479236176</v>
      </c>
      <c r="AK98" s="113"/>
      <c r="AL98" s="158">
        <f t="shared" si="804"/>
        <v>2268576168</v>
      </c>
      <c r="AM98" s="120">
        <f t="shared" si="822"/>
        <v>2479236176</v>
      </c>
      <c r="AN98" s="117">
        <v>2128186633</v>
      </c>
      <c r="AO98" s="134">
        <v>140389535</v>
      </c>
      <c r="AP98" s="122">
        <v>0</v>
      </c>
      <c r="AQ98" s="122">
        <v>0</v>
      </c>
      <c r="AR98" s="122"/>
      <c r="AS98" s="122"/>
      <c r="AT98" s="122"/>
      <c r="AU98" s="122"/>
      <c r="AV98" s="122"/>
      <c r="AW98" s="122"/>
      <c r="AX98" s="122"/>
      <c r="AY98" s="122"/>
      <c r="AZ98" s="113">
        <f t="shared" si="823"/>
        <v>2268576168</v>
      </c>
      <c r="BA98" s="116">
        <v>2128185937</v>
      </c>
      <c r="BB98" s="115">
        <v>0</v>
      </c>
      <c r="BC98" s="113">
        <v>0</v>
      </c>
      <c r="BD98" s="134">
        <v>133973060.76000001</v>
      </c>
      <c r="BE98" s="122"/>
      <c r="BF98" s="122"/>
      <c r="BG98" s="122"/>
      <c r="BH98" s="122"/>
      <c r="BI98" s="122"/>
      <c r="BJ98" s="122"/>
      <c r="BK98" s="122"/>
      <c r="BL98" s="118"/>
      <c r="BM98" s="113">
        <f t="shared" si="824"/>
        <v>2262158997.7600002</v>
      </c>
      <c r="BN98" s="116">
        <v>0</v>
      </c>
      <c r="BO98" s="115">
        <v>0</v>
      </c>
      <c r="BP98" s="113">
        <v>191573799</v>
      </c>
      <c r="BQ98" s="134">
        <v>204842783</v>
      </c>
      <c r="BR98" s="122"/>
      <c r="BS98" s="122"/>
      <c r="BT98" s="122"/>
      <c r="BU98" s="122"/>
      <c r="BV98" s="122"/>
      <c r="BW98" s="122"/>
      <c r="BX98" s="122"/>
      <c r="BY98" s="118"/>
      <c r="BZ98" s="113">
        <f t="shared" si="825"/>
        <v>396416582</v>
      </c>
      <c r="CA98" s="116">
        <v>0</v>
      </c>
      <c r="CB98" s="134">
        <v>0</v>
      </c>
      <c r="CC98" s="122">
        <v>191573799</v>
      </c>
      <c r="CD98" s="122">
        <v>204842783</v>
      </c>
      <c r="CE98" s="122"/>
      <c r="CF98" s="122"/>
      <c r="CG98" s="122"/>
      <c r="CH98" s="122"/>
      <c r="CI98" s="122"/>
      <c r="CJ98" s="122"/>
      <c r="CK98" s="122"/>
      <c r="CL98" s="122"/>
      <c r="CM98" s="119">
        <f t="shared" si="826"/>
        <v>396416582</v>
      </c>
      <c r="CN98" s="116">
        <f t="shared" si="827"/>
        <v>210660008</v>
      </c>
      <c r="CO98" s="116">
        <f t="shared" si="828"/>
        <v>696</v>
      </c>
      <c r="CP98" s="116">
        <f t="shared" si="829"/>
        <v>1865742415.7600002</v>
      </c>
      <c r="CQ98" s="116">
        <f t="shared" si="830"/>
        <v>0</v>
      </c>
      <c r="CR98" s="253">
        <f t="shared" si="706"/>
        <v>0.91503027826099292</v>
      </c>
      <c r="CS98" s="254">
        <f t="shared" si="707"/>
        <v>0.9124419124158506</v>
      </c>
    </row>
    <row r="99" spans="1:97" s="112" customFormat="1" ht="18" customHeight="1" outlineLevel="2" x14ac:dyDescent="0.2">
      <c r="A99" s="102"/>
      <c r="B99" s="318" t="str">
        <f t="shared" si="764"/>
        <v>A-2-0-4-5-1210</v>
      </c>
      <c r="C99" s="138" t="s">
        <v>513</v>
      </c>
      <c r="D99" s="127" t="s">
        <v>407</v>
      </c>
      <c r="E99" s="220" t="s">
        <v>409</v>
      </c>
      <c r="F99" s="116">
        <v>150000000</v>
      </c>
      <c r="G99" s="107"/>
      <c r="H99" s="113">
        <v>180000000</v>
      </c>
      <c r="I99" s="141"/>
      <c r="J99" s="110"/>
      <c r="K99" s="106"/>
      <c r="L99" s="108"/>
      <c r="M99" s="106"/>
      <c r="N99" s="141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10"/>
      <c r="AE99" s="106">
        <f t="shared" si="819"/>
        <v>0</v>
      </c>
      <c r="AF99" s="106">
        <f t="shared" si="820"/>
        <v>180000000</v>
      </c>
      <c r="AG99" s="109">
        <v>329000000</v>
      </c>
      <c r="AH99" s="108"/>
      <c r="AI99" s="113">
        <f t="shared" si="767"/>
        <v>-329000000</v>
      </c>
      <c r="AJ99" s="113">
        <f t="shared" si="821"/>
        <v>1000000</v>
      </c>
      <c r="AK99" s="106"/>
      <c r="AL99" s="141">
        <f t="shared" si="804"/>
        <v>1000000</v>
      </c>
      <c r="AM99" s="113">
        <f t="shared" si="822"/>
        <v>1000000</v>
      </c>
      <c r="AN99" s="117">
        <v>0</v>
      </c>
      <c r="AO99" s="134">
        <v>1000000</v>
      </c>
      <c r="AP99" s="122">
        <v>0</v>
      </c>
      <c r="AQ99" s="122">
        <v>0</v>
      </c>
      <c r="AR99" s="122"/>
      <c r="AS99" s="122"/>
      <c r="AT99" s="122"/>
      <c r="AU99" s="122"/>
      <c r="AV99" s="122"/>
      <c r="AW99" s="122"/>
      <c r="AX99" s="122"/>
      <c r="AY99" s="122"/>
      <c r="AZ99" s="113">
        <f t="shared" si="823"/>
        <v>1000000</v>
      </c>
      <c r="BA99" s="116">
        <v>0</v>
      </c>
      <c r="BB99" s="115">
        <v>1000000</v>
      </c>
      <c r="BC99" s="113">
        <v>0</v>
      </c>
      <c r="BD99" s="134">
        <v>0</v>
      </c>
      <c r="BE99" s="122"/>
      <c r="BF99" s="122"/>
      <c r="BG99" s="122"/>
      <c r="BH99" s="122"/>
      <c r="BI99" s="122"/>
      <c r="BJ99" s="122"/>
      <c r="BK99" s="122"/>
      <c r="BL99" s="118"/>
      <c r="BM99" s="113">
        <f t="shared" si="824"/>
        <v>1000000</v>
      </c>
      <c r="BN99" s="116">
        <v>0</v>
      </c>
      <c r="BO99" s="115">
        <v>1000000</v>
      </c>
      <c r="BP99" s="113">
        <v>0</v>
      </c>
      <c r="BQ99" s="134">
        <v>0</v>
      </c>
      <c r="BR99" s="122"/>
      <c r="BS99" s="122"/>
      <c r="BT99" s="122"/>
      <c r="BU99" s="122"/>
      <c r="BV99" s="122"/>
      <c r="BW99" s="122"/>
      <c r="BX99" s="122"/>
      <c r="BY99" s="118"/>
      <c r="BZ99" s="113">
        <f t="shared" si="825"/>
        <v>1000000</v>
      </c>
      <c r="CA99" s="116">
        <v>0</v>
      </c>
      <c r="CB99" s="134">
        <v>1000000</v>
      </c>
      <c r="CC99" s="122">
        <v>0</v>
      </c>
      <c r="CD99" s="122">
        <v>0</v>
      </c>
      <c r="CE99" s="122"/>
      <c r="CF99" s="122"/>
      <c r="CG99" s="122"/>
      <c r="CH99" s="122"/>
      <c r="CI99" s="122"/>
      <c r="CJ99" s="122"/>
      <c r="CK99" s="122"/>
      <c r="CL99" s="122"/>
      <c r="CM99" s="119">
        <f t="shared" si="826"/>
        <v>1000000</v>
      </c>
      <c r="CN99" s="116">
        <f t="shared" si="827"/>
        <v>0</v>
      </c>
      <c r="CO99" s="116">
        <f t="shared" si="828"/>
        <v>0</v>
      </c>
      <c r="CP99" s="116">
        <f t="shared" si="829"/>
        <v>0</v>
      </c>
      <c r="CQ99" s="116">
        <f t="shared" si="830"/>
        <v>0</v>
      </c>
      <c r="CR99" s="253">
        <f t="shared" si="706"/>
        <v>1</v>
      </c>
      <c r="CS99" s="254">
        <f t="shared" si="707"/>
        <v>1</v>
      </c>
    </row>
    <row r="100" spans="1:97" s="102" customFormat="1" ht="18" customHeight="1" outlineLevel="2" x14ac:dyDescent="0.2">
      <c r="B100" s="318" t="str">
        <f t="shared" si="764"/>
        <v>A-2-0-4-5-1310</v>
      </c>
      <c r="C100" s="138" t="s">
        <v>514</v>
      </c>
      <c r="D100" s="127" t="s">
        <v>407</v>
      </c>
      <c r="E100" s="220" t="s">
        <v>410</v>
      </c>
      <c r="F100" s="116">
        <v>145000000</v>
      </c>
      <c r="G100" s="114"/>
      <c r="H100" s="113"/>
      <c r="I100" s="134"/>
      <c r="J100" s="118"/>
      <c r="K100" s="113"/>
      <c r="L100" s="115"/>
      <c r="M100" s="106"/>
      <c r="N100" s="141"/>
      <c r="O100" s="123"/>
      <c r="P100" s="123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18"/>
      <c r="AE100" s="113">
        <f t="shared" si="819"/>
        <v>0</v>
      </c>
      <c r="AF100" s="113">
        <f t="shared" si="820"/>
        <v>0</v>
      </c>
      <c r="AG100" s="116"/>
      <c r="AH100" s="115"/>
      <c r="AI100" s="113">
        <f t="shared" si="767"/>
        <v>0</v>
      </c>
      <c r="AJ100" s="120">
        <f t="shared" si="821"/>
        <v>145000000</v>
      </c>
      <c r="AK100" s="113"/>
      <c r="AL100" s="158">
        <f t="shared" si="804"/>
        <v>0</v>
      </c>
      <c r="AM100" s="120">
        <f t="shared" si="822"/>
        <v>145000000</v>
      </c>
      <c r="AN100" s="117">
        <v>0</v>
      </c>
      <c r="AO100" s="134">
        <v>0</v>
      </c>
      <c r="AP100" s="122">
        <v>0</v>
      </c>
      <c r="AQ100" s="122">
        <v>0</v>
      </c>
      <c r="AR100" s="122"/>
      <c r="AS100" s="122"/>
      <c r="AT100" s="122"/>
      <c r="AU100" s="122"/>
      <c r="AV100" s="122"/>
      <c r="AW100" s="122"/>
      <c r="AX100" s="122"/>
      <c r="AY100" s="122"/>
      <c r="AZ100" s="113">
        <f t="shared" si="823"/>
        <v>0</v>
      </c>
      <c r="BA100" s="116">
        <v>0</v>
      </c>
      <c r="BB100" s="115">
        <v>0</v>
      </c>
      <c r="BC100" s="113">
        <v>0</v>
      </c>
      <c r="BD100" s="134">
        <v>0</v>
      </c>
      <c r="BE100" s="122"/>
      <c r="BF100" s="122"/>
      <c r="BG100" s="122"/>
      <c r="BH100" s="122"/>
      <c r="BI100" s="122"/>
      <c r="BJ100" s="122"/>
      <c r="BK100" s="122"/>
      <c r="BL100" s="118"/>
      <c r="BM100" s="113">
        <f t="shared" si="824"/>
        <v>0</v>
      </c>
      <c r="BN100" s="116">
        <v>0</v>
      </c>
      <c r="BO100" s="115">
        <v>0</v>
      </c>
      <c r="BP100" s="113">
        <v>0</v>
      </c>
      <c r="BQ100" s="134">
        <v>0</v>
      </c>
      <c r="BR100" s="122"/>
      <c r="BS100" s="122"/>
      <c r="BT100" s="122"/>
      <c r="BU100" s="122"/>
      <c r="BV100" s="122"/>
      <c r="BW100" s="122"/>
      <c r="BX100" s="122"/>
      <c r="BY100" s="118"/>
      <c r="BZ100" s="113">
        <f t="shared" si="825"/>
        <v>0</v>
      </c>
      <c r="CA100" s="116">
        <v>0</v>
      </c>
      <c r="CB100" s="134">
        <v>0</v>
      </c>
      <c r="CC100" s="122">
        <v>0</v>
      </c>
      <c r="CD100" s="122">
        <v>0</v>
      </c>
      <c r="CE100" s="122"/>
      <c r="CF100" s="122"/>
      <c r="CG100" s="122"/>
      <c r="CH100" s="122"/>
      <c r="CI100" s="122"/>
      <c r="CJ100" s="122"/>
      <c r="CK100" s="122"/>
      <c r="CL100" s="122"/>
      <c r="CM100" s="119">
        <f t="shared" si="826"/>
        <v>0</v>
      </c>
      <c r="CN100" s="116">
        <f t="shared" si="827"/>
        <v>145000000</v>
      </c>
      <c r="CO100" s="116">
        <f t="shared" si="828"/>
        <v>0</v>
      </c>
      <c r="CP100" s="116">
        <f t="shared" si="829"/>
        <v>0</v>
      </c>
      <c r="CQ100" s="116">
        <f t="shared" si="830"/>
        <v>0</v>
      </c>
      <c r="CR100" s="253">
        <f t="shared" si="706"/>
        <v>0</v>
      </c>
      <c r="CS100" s="254">
        <f t="shared" si="707"/>
        <v>0</v>
      </c>
    </row>
    <row r="101" spans="1:97" s="131" customFormat="1" ht="20.25" customHeight="1" outlineLevel="1" x14ac:dyDescent="0.25">
      <c r="A101" s="128"/>
      <c r="B101" s="317"/>
      <c r="C101" s="135" t="s">
        <v>628</v>
      </c>
      <c r="D101" s="129" t="s">
        <v>407</v>
      </c>
      <c r="E101" s="294" t="s">
        <v>629</v>
      </c>
      <c r="F101" s="175">
        <f>+SUM(F102:F104)</f>
        <v>2031000000</v>
      </c>
      <c r="G101" s="149">
        <f t="shared" ref="G101:BT101" si="831">+SUM(G102:G104)</f>
        <v>0</v>
      </c>
      <c r="H101" s="142">
        <f t="shared" si="831"/>
        <v>50000000</v>
      </c>
      <c r="I101" s="175">
        <f t="shared" si="831"/>
        <v>0</v>
      </c>
      <c r="J101" s="149">
        <f t="shared" si="831"/>
        <v>0</v>
      </c>
      <c r="K101" s="142">
        <f t="shared" si="831"/>
        <v>0</v>
      </c>
      <c r="L101" s="164">
        <f t="shared" si="831"/>
        <v>765000000</v>
      </c>
      <c r="M101" s="142">
        <f t="shared" si="831"/>
        <v>0</v>
      </c>
      <c r="N101" s="175">
        <f t="shared" si="831"/>
        <v>0</v>
      </c>
      <c r="O101" s="142">
        <f t="shared" si="831"/>
        <v>0</v>
      </c>
      <c r="P101" s="142">
        <f t="shared" si="831"/>
        <v>0</v>
      </c>
      <c r="Q101" s="142">
        <f t="shared" si="831"/>
        <v>0</v>
      </c>
      <c r="R101" s="142">
        <f t="shared" si="831"/>
        <v>0</v>
      </c>
      <c r="S101" s="142">
        <f t="shared" si="831"/>
        <v>0</v>
      </c>
      <c r="T101" s="142">
        <f t="shared" si="831"/>
        <v>0</v>
      </c>
      <c r="U101" s="142">
        <f t="shared" si="831"/>
        <v>0</v>
      </c>
      <c r="V101" s="142">
        <f t="shared" si="831"/>
        <v>0</v>
      </c>
      <c r="W101" s="142">
        <f t="shared" si="831"/>
        <v>0</v>
      </c>
      <c r="X101" s="142">
        <f t="shared" si="831"/>
        <v>0</v>
      </c>
      <c r="Y101" s="142">
        <f t="shared" si="831"/>
        <v>0</v>
      </c>
      <c r="Z101" s="142">
        <f t="shared" si="831"/>
        <v>0</v>
      </c>
      <c r="AA101" s="142">
        <f t="shared" si="831"/>
        <v>0</v>
      </c>
      <c r="AB101" s="142">
        <f t="shared" si="831"/>
        <v>0</v>
      </c>
      <c r="AC101" s="142">
        <f t="shared" si="831"/>
        <v>0</v>
      </c>
      <c r="AD101" s="149">
        <f t="shared" si="831"/>
        <v>0</v>
      </c>
      <c r="AE101" s="142">
        <f t="shared" si="831"/>
        <v>0</v>
      </c>
      <c r="AF101" s="142">
        <f t="shared" si="831"/>
        <v>815000000</v>
      </c>
      <c r="AG101" s="175">
        <f t="shared" ref="AG101" si="832">+SUM(AG102:AG104)</f>
        <v>192123949</v>
      </c>
      <c r="AH101" s="164">
        <f t="shared" si="831"/>
        <v>0</v>
      </c>
      <c r="AI101" s="142">
        <f t="shared" ref="AI101" si="833">+SUM(AI102:AI104)</f>
        <v>-192123949</v>
      </c>
      <c r="AJ101" s="142">
        <f t="shared" si="831"/>
        <v>2653876051</v>
      </c>
      <c r="AK101" s="142">
        <f t="shared" si="831"/>
        <v>0</v>
      </c>
      <c r="AL101" s="175">
        <f t="shared" si="831"/>
        <v>1833544375</v>
      </c>
      <c r="AM101" s="142">
        <f t="shared" ref="AM101" si="834">+SUM(AM102:AM104)</f>
        <v>2653876051</v>
      </c>
      <c r="AN101" s="142">
        <f t="shared" si="831"/>
        <v>1832944375</v>
      </c>
      <c r="AO101" s="175">
        <f t="shared" si="831"/>
        <v>600000</v>
      </c>
      <c r="AP101" s="142">
        <f t="shared" si="831"/>
        <v>0</v>
      </c>
      <c r="AQ101" s="142">
        <f t="shared" si="831"/>
        <v>0</v>
      </c>
      <c r="AR101" s="142">
        <f t="shared" si="831"/>
        <v>0</v>
      </c>
      <c r="AS101" s="142">
        <f t="shared" si="831"/>
        <v>0</v>
      </c>
      <c r="AT101" s="142">
        <f t="shared" si="831"/>
        <v>0</v>
      </c>
      <c r="AU101" s="142">
        <f t="shared" si="831"/>
        <v>0</v>
      </c>
      <c r="AV101" s="142">
        <f t="shared" si="831"/>
        <v>0</v>
      </c>
      <c r="AW101" s="142">
        <f t="shared" si="831"/>
        <v>0</v>
      </c>
      <c r="AX101" s="142">
        <f t="shared" si="831"/>
        <v>0</v>
      </c>
      <c r="AY101" s="142">
        <f t="shared" si="831"/>
        <v>0</v>
      </c>
      <c r="AZ101" s="142">
        <f t="shared" si="831"/>
        <v>1833544375</v>
      </c>
      <c r="BA101" s="175">
        <f t="shared" si="831"/>
        <v>1827265528</v>
      </c>
      <c r="BB101" s="164">
        <f t="shared" si="831"/>
        <v>600000</v>
      </c>
      <c r="BC101" s="142">
        <f t="shared" si="831"/>
        <v>0</v>
      </c>
      <c r="BD101" s="175">
        <f t="shared" si="831"/>
        <v>0</v>
      </c>
      <c r="BE101" s="142">
        <f t="shared" si="831"/>
        <v>0</v>
      </c>
      <c r="BF101" s="142">
        <f t="shared" si="831"/>
        <v>0</v>
      </c>
      <c r="BG101" s="142">
        <f t="shared" si="831"/>
        <v>0</v>
      </c>
      <c r="BH101" s="142">
        <f t="shared" si="831"/>
        <v>0</v>
      </c>
      <c r="BI101" s="142">
        <f t="shared" si="831"/>
        <v>0</v>
      </c>
      <c r="BJ101" s="142">
        <f t="shared" si="831"/>
        <v>0</v>
      </c>
      <c r="BK101" s="142">
        <f t="shared" si="831"/>
        <v>0</v>
      </c>
      <c r="BL101" s="149">
        <f t="shared" si="831"/>
        <v>0</v>
      </c>
      <c r="BM101" s="142">
        <f t="shared" si="831"/>
        <v>1827865528</v>
      </c>
      <c r="BN101" s="175">
        <f t="shared" si="831"/>
        <v>0</v>
      </c>
      <c r="BO101" s="164">
        <f t="shared" si="831"/>
        <v>67032972</v>
      </c>
      <c r="BP101" s="142">
        <f t="shared" si="831"/>
        <v>102795600</v>
      </c>
      <c r="BQ101" s="175">
        <f t="shared" si="831"/>
        <v>203347542</v>
      </c>
      <c r="BR101" s="142">
        <f t="shared" si="831"/>
        <v>0</v>
      </c>
      <c r="BS101" s="142">
        <f t="shared" si="831"/>
        <v>0</v>
      </c>
      <c r="BT101" s="142">
        <f t="shared" si="831"/>
        <v>0</v>
      </c>
      <c r="BU101" s="142">
        <f t="shared" ref="BU101:CQ101" si="835">+SUM(BU102:BU104)</f>
        <v>0</v>
      </c>
      <c r="BV101" s="142">
        <f t="shared" si="835"/>
        <v>0</v>
      </c>
      <c r="BW101" s="142">
        <f t="shared" si="835"/>
        <v>0</v>
      </c>
      <c r="BX101" s="142">
        <f t="shared" si="835"/>
        <v>0</v>
      </c>
      <c r="BY101" s="149">
        <f t="shared" si="835"/>
        <v>0</v>
      </c>
      <c r="BZ101" s="142">
        <f t="shared" si="835"/>
        <v>373176114</v>
      </c>
      <c r="CA101" s="175">
        <f t="shared" si="835"/>
        <v>0</v>
      </c>
      <c r="CB101" s="175">
        <f t="shared" si="835"/>
        <v>67032972</v>
      </c>
      <c r="CC101" s="142">
        <f t="shared" si="835"/>
        <v>102795600</v>
      </c>
      <c r="CD101" s="142">
        <f t="shared" si="835"/>
        <v>203347542</v>
      </c>
      <c r="CE101" s="142">
        <f t="shared" si="835"/>
        <v>0</v>
      </c>
      <c r="CF101" s="142">
        <f t="shared" si="835"/>
        <v>0</v>
      </c>
      <c r="CG101" s="142">
        <f t="shared" si="835"/>
        <v>0</v>
      </c>
      <c r="CH101" s="142">
        <f t="shared" si="835"/>
        <v>0</v>
      </c>
      <c r="CI101" s="142">
        <f t="shared" si="835"/>
        <v>0</v>
      </c>
      <c r="CJ101" s="142">
        <f t="shared" si="835"/>
        <v>0</v>
      </c>
      <c r="CK101" s="142">
        <f t="shared" si="835"/>
        <v>0</v>
      </c>
      <c r="CL101" s="142">
        <f t="shared" si="835"/>
        <v>0</v>
      </c>
      <c r="CM101" s="142">
        <f t="shared" si="835"/>
        <v>373176114</v>
      </c>
      <c r="CN101" s="175">
        <f t="shared" si="835"/>
        <v>820331676</v>
      </c>
      <c r="CO101" s="175">
        <f t="shared" si="835"/>
        <v>5678847</v>
      </c>
      <c r="CP101" s="175">
        <f t="shared" si="835"/>
        <v>1454689414</v>
      </c>
      <c r="CQ101" s="175">
        <f t="shared" si="835"/>
        <v>0</v>
      </c>
      <c r="CR101" s="183">
        <f t="shared" si="706"/>
        <v>0.69089299566538043</v>
      </c>
      <c r="CS101" s="182">
        <f t="shared" si="707"/>
        <v>0.68875316438054701</v>
      </c>
    </row>
    <row r="102" spans="1:97" s="112" customFormat="1" ht="18" customHeight="1" outlineLevel="3" x14ac:dyDescent="0.2">
      <c r="A102" s="102"/>
      <c r="B102" s="318" t="str">
        <f t="shared" si="764"/>
        <v>A-2-0-4-6-210</v>
      </c>
      <c r="C102" s="138" t="s">
        <v>519</v>
      </c>
      <c r="D102" s="127" t="s">
        <v>407</v>
      </c>
      <c r="E102" s="220" t="s">
        <v>411</v>
      </c>
      <c r="F102" s="116">
        <v>900000000</v>
      </c>
      <c r="G102" s="107"/>
      <c r="H102" s="113">
        <v>50000000</v>
      </c>
      <c r="I102" s="141"/>
      <c r="J102" s="110"/>
      <c r="K102" s="106"/>
      <c r="L102" s="108">
        <v>650000000</v>
      </c>
      <c r="M102" s="106"/>
      <c r="N102" s="141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10"/>
      <c r="AE102" s="106">
        <f t="shared" ref="AE102:AE104" si="836">+G102+I102+K102+M102+O102+Q102+S102+U102+W102+Y102+AA102+AC102</f>
        <v>0</v>
      </c>
      <c r="AF102" s="106">
        <f t="shared" ref="AF102:AF104" si="837">+H102+J102+L102+N102+P102+R102+T102+V102+X102+Z102+AB102+AD102</f>
        <v>700000000</v>
      </c>
      <c r="AG102" s="109">
        <v>192123949</v>
      </c>
      <c r="AH102" s="108"/>
      <c r="AI102" s="113">
        <f t="shared" si="767"/>
        <v>-192123949</v>
      </c>
      <c r="AJ102" s="113">
        <f t="shared" ref="AJ102:AJ104" si="838">+F102-AE102+AF102+AI102</f>
        <v>1407876051</v>
      </c>
      <c r="AK102" s="106"/>
      <c r="AL102" s="141">
        <f t="shared" si="804"/>
        <v>703244375</v>
      </c>
      <c r="AM102" s="113">
        <f t="shared" ref="AM102:AM104" si="839">+AJ102-AK102</f>
        <v>1407876051</v>
      </c>
      <c r="AN102" s="117">
        <v>702944375</v>
      </c>
      <c r="AO102" s="134">
        <v>300000</v>
      </c>
      <c r="AP102" s="122">
        <v>0</v>
      </c>
      <c r="AQ102" s="122">
        <v>0</v>
      </c>
      <c r="AR102" s="122"/>
      <c r="AS102" s="122"/>
      <c r="AT102" s="122"/>
      <c r="AU102" s="122"/>
      <c r="AV102" s="122"/>
      <c r="AW102" s="122"/>
      <c r="AX102" s="122"/>
      <c r="AY102" s="122"/>
      <c r="AZ102" s="113">
        <f t="shared" ref="AZ102:AZ104" si="840">+SUM(AN102:AY102)</f>
        <v>703244375</v>
      </c>
      <c r="BA102" s="116">
        <v>702944375</v>
      </c>
      <c r="BB102" s="115">
        <v>300000</v>
      </c>
      <c r="BC102" s="113">
        <v>0</v>
      </c>
      <c r="BD102" s="134">
        <v>0</v>
      </c>
      <c r="BE102" s="122"/>
      <c r="BF102" s="122"/>
      <c r="BG102" s="122"/>
      <c r="BH102" s="122"/>
      <c r="BI102" s="122"/>
      <c r="BJ102" s="122"/>
      <c r="BK102" s="122"/>
      <c r="BL102" s="118"/>
      <c r="BM102" s="113">
        <f t="shared" ref="BM102:BM104" si="841">+SUM(BA102:BL102)</f>
        <v>703244375</v>
      </c>
      <c r="BN102" s="116">
        <v>0</v>
      </c>
      <c r="BO102" s="115">
        <v>66732972</v>
      </c>
      <c r="BP102" s="113">
        <v>102795600</v>
      </c>
      <c r="BQ102" s="134">
        <v>0</v>
      </c>
      <c r="BR102" s="122"/>
      <c r="BS102" s="122"/>
      <c r="BT102" s="122"/>
      <c r="BU102" s="122"/>
      <c r="BV102" s="122"/>
      <c r="BW102" s="122"/>
      <c r="BX102" s="122"/>
      <c r="BY102" s="118"/>
      <c r="BZ102" s="113">
        <f t="shared" ref="BZ102:BZ104" si="842">+SUM(BN102:BY102)</f>
        <v>169528572</v>
      </c>
      <c r="CA102" s="116">
        <v>0</v>
      </c>
      <c r="CB102" s="134">
        <v>66732972</v>
      </c>
      <c r="CC102" s="122">
        <v>102795600</v>
      </c>
      <c r="CD102" s="122">
        <v>0</v>
      </c>
      <c r="CE102" s="122"/>
      <c r="CF102" s="122"/>
      <c r="CG102" s="122"/>
      <c r="CH102" s="122"/>
      <c r="CI102" s="122"/>
      <c r="CJ102" s="122"/>
      <c r="CK102" s="122"/>
      <c r="CL102" s="122"/>
      <c r="CM102" s="119">
        <f t="shared" ref="CM102:CM104" si="843">+SUM(CA102:CL102)</f>
        <v>169528572</v>
      </c>
      <c r="CN102" s="116">
        <f t="shared" ref="CN102:CN104" si="844">+AJ102-AZ102</f>
        <v>704631676</v>
      </c>
      <c r="CO102" s="116">
        <f t="shared" ref="CO102:CO104" si="845">+AN102-BA102</f>
        <v>0</v>
      </c>
      <c r="CP102" s="116">
        <f t="shared" ref="CP102:CP104" si="846">+BM102-BZ102</f>
        <v>533715803</v>
      </c>
      <c r="CQ102" s="116">
        <f t="shared" ref="CQ102:CQ104" si="847">+BZ102-CM102</f>
        <v>0</v>
      </c>
      <c r="CR102" s="253">
        <f t="shared" si="706"/>
        <v>0.49950730712443947</v>
      </c>
      <c r="CS102" s="254">
        <f t="shared" si="707"/>
        <v>0.49950730712443947</v>
      </c>
    </row>
    <row r="103" spans="1:97" s="102" customFormat="1" ht="18" customHeight="1" outlineLevel="3" x14ac:dyDescent="0.2">
      <c r="B103" s="318" t="str">
        <f t="shared" si="764"/>
        <v>A-2-0-4-6-310</v>
      </c>
      <c r="C103" s="138" t="s">
        <v>520</v>
      </c>
      <c r="D103" s="127" t="s">
        <v>407</v>
      </c>
      <c r="E103" s="220" t="s">
        <v>412</v>
      </c>
      <c r="F103" s="116">
        <v>1000000</v>
      </c>
      <c r="G103" s="114"/>
      <c r="H103" s="113"/>
      <c r="I103" s="134"/>
      <c r="J103" s="118"/>
      <c r="K103" s="113"/>
      <c r="L103" s="115"/>
      <c r="M103" s="113"/>
      <c r="N103" s="141"/>
      <c r="O103" s="123"/>
      <c r="P103" s="123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18"/>
      <c r="AE103" s="113">
        <f t="shared" si="836"/>
        <v>0</v>
      </c>
      <c r="AF103" s="113">
        <f t="shared" si="837"/>
        <v>0</v>
      </c>
      <c r="AG103" s="116"/>
      <c r="AH103" s="115"/>
      <c r="AI103" s="113">
        <f t="shared" si="767"/>
        <v>0</v>
      </c>
      <c r="AJ103" s="120">
        <f t="shared" si="838"/>
        <v>1000000</v>
      </c>
      <c r="AK103" s="113"/>
      <c r="AL103" s="158">
        <f t="shared" si="804"/>
        <v>300000</v>
      </c>
      <c r="AM103" s="120">
        <f t="shared" si="839"/>
        <v>1000000</v>
      </c>
      <c r="AN103" s="117">
        <v>0</v>
      </c>
      <c r="AO103" s="134">
        <v>300000</v>
      </c>
      <c r="AP103" s="122">
        <v>0</v>
      </c>
      <c r="AQ103" s="122">
        <v>0</v>
      </c>
      <c r="AR103" s="122"/>
      <c r="AS103" s="122"/>
      <c r="AT103" s="122"/>
      <c r="AU103" s="122"/>
      <c r="AV103" s="122"/>
      <c r="AW103" s="122"/>
      <c r="AX103" s="122"/>
      <c r="AY103" s="122"/>
      <c r="AZ103" s="113">
        <f t="shared" si="840"/>
        <v>300000</v>
      </c>
      <c r="BA103" s="116">
        <v>0</v>
      </c>
      <c r="BB103" s="115">
        <v>300000</v>
      </c>
      <c r="BC103" s="113">
        <v>0</v>
      </c>
      <c r="BD103" s="134">
        <v>0</v>
      </c>
      <c r="BE103" s="122"/>
      <c r="BF103" s="122"/>
      <c r="BG103" s="122"/>
      <c r="BH103" s="122"/>
      <c r="BI103" s="122"/>
      <c r="BJ103" s="122"/>
      <c r="BK103" s="122"/>
      <c r="BL103" s="118"/>
      <c r="BM103" s="113">
        <f t="shared" si="841"/>
        <v>300000</v>
      </c>
      <c r="BN103" s="116">
        <v>0</v>
      </c>
      <c r="BO103" s="115">
        <v>300000</v>
      </c>
      <c r="BP103" s="113">
        <v>0</v>
      </c>
      <c r="BQ103" s="134">
        <v>0</v>
      </c>
      <c r="BR103" s="122"/>
      <c r="BS103" s="122"/>
      <c r="BT103" s="122"/>
      <c r="BU103" s="122"/>
      <c r="BV103" s="122"/>
      <c r="BW103" s="122"/>
      <c r="BX103" s="122"/>
      <c r="BY103" s="118"/>
      <c r="BZ103" s="113">
        <f t="shared" si="842"/>
        <v>300000</v>
      </c>
      <c r="CA103" s="116">
        <v>0</v>
      </c>
      <c r="CB103" s="134">
        <v>300000</v>
      </c>
      <c r="CC103" s="122">
        <v>0</v>
      </c>
      <c r="CD103" s="122">
        <v>0</v>
      </c>
      <c r="CE103" s="122"/>
      <c r="CF103" s="122"/>
      <c r="CG103" s="122"/>
      <c r="CH103" s="122"/>
      <c r="CI103" s="122"/>
      <c r="CJ103" s="122"/>
      <c r="CK103" s="122"/>
      <c r="CL103" s="122"/>
      <c r="CM103" s="119">
        <f t="shared" si="843"/>
        <v>300000</v>
      </c>
      <c r="CN103" s="116">
        <f t="shared" si="844"/>
        <v>700000</v>
      </c>
      <c r="CO103" s="116">
        <f t="shared" si="845"/>
        <v>0</v>
      </c>
      <c r="CP103" s="116">
        <f t="shared" si="846"/>
        <v>0</v>
      </c>
      <c r="CQ103" s="116">
        <f t="shared" si="847"/>
        <v>0</v>
      </c>
      <c r="CR103" s="253">
        <f t="shared" si="706"/>
        <v>0.3</v>
      </c>
      <c r="CS103" s="254">
        <f t="shared" si="707"/>
        <v>0.3</v>
      </c>
    </row>
    <row r="104" spans="1:97" s="102" customFormat="1" ht="18" customHeight="1" outlineLevel="3" x14ac:dyDescent="0.2">
      <c r="B104" s="318" t="str">
        <f t="shared" si="764"/>
        <v>A-2-0-4-6-510</v>
      </c>
      <c r="C104" s="138" t="s">
        <v>521</v>
      </c>
      <c r="D104" s="127" t="s">
        <v>407</v>
      </c>
      <c r="E104" s="220" t="s">
        <v>413</v>
      </c>
      <c r="F104" s="116">
        <v>1130000000</v>
      </c>
      <c r="G104" s="114"/>
      <c r="H104" s="113"/>
      <c r="I104" s="134"/>
      <c r="J104" s="118"/>
      <c r="K104" s="113"/>
      <c r="L104" s="115">
        <v>115000000</v>
      </c>
      <c r="M104" s="113"/>
      <c r="N104" s="141"/>
      <c r="O104" s="123"/>
      <c r="P104" s="123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18"/>
      <c r="AE104" s="113">
        <f t="shared" si="836"/>
        <v>0</v>
      </c>
      <c r="AF104" s="113">
        <f t="shared" si="837"/>
        <v>115000000</v>
      </c>
      <c r="AG104" s="116"/>
      <c r="AH104" s="115"/>
      <c r="AI104" s="113">
        <f t="shared" si="767"/>
        <v>0</v>
      </c>
      <c r="AJ104" s="120">
        <f t="shared" si="838"/>
        <v>1245000000</v>
      </c>
      <c r="AK104" s="113"/>
      <c r="AL104" s="158">
        <f t="shared" si="804"/>
        <v>1130000000</v>
      </c>
      <c r="AM104" s="120">
        <f t="shared" si="839"/>
        <v>1245000000</v>
      </c>
      <c r="AN104" s="117">
        <v>1130000000</v>
      </c>
      <c r="AO104" s="134">
        <v>0</v>
      </c>
      <c r="AP104" s="122">
        <v>0</v>
      </c>
      <c r="AQ104" s="122">
        <v>0</v>
      </c>
      <c r="AR104" s="122"/>
      <c r="AS104" s="122"/>
      <c r="AT104" s="122"/>
      <c r="AU104" s="122"/>
      <c r="AV104" s="122"/>
      <c r="AW104" s="122"/>
      <c r="AX104" s="122"/>
      <c r="AY104" s="122"/>
      <c r="AZ104" s="113">
        <f t="shared" si="840"/>
        <v>1130000000</v>
      </c>
      <c r="BA104" s="116">
        <v>1124321153</v>
      </c>
      <c r="BB104" s="115">
        <v>0</v>
      </c>
      <c r="BC104" s="113">
        <v>0</v>
      </c>
      <c r="BD104" s="134">
        <v>0</v>
      </c>
      <c r="BE104" s="122"/>
      <c r="BF104" s="122"/>
      <c r="BG104" s="122"/>
      <c r="BH104" s="122"/>
      <c r="BI104" s="122"/>
      <c r="BJ104" s="122"/>
      <c r="BK104" s="122"/>
      <c r="BL104" s="118"/>
      <c r="BM104" s="113">
        <f t="shared" si="841"/>
        <v>1124321153</v>
      </c>
      <c r="BN104" s="116">
        <v>0</v>
      </c>
      <c r="BO104" s="115">
        <v>0</v>
      </c>
      <c r="BP104" s="113">
        <v>0</v>
      </c>
      <c r="BQ104" s="134">
        <v>203347542</v>
      </c>
      <c r="BR104" s="122"/>
      <c r="BS104" s="122"/>
      <c r="BT104" s="122"/>
      <c r="BU104" s="122"/>
      <c r="BV104" s="122"/>
      <c r="BW104" s="122"/>
      <c r="BX104" s="122"/>
      <c r="BY104" s="118"/>
      <c r="BZ104" s="113">
        <f t="shared" si="842"/>
        <v>203347542</v>
      </c>
      <c r="CA104" s="116">
        <v>0</v>
      </c>
      <c r="CB104" s="134">
        <v>0</v>
      </c>
      <c r="CC104" s="122">
        <v>0</v>
      </c>
      <c r="CD104" s="122">
        <v>203347542</v>
      </c>
      <c r="CE104" s="122"/>
      <c r="CF104" s="122"/>
      <c r="CG104" s="122"/>
      <c r="CH104" s="122"/>
      <c r="CI104" s="122"/>
      <c r="CJ104" s="122"/>
      <c r="CK104" s="122"/>
      <c r="CL104" s="122"/>
      <c r="CM104" s="119">
        <f t="shared" si="843"/>
        <v>203347542</v>
      </c>
      <c r="CN104" s="116">
        <f t="shared" si="844"/>
        <v>115000000</v>
      </c>
      <c r="CO104" s="116">
        <f t="shared" si="845"/>
        <v>5678847</v>
      </c>
      <c r="CP104" s="116">
        <f t="shared" si="846"/>
        <v>920973611</v>
      </c>
      <c r="CQ104" s="116">
        <f t="shared" si="847"/>
        <v>0</v>
      </c>
      <c r="CR104" s="253">
        <f t="shared" si="706"/>
        <v>0.90763052208835338</v>
      </c>
      <c r="CS104" s="254">
        <f t="shared" si="707"/>
        <v>0.90306919919678719</v>
      </c>
    </row>
    <row r="105" spans="1:97" s="131" customFormat="1" ht="20.25" customHeight="1" outlineLevel="1" x14ac:dyDescent="0.25">
      <c r="A105" s="128"/>
      <c r="B105" s="317"/>
      <c r="C105" s="135" t="s">
        <v>630</v>
      </c>
      <c r="D105" s="129" t="s">
        <v>407</v>
      </c>
      <c r="E105" s="294" t="s">
        <v>631</v>
      </c>
      <c r="F105" s="175">
        <f>+SUM(F106:F107)</f>
        <v>170000000</v>
      </c>
      <c r="G105" s="149">
        <f t="shared" ref="G105:BT105" si="848">+SUM(G106:G107)</f>
        <v>45000000</v>
      </c>
      <c r="H105" s="142">
        <f t="shared" si="848"/>
        <v>0</v>
      </c>
      <c r="I105" s="175">
        <f t="shared" si="848"/>
        <v>0</v>
      </c>
      <c r="J105" s="149">
        <f t="shared" si="848"/>
        <v>0</v>
      </c>
      <c r="K105" s="142">
        <f t="shared" si="848"/>
        <v>0</v>
      </c>
      <c r="L105" s="164">
        <f t="shared" si="848"/>
        <v>0</v>
      </c>
      <c r="M105" s="142">
        <f t="shared" si="848"/>
        <v>0</v>
      </c>
      <c r="N105" s="175">
        <f t="shared" si="848"/>
        <v>0</v>
      </c>
      <c r="O105" s="142">
        <f t="shared" si="848"/>
        <v>0</v>
      </c>
      <c r="P105" s="142">
        <f t="shared" si="848"/>
        <v>0</v>
      </c>
      <c r="Q105" s="142">
        <f t="shared" si="848"/>
        <v>0</v>
      </c>
      <c r="R105" s="142">
        <f t="shared" si="848"/>
        <v>0</v>
      </c>
      <c r="S105" s="142">
        <f t="shared" si="848"/>
        <v>0</v>
      </c>
      <c r="T105" s="142">
        <f t="shared" si="848"/>
        <v>0</v>
      </c>
      <c r="U105" s="142">
        <f t="shared" si="848"/>
        <v>0</v>
      </c>
      <c r="V105" s="142">
        <f t="shared" si="848"/>
        <v>0</v>
      </c>
      <c r="W105" s="142">
        <f t="shared" si="848"/>
        <v>0</v>
      </c>
      <c r="X105" s="142">
        <f t="shared" si="848"/>
        <v>0</v>
      </c>
      <c r="Y105" s="142">
        <f t="shared" si="848"/>
        <v>0</v>
      </c>
      <c r="Z105" s="142">
        <f t="shared" si="848"/>
        <v>0</v>
      </c>
      <c r="AA105" s="142">
        <f t="shared" si="848"/>
        <v>0</v>
      </c>
      <c r="AB105" s="142">
        <f t="shared" si="848"/>
        <v>0</v>
      </c>
      <c r="AC105" s="142">
        <f t="shared" si="848"/>
        <v>0</v>
      </c>
      <c r="AD105" s="149">
        <f t="shared" si="848"/>
        <v>0</v>
      </c>
      <c r="AE105" s="142">
        <f t="shared" si="848"/>
        <v>45000000</v>
      </c>
      <c r="AF105" s="142">
        <f t="shared" si="848"/>
        <v>0</v>
      </c>
      <c r="AG105" s="175">
        <f t="shared" ref="AG105" si="849">+SUM(AG106:AG107)</f>
        <v>0</v>
      </c>
      <c r="AH105" s="164">
        <f t="shared" si="848"/>
        <v>0</v>
      </c>
      <c r="AI105" s="142">
        <f t="shared" ref="AI105" si="850">+SUM(AI106:AI107)</f>
        <v>0</v>
      </c>
      <c r="AJ105" s="142">
        <f t="shared" si="848"/>
        <v>125000000</v>
      </c>
      <c r="AK105" s="142">
        <f t="shared" si="848"/>
        <v>0</v>
      </c>
      <c r="AL105" s="175">
        <f t="shared" si="848"/>
        <v>13977677</v>
      </c>
      <c r="AM105" s="142">
        <f t="shared" ref="AM105" si="851">+SUM(AM106:AM107)</f>
        <v>125000000</v>
      </c>
      <c r="AN105" s="142">
        <f t="shared" si="848"/>
        <v>10000000</v>
      </c>
      <c r="AO105" s="175">
        <f t="shared" si="848"/>
        <v>3500000</v>
      </c>
      <c r="AP105" s="142">
        <f t="shared" si="848"/>
        <v>294497</v>
      </c>
      <c r="AQ105" s="142">
        <f t="shared" si="848"/>
        <v>183180</v>
      </c>
      <c r="AR105" s="142">
        <f t="shared" si="848"/>
        <v>0</v>
      </c>
      <c r="AS105" s="142">
        <f t="shared" si="848"/>
        <v>0</v>
      </c>
      <c r="AT105" s="142">
        <f t="shared" si="848"/>
        <v>0</v>
      </c>
      <c r="AU105" s="142">
        <f t="shared" si="848"/>
        <v>0</v>
      </c>
      <c r="AV105" s="142">
        <f t="shared" si="848"/>
        <v>0</v>
      </c>
      <c r="AW105" s="142">
        <f t="shared" si="848"/>
        <v>0</v>
      </c>
      <c r="AX105" s="142">
        <f t="shared" si="848"/>
        <v>0</v>
      </c>
      <c r="AY105" s="142">
        <f t="shared" si="848"/>
        <v>0</v>
      </c>
      <c r="AZ105" s="142">
        <f t="shared" si="848"/>
        <v>13977677</v>
      </c>
      <c r="BA105" s="175">
        <f t="shared" si="848"/>
        <v>1375000</v>
      </c>
      <c r="BB105" s="164">
        <f t="shared" si="848"/>
        <v>500000</v>
      </c>
      <c r="BC105" s="142">
        <f t="shared" si="848"/>
        <v>3294497</v>
      </c>
      <c r="BD105" s="175">
        <f t="shared" si="848"/>
        <v>183180</v>
      </c>
      <c r="BE105" s="142">
        <f t="shared" si="848"/>
        <v>0</v>
      </c>
      <c r="BF105" s="142">
        <f t="shared" si="848"/>
        <v>0</v>
      </c>
      <c r="BG105" s="142">
        <f t="shared" si="848"/>
        <v>0</v>
      </c>
      <c r="BH105" s="142">
        <f t="shared" si="848"/>
        <v>0</v>
      </c>
      <c r="BI105" s="142">
        <f t="shared" si="848"/>
        <v>0</v>
      </c>
      <c r="BJ105" s="142">
        <f t="shared" si="848"/>
        <v>0</v>
      </c>
      <c r="BK105" s="142">
        <f t="shared" si="848"/>
        <v>0</v>
      </c>
      <c r="BL105" s="149">
        <f t="shared" si="848"/>
        <v>0</v>
      </c>
      <c r="BM105" s="142">
        <f t="shared" si="848"/>
        <v>5352677</v>
      </c>
      <c r="BN105" s="175">
        <f t="shared" si="848"/>
        <v>0</v>
      </c>
      <c r="BO105" s="164">
        <f t="shared" si="848"/>
        <v>1875000</v>
      </c>
      <c r="BP105" s="142">
        <f t="shared" si="848"/>
        <v>294497</v>
      </c>
      <c r="BQ105" s="175">
        <f t="shared" si="848"/>
        <v>262060</v>
      </c>
      <c r="BR105" s="142">
        <f t="shared" si="848"/>
        <v>0</v>
      </c>
      <c r="BS105" s="142">
        <f t="shared" si="848"/>
        <v>0</v>
      </c>
      <c r="BT105" s="142">
        <f t="shared" si="848"/>
        <v>0</v>
      </c>
      <c r="BU105" s="142">
        <f t="shared" ref="BU105:CQ105" si="852">+SUM(BU106:BU107)</f>
        <v>0</v>
      </c>
      <c r="BV105" s="142">
        <f t="shared" si="852"/>
        <v>0</v>
      </c>
      <c r="BW105" s="142">
        <f t="shared" si="852"/>
        <v>0</v>
      </c>
      <c r="BX105" s="142">
        <f t="shared" si="852"/>
        <v>0</v>
      </c>
      <c r="BY105" s="149">
        <f t="shared" si="852"/>
        <v>0</v>
      </c>
      <c r="BZ105" s="142">
        <f t="shared" si="852"/>
        <v>2431557</v>
      </c>
      <c r="CA105" s="175">
        <f t="shared" si="852"/>
        <v>0</v>
      </c>
      <c r="CB105" s="175">
        <f t="shared" si="852"/>
        <v>1875000</v>
      </c>
      <c r="CC105" s="142">
        <f t="shared" si="852"/>
        <v>294497</v>
      </c>
      <c r="CD105" s="142">
        <f t="shared" si="852"/>
        <v>262060</v>
      </c>
      <c r="CE105" s="142">
        <f t="shared" si="852"/>
        <v>0</v>
      </c>
      <c r="CF105" s="142">
        <f t="shared" si="852"/>
        <v>0</v>
      </c>
      <c r="CG105" s="142">
        <f t="shared" si="852"/>
        <v>0</v>
      </c>
      <c r="CH105" s="142">
        <f t="shared" si="852"/>
        <v>0</v>
      </c>
      <c r="CI105" s="142">
        <f t="shared" si="852"/>
        <v>0</v>
      </c>
      <c r="CJ105" s="142">
        <f t="shared" si="852"/>
        <v>0</v>
      </c>
      <c r="CK105" s="142">
        <f t="shared" si="852"/>
        <v>0</v>
      </c>
      <c r="CL105" s="142">
        <f t="shared" si="852"/>
        <v>0</v>
      </c>
      <c r="CM105" s="142">
        <f t="shared" si="852"/>
        <v>2431557</v>
      </c>
      <c r="CN105" s="175">
        <f t="shared" si="852"/>
        <v>111022323</v>
      </c>
      <c r="CO105" s="175">
        <f t="shared" si="852"/>
        <v>8625000</v>
      </c>
      <c r="CP105" s="175">
        <f t="shared" si="852"/>
        <v>2921120</v>
      </c>
      <c r="CQ105" s="175">
        <f t="shared" si="852"/>
        <v>0</v>
      </c>
      <c r="CR105" s="183">
        <f t="shared" si="706"/>
        <v>0.11182141600000001</v>
      </c>
      <c r="CS105" s="182">
        <f t="shared" si="707"/>
        <v>4.2821416000000001E-2</v>
      </c>
    </row>
    <row r="106" spans="1:97" s="112" customFormat="1" ht="18" customHeight="1" outlineLevel="2" x14ac:dyDescent="0.2">
      <c r="A106" s="102"/>
      <c r="B106" s="318" t="str">
        <f t="shared" si="764"/>
        <v>A-2-0-4-7-510</v>
      </c>
      <c r="C106" s="138" t="s">
        <v>522</v>
      </c>
      <c r="D106" s="127" t="s">
        <v>407</v>
      </c>
      <c r="E106" s="220" t="s">
        <v>414</v>
      </c>
      <c r="F106" s="116">
        <v>20000000</v>
      </c>
      <c r="G106" s="107"/>
      <c r="H106" s="106"/>
      <c r="I106" s="141"/>
      <c r="J106" s="110"/>
      <c r="K106" s="106"/>
      <c r="L106" s="108"/>
      <c r="M106" s="106"/>
      <c r="N106" s="141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10"/>
      <c r="AE106" s="106">
        <f t="shared" ref="AE106:AE107" si="853">+G106+I106+K106+M106+O106+Q106+S106+U106+W106+Y106+AA106+AC106</f>
        <v>0</v>
      </c>
      <c r="AF106" s="106">
        <f t="shared" ref="AF106:AF107" si="854">+H106+J106+L106+N106+P106+R106+T106+V106+X106+Z106+AB106+AD106</f>
        <v>0</v>
      </c>
      <c r="AG106" s="109"/>
      <c r="AH106" s="108"/>
      <c r="AI106" s="113">
        <f t="shared" si="767"/>
        <v>0</v>
      </c>
      <c r="AJ106" s="113">
        <f t="shared" ref="AJ106:AJ107" si="855">+F106-AE106+AF106+AI106</f>
        <v>20000000</v>
      </c>
      <c r="AK106" s="106"/>
      <c r="AL106" s="141">
        <f t="shared" si="804"/>
        <v>10200000</v>
      </c>
      <c r="AM106" s="113">
        <f t="shared" ref="AM106:AM107" si="856">+AJ106-AK106</f>
        <v>20000000</v>
      </c>
      <c r="AN106" s="117">
        <v>10000000</v>
      </c>
      <c r="AO106" s="134">
        <v>200000</v>
      </c>
      <c r="AP106" s="122">
        <v>0</v>
      </c>
      <c r="AQ106" s="122">
        <v>0</v>
      </c>
      <c r="AR106" s="122"/>
      <c r="AS106" s="122"/>
      <c r="AT106" s="122"/>
      <c r="AU106" s="122"/>
      <c r="AV106" s="122"/>
      <c r="AW106" s="122"/>
      <c r="AX106" s="122"/>
      <c r="AY106" s="122"/>
      <c r="AZ106" s="113">
        <f t="shared" ref="AZ106:AZ107" si="857">+SUM(AN106:AY106)</f>
        <v>10200000</v>
      </c>
      <c r="BA106" s="116">
        <v>1375000</v>
      </c>
      <c r="BB106" s="115">
        <v>200000</v>
      </c>
      <c r="BC106" s="113">
        <v>0</v>
      </c>
      <c r="BD106" s="134">
        <v>0</v>
      </c>
      <c r="BE106" s="122"/>
      <c r="BF106" s="122"/>
      <c r="BG106" s="122"/>
      <c r="BH106" s="122"/>
      <c r="BI106" s="122"/>
      <c r="BJ106" s="122"/>
      <c r="BK106" s="122"/>
      <c r="BL106" s="118"/>
      <c r="BM106" s="113">
        <f t="shared" ref="BM106:BM107" si="858">+SUM(BA106:BL106)</f>
        <v>1575000</v>
      </c>
      <c r="BN106" s="116">
        <v>0</v>
      </c>
      <c r="BO106" s="115">
        <v>1575000</v>
      </c>
      <c r="BP106" s="113">
        <v>0</v>
      </c>
      <c r="BQ106" s="134">
        <v>0</v>
      </c>
      <c r="BR106" s="122"/>
      <c r="BS106" s="122"/>
      <c r="BT106" s="122"/>
      <c r="BU106" s="122"/>
      <c r="BV106" s="122"/>
      <c r="BW106" s="122"/>
      <c r="BX106" s="122"/>
      <c r="BY106" s="118"/>
      <c r="BZ106" s="113">
        <f t="shared" ref="BZ106:BZ107" si="859">+SUM(BN106:BY106)</f>
        <v>1575000</v>
      </c>
      <c r="CA106" s="116">
        <v>0</v>
      </c>
      <c r="CB106" s="134">
        <v>1575000</v>
      </c>
      <c r="CC106" s="122">
        <v>0</v>
      </c>
      <c r="CD106" s="122">
        <v>0</v>
      </c>
      <c r="CE106" s="122"/>
      <c r="CF106" s="122"/>
      <c r="CG106" s="122"/>
      <c r="CH106" s="122"/>
      <c r="CI106" s="122"/>
      <c r="CJ106" s="122"/>
      <c r="CK106" s="122"/>
      <c r="CL106" s="122"/>
      <c r="CM106" s="119">
        <f t="shared" ref="CM106:CM107" si="860">+SUM(CA106:CL106)</f>
        <v>1575000</v>
      </c>
      <c r="CN106" s="116">
        <f t="shared" ref="CN106:CN107" si="861">+AJ106-AZ106</f>
        <v>9800000</v>
      </c>
      <c r="CO106" s="116">
        <f t="shared" ref="CO106:CO107" si="862">+AN106-BA106</f>
        <v>8625000</v>
      </c>
      <c r="CP106" s="116">
        <f t="shared" ref="CP106:CP107" si="863">+BM106-BZ106</f>
        <v>0</v>
      </c>
      <c r="CQ106" s="116">
        <f t="shared" ref="CQ106:CQ107" si="864">+BZ106-CM106</f>
        <v>0</v>
      </c>
      <c r="CR106" s="253">
        <f t="shared" si="706"/>
        <v>0.51</v>
      </c>
      <c r="CS106" s="254">
        <f t="shared" si="707"/>
        <v>7.8750000000000001E-2</v>
      </c>
    </row>
    <row r="107" spans="1:97" s="102" customFormat="1" ht="18" customHeight="1" outlineLevel="2" x14ac:dyDescent="0.2">
      <c r="B107" s="318" t="str">
        <f t="shared" si="764"/>
        <v>A-2-0-4-7-610</v>
      </c>
      <c r="C107" s="138" t="s">
        <v>523</v>
      </c>
      <c r="D107" s="127" t="s">
        <v>407</v>
      </c>
      <c r="E107" s="220" t="s">
        <v>415</v>
      </c>
      <c r="F107" s="116">
        <v>150000000</v>
      </c>
      <c r="G107" s="114">
        <v>45000000</v>
      </c>
      <c r="H107" s="113"/>
      <c r="I107" s="134"/>
      <c r="J107" s="118"/>
      <c r="K107" s="113"/>
      <c r="L107" s="115"/>
      <c r="M107" s="106"/>
      <c r="N107" s="141"/>
      <c r="O107" s="123"/>
      <c r="P107" s="123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18"/>
      <c r="AE107" s="113">
        <f t="shared" si="853"/>
        <v>45000000</v>
      </c>
      <c r="AF107" s="113">
        <f t="shared" si="854"/>
        <v>0</v>
      </c>
      <c r="AG107" s="116"/>
      <c r="AH107" s="115"/>
      <c r="AI107" s="113">
        <f t="shared" si="767"/>
        <v>0</v>
      </c>
      <c r="AJ107" s="120">
        <f t="shared" si="855"/>
        <v>105000000</v>
      </c>
      <c r="AK107" s="113"/>
      <c r="AL107" s="158">
        <f t="shared" si="804"/>
        <v>3777677</v>
      </c>
      <c r="AM107" s="120">
        <f t="shared" si="856"/>
        <v>105000000</v>
      </c>
      <c r="AN107" s="117">
        <v>0</v>
      </c>
      <c r="AO107" s="134">
        <v>3300000</v>
      </c>
      <c r="AP107" s="122">
        <v>294497</v>
      </c>
      <c r="AQ107" s="122">
        <v>183180</v>
      </c>
      <c r="AR107" s="122"/>
      <c r="AS107" s="122"/>
      <c r="AT107" s="122"/>
      <c r="AU107" s="122"/>
      <c r="AV107" s="122"/>
      <c r="AW107" s="122"/>
      <c r="AX107" s="122"/>
      <c r="AY107" s="122"/>
      <c r="AZ107" s="113">
        <f t="shared" si="857"/>
        <v>3777677</v>
      </c>
      <c r="BA107" s="116">
        <v>0</v>
      </c>
      <c r="BB107" s="115">
        <v>300000</v>
      </c>
      <c r="BC107" s="113">
        <v>3294497</v>
      </c>
      <c r="BD107" s="134">
        <v>183180</v>
      </c>
      <c r="BE107" s="122"/>
      <c r="BF107" s="122"/>
      <c r="BG107" s="122"/>
      <c r="BH107" s="122"/>
      <c r="BI107" s="122"/>
      <c r="BJ107" s="122"/>
      <c r="BK107" s="122"/>
      <c r="BL107" s="118"/>
      <c r="BM107" s="113">
        <f t="shared" si="858"/>
        <v>3777677</v>
      </c>
      <c r="BN107" s="116">
        <v>0</v>
      </c>
      <c r="BO107" s="115">
        <v>300000</v>
      </c>
      <c r="BP107" s="113">
        <v>294497</v>
      </c>
      <c r="BQ107" s="134">
        <v>262060</v>
      </c>
      <c r="BR107" s="122"/>
      <c r="BS107" s="122"/>
      <c r="BT107" s="122"/>
      <c r="BU107" s="122"/>
      <c r="BV107" s="122"/>
      <c r="BW107" s="122"/>
      <c r="BX107" s="122"/>
      <c r="BY107" s="118"/>
      <c r="BZ107" s="113">
        <f t="shared" si="859"/>
        <v>856557</v>
      </c>
      <c r="CA107" s="116">
        <v>0</v>
      </c>
      <c r="CB107" s="134">
        <v>300000</v>
      </c>
      <c r="CC107" s="122">
        <v>294497</v>
      </c>
      <c r="CD107" s="122">
        <v>262060</v>
      </c>
      <c r="CE107" s="122"/>
      <c r="CF107" s="122"/>
      <c r="CG107" s="122"/>
      <c r="CH107" s="122"/>
      <c r="CI107" s="122"/>
      <c r="CJ107" s="122"/>
      <c r="CK107" s="122"/>
      <c r="CL107" s="122"/>
      <c r="CM107" s="119">
        <f t="shared" si="860"/>
        <v>856557</v>
      </c>
      <c r="CN107" s="116">
        <f t="shared" si="861"/>
        <v>101222323</v>
      </c>
      <c r="CO107" s="116">
        <f t="shared" si="862"/>
        <v>0</v>
      </c>
      <c r="CP107" s="116">
        <f t="shared" si="863"/>
        <v>2921120</v>
      </c>
      <c r="CQ107" s="116">
        <f t="shared" si="864"/>
        <v>0</v>
      </c>
      <c r="CR107" s="253">
        <f t="shared" si="706"/>
        <v>3.5977876190476189E-2</v>
      </c>
      <c r="CS107" s="254">
        <f t="shared" si="707"/>
        <v>3.5977876190476189E-2</v>
      </c>
    </row>
    <row r="108" spans="1:97" s="131" customFormat="1" ht="20.25" customHeight="1" outlineLevel="1" x14ac:dyDescent="0.25">
      <c r="A108" s="128"/>
      <c r="B108" s="317"/>
      <c r="C108" s="135" t="s">
        <v>632</v>
      </c>
      <c r="D108" s="129" t="s">
        <v>407</v>
      </c>
      <c r="E108" s="294" t="s">
        <v>633</v>
      </c>
      <c r="F108" s="175">
        <f>+SUM(F109:F113)</f>
        <v>1635300000</v>
      </c>
      <c r="G108" s="149">
        <f t="shared" ref="G108:BT108" si="865">+SUM(G109:G113)</f>
        <v>0</v>
      </c>
      <c r="H108" s="142">
        <f t="shared" si="865"/>
        <v>0</v>
      </c>
      <c r="I108" s="175">
        <f t="shared" si="865"/>
        <v>0</v>
      </c>
      <c r="J108" s="149">
        <f t="shared" si="865"/>
        <v>0</v>
      </c>
      <c r="K108" s="142">
        <f t="shared" si="865"/>
        <v>0</v>
      </c>
      <c r="L108" s="164">
        <f t="shared" si="865"/>
        <v>0</v>
      </c>
      <c r="M108" s="142">
        <f t="shared" si="865"/>
        <v>0</v>
      </c>
      <c r="N108" s="175">
        <f t="shared" si="865"/>
        <v>0</v>
      </c>
      <c r="O108" s="142">
        <f t="shared" si="865"/>
        <v>0</v>
      </c>
      <c r="P108" s="142">
        <f t="shared" si="865"/>
        <v>0</v>
      </c>
      <c r="Q108" s="142">
        <f t="shared" si="865"/>
        <v>0</v>
      </c>
      <c r="R108" s="142">
        <f t="shared" si="865"/>
        <v>0</v>
      </c>
      <c r="S108" s="142">
        <f t="shared" si="865"/>
        <v>0</v>
      </c>
      <c r="T108" s="142">
        <f t="shared" si="865"/>
        <v>0</v>
      </c>
      <c r="U108" s="142">
        <f t="shared" si="865"/>
        <v>0</v>
      </c>
      <c r="V108" s="142">
        <f t="shared" si="865"/>
        <v>0</v>
      </c>
      <c r="W108" s="142">
        <f t="shared" si="865"/>
        <v>0</v>
      </c>
      <c r="X108" s="142">
        <f t="shared" si="865"/>
        <v>0</v>
      </c>
      <c r="Y108" s="142">
        <f t="shared" si="865"/>
        <v>0</v>
      </c>
      <c r="Z108" s="142">
        <f t="shared" si="865"/>
        <v>0</v>
      </c>
      <c r="AA108" s="142">
        <f t="shared" si="865"/>
        <v>0</v>
      </c>
      <c r="AB108" s="142">
        <f t="shared" si="865"/>
        <v>0</v>
      </c>
      <c r="AC108" s="142">
        <f t="shared" si="865"/>
        <v>0</v>
      </c>
      <c r="AD108" s="149">
        <f t="shared" si="865"/>
        <v>0</v>
      </c>
      <c r="AE108" s="142">
        <f t="shared" si="865"/>
        <v>0</v>
      </c>
      <c r="AF108" s="142">
        <f t="shared" si="865"/>
        <v>0</v>
      </c>
      <c r="AG108" s="175">
        <f t="shared" ref="AG108" si="866">+SUM(AG109:AG113)</f>
        <v>0</v>
      </c>
      <c r="AH108" s="164">
        <f t="shared" si="865"/>
        <v>0</v>
      </c>
      <c r="AI108" s="142">
        <f t="shared" ref="AI108" si="867">+SUM(AI109:AI113)</f>
        <v>0</v>
      </c>
      <c r="AJ108" s="142">
        <f t="shared" si="865"/>
        <v>1635300000</v>
      </c>
      <c r="AK108" s="142">
        <f t="shared" si="865"/>
        <v>0</v>
      </c>
      <c r="AL108" s="175">
        <f t="shared" si="865"/>
        <v>1635300000</v>
      </c>
      <c r="AM108" s="142">
        <f t="shared" ref="AM108" si="868">+SUM(AM109:AM113)</f>
        <v>1635300000</v>
      </c>
      <c r="AN108" s="142">
        <f t="shared" si="865"/>
        <v>1635300000</v>
      </c>
      <c r="AO108" s="175">
        <f t="shared" si="865"/>
        <v>0</v>
      </c>
      <c r="AP108" s="142">
        <f t="shared" si="865"/>
        <v>0</v>
      </c>
      <c r="AQ108" s="142">
        <f t="shared" si="865"/>
        <v>0</v>
      </c>
      <c r="AR108" s="142">
        <f t="shared" si="865"/>
        <v>0</v>
      </c>
      <c r="AS108" s="142">
        <f t="shared" si="865"/>
        <v>0</v>
      </c>
      <c r="AT108" s="142">
        <f t="shared" si="865"/>
        <v>0</v>
      </c>
      <c r="AU108" s="142">
        <f t="shared" si="865"/>
        <v>0</v>
      </c>
      <c r="AV108" s="142">
        <f t="shared" si="865"/>
        <v>0</v>
      </c>
      <c r="AW108" s="142">
        <f t="shared" si="865"/>
        <v>0</v>
      </c>
      <c r="AX108" s="142">
        <f t="shared" si="865"/>
        <v>0</v>
      </c>
      <c r="AY108" s="142">
        <f t="shared" si="865"/>
        <v>0</v>
      </c>
      <c r="AZ108" s="142">
        <f t="shared" si="865"/>
        <v>1635300000</v>
      </c>
      <c r="BA108" s="175">
        <f t="shared" si="865"/>
        <v>111414654</v>
      </c>
      <c r="BB108" s="164">
        <f t="shared" si="865"/>
        <v>93426108</v>
      </c>
      <c r="BC108" s="142">
        <f t="shared" si="865"/>
        <v>106396803</v>
      </c>
      <c r="BD108" s="175">
        <f t="shared" si="865"/>
        <v>132231793</v>
      </c>
      <c r="BE108" s="142">
        <f t="shared" si="865"/>
        <v>0</v>
      </c>
      <c r="BF108" s="142">
        <f t="shared" si="865"/>
        <v>0</v>
      </c>
      <c r="BG108" s="142">
        <f t="shared" si="865"/>
        <v>0</v>
      </c>
      <c r="BH108" s="142">
        <f t="shared" si="865"/>
        <v>0</v>
      </c>
      <c r="BI108" s="142">
        <f t="shared" si="865"/>
        <v>0</v>
      </c>
      <c r="BJ108" s="142">
        <f t="shared" si="865"/>
        <v>0</v>
      </c>
      <c r="BK108" s="142">
        <f t="shared" si="865"/>
        <v>0</v>
      </c>
      <c r="BL108" s="149">
        <f t="shared" si="865"/>
        <v>0</v>
      </c>
      <c r="BM108" s="142">
        <f t="shared" si="865"/>
        <v>443469358</v>
      </c>
      <c r="BN108" s="175">
        <f t="shared" si="865"/>
        <v>111414654</v>
      </c>
      <c r="BO108" s="164">
        <f t="shared" si="865"/>
        <v>88643684</v>
      </c>
      <c r="BP108" s="142">
        <f t="shared" si="865"/>
        <v>111179227</v>
      </c>
      <c r="BQ108" s="175">
        <f t="shared" si="865"/>
        <v>132195793</v>
      </c>
      <c r="BR108" s="142">
        <f t="shared" si="865"/>
        <v>0</v>
      </c>
      <c r="BS108" s="142">
        <f t="shared" si="865"/>
        <v>0</v>
      </c>
      <c r="BT108" s="142">
        <f t="shared" si="865"/>
        <v>0</v>
      </c>
      <c r="BU108" s="142">
        <f t="shared" ref="BU108:CQ108" si="869">+SUM(BU109:BU113)</f>
        <v>0</v>
      </c>
      <c r="BV108" s="142">
        <f t="shared" si="869"/>
        <v>0</v>
      </c>
      <c r="BW108" s="142">
        <f t="shared" si="869"/>
        <v>0</v>
      </c>
      <c r="BX108" s="142">
        <f t="shared" si="869"/>
        <v>0</v>
      </c>
      <c r="BY108" s="149">
        <f t="shared" si="869"/>
        <v>0</v>
      </c>
      <c r="BZ108" s="142">
        <f>+SUM(BZ109:BZ113)</f>
        <v>443433358</v>
      </c>
      <c r="CA108" s="175">
        <f t="shared" si="869"/>
        <v>108566288</v>
      </c>
      <c r="CB108" s="175">
        <f t="shared" si="869"/>
        <v>78961214</v>
      </c>
      <c r="CC108" s="142">
        <f t="shared" si="869"/>
        <v>120061752</v>
      </c>
      <c r="CD108" s="142">
        <f t="shared" si="869"/>
        <v>119697175</v>
      </c>
      <c r="CE108" s="142">
        <f t="shared" si="869"/>
        <v>0</v>
      </c>
      <c r="CF108" s="142">
        <f t="shared" si="869"/>
        <v>0</v>
      </c>
      <c r="CG108" s="142">
        <f t="shared" si="869"/>
        <v>0</v>
      </c>
      <c r="CH108" s="142">
        <f t="shared" si="869"/>
        <v>0</v>
      </c>
      <c r="CI108" s="142">
        <f t="shared" si="869"/>
        <v>0</v>
      </c>
      <c r="CJ108" s="142">
        <f t="shared" si="869"/>
        <v>0</v>
      </c>
      <c r="CK108" s="142">
        <f t="shared" si="869"/>
        <v>0</v>
      </c>
      <c r="CL108" s="142">
        <f t="shared" si="869"/>
        <v>0</v>
      </c>
      <c r="CM108" s="142">
        <f t="shared" si="869"/>
        <v>427286429</v>
      </c>
      <c r="CN108" s="175">
        <f t="shared" si="869"/>
        <v>0</v>
      </c>
      <c r="CO108" s="175">
        <f t="shared" si="869"/>
        <v>1523885346</v>
      </c>
      <c r="CP108" s="175">
        <f t="shared" si="869"/>
        <v>36000</v>
      </c>
      <c r="CQ108" s="175">
        <f t="shared" si="869"/>
        <v>16146929</v>
      </c>
      <c r="CR108" s="183">
        <f t="shared" si="706"/>
        <v>1</v>
      </c>
      <c r="CS108" s="182">
        <f t="shared" si="707"/>
        <v>0.27118532257078209</v>
      </c>
    </row>
    <row r="109" spans="1:97" s="112" customFormat="1" outlineLevel="2" x14ac:dyDescent="0.2">
      <c r="A109" s="102"/>
      <c r="B109" s="318" t="str">
        <f t="shared" si="764"/>
        <v>A-2-0-4-8-110</v>
      </c>
      <c r="C109" s="138" t="s">
        <v>524</v>
      </c>
      <c r="D109" s="127" t="s">
        <v>407</v>
      </c>
      <c r="E109" s="220" t="s">
        <v>416</v>
      </c>
      <c r="F109" s="116">
        <v>125000000</v>
      </c>
      <c r="G109" s="107"/>
      <c r="H109" s="106"/>
      <c r="I109" s="141"/>
      <c r="J109" s="110"/>
      <c r="K109" s="106"/>
      <c r="L109" s="108"/>
      <c r="M109" s="106"/>
      <c r="N109" s="141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10"/>
      <c r="AE109" s="106">
        <f t="shared" ref="AE109:AE113" si="870">+G109+I109+K109+M109+O109+Q109+S109+U109+W109+Y109+AA109+AC109</f>
        <v>0</v>
      </c>
      <c r="AF109" s="106">
        <f t="shared" ref="AF109:AF113" si="871">+H109+J109+L109+N109+P109+R109+T109+V109+X109+Z109+AB109+AD109</f>
        <v>0</v>
      </c>
      <c r="AG109" s="109"/>
      <c r="AH109" s="108"/>
      <c r="AI109" s="113">
        <f t="shared" si="767"/>
        <v>0</v>
      </c>
      <c r="AJ109" s="113">
        <f t="shared" ref="AJ109:AJ113" si="872">+F109-AE109+AF109+AI109</f>
        <v>125000000</v>
      </c>
      <c r="AK109" s="106"/>
      <c r="AL109" s="141">
        <f t="shared" si="804"/>
        <v>125000000</v>
      </c>
      <c r="AM109" s="113">
        <f t="shared" ref="AM109:AM113" si="873">+AJ109-AK109</f>
        <v>125000000</v>
      </c>
      <c r="AN109" s="117">
        <v>125000000</v>
      </c>
      <c r="AO109" s="134">
        <v>0</v>
      </c>
      <c r="AP109" s="122">
        <v>0</v>
      </c>
      <c r="AQ109" s="122">
        <v>0</v>
      </c>
      <c r="AR109" s="122"/>
      <c r="AS109" s="122"/>
      <c r="AT109" s="122"/>
      <c r="AU109" s="122"/>
      <c r="AV109" s="122"/>
      <c r="AW109" s="122"/>
      <c r="AX109" s="122"/>
      <c r="AY109" s="122"/>
      <c r="AZ109" s="113">
        <f t="shared" ref="AZ109:AZ113" si="874">+SUM(AN109:AY109)</f>
        <v>125000000</v>
      </c>
      <c r="BA109" s="116">
        <v>14468061</v>
      </c>
      <c r="BB109" s="115">
        <v>5702890</v>
      </c>
      <c r="BC109" s="113">
        <v>10684711</v>
      </c>
      <c r="BD109" s="134">
        <v>5984910</v>
      </c>
      <c r="BE109" s="122"/>
      <c r="BF109" s="122"/>
      <c r="BG109" s="122"/>
      <c r="BH109" s="122"/>
      <c r="BI109" s="122"/>
      <c r="BJ109" s="122"/>
      <c r="BK109" s="122"/>
      <c r="BL109" s="118"/>
      <c r="BM109" s="113">
        <f t="shared" ref="BM109:BM113" si="875">+SUM(BA109:BL109)</f>
        <v>36840572</v>
      </c>
      <c r="BN109" s="116">
        <v>14468061</v>
      </c>
      <c r="BO109" s="115">
        <v>5476530</v>
      </c>
      <c r="BP109" s="113">
        <v>10911071</v>
      </c>
      <c r="BQ109" s="134">
        <v>5984910</v>
      </c>
      <c r="BR109" s="122"/>
      <c r="BS109" s="122"/>
      <c r="BT109" s="122"/>
      <c r="BU109" s="122"/>
      <c r="BV109" s="122"/>
      <c r="BW109" s="122"/>
      <c r="BX109" s="122"/>
      <c r="BY109" s="118"/>
      <c r="BZ109" s="113">
        <f>+SUM(BN109:BY109)</f>
        <v>36840572</v>
      </c>
      <c r="CA109" s="116">
        <v>14468061</v>
      </c>
      <c r="CB109" s="115">
        <v>5315766</v>
      </c>
      <c r="CC109" s="122">
        <v>10714951</v>
      </c>
      <c r="CD109" s="122">
        <v>5812738</v>
      </c>
      <c r="CE109" s="122"/>
      <c r="CF109" s="122"/>
      <c r="CG109" s="122"/>
      <c r="CH109" s="122"/>
      <c r="CI109" s="122"/>
      <c r="CJ109" s="122"/>
      <c r="CK109" s="122"/>
      <c r="CL109" s="122"/>
      <c r="CM109" s="119">
        <f>+SUM(CA109:CL109)</f>
        <v>36311516</v>
      </c>
      <c r="CN109" s="116">
        <f t="shared" ref="CN109:CN113" si="876">+AJ109-AZ109</f>
        <v>0</v>
      </c>
      <c r="CO109" s="116">
        <f t="shared" ref="CO109:CO113" si="877">+AN109-BA109</f>
        <v>110531939</v>
      </c>
      <c r="CP109" s="116">
        <f>+BM109-BZ109</f>
        <v>0</v>
      </c>
      <c r="CQ109" s="116">
        <f>+BZ109-CM109</f>
        <v>529056</v>
      </c>
      <c r="CR109" s="253">
        <f t="shared" si="706"/>
        <v>1</v>
      </c>
      <c r="CS109" s="254">
        <f t="shared" si="707"/>
        <v>0.29472457600000002</v>
      </c>
    </row>
    <row r="110" spans="1:97" s="102" customFormat="1" outlineLevel="2" x14ac:dyDescent="0.2">
      <c r="B110" s="318" t="str">
        <f t="shared" si="764"/>
        <v>A-2-0-4-8-210</v>
      </c>
      <c r="C110" s="138" t="s">
        <v>525</v>
      </c>
      <c r="D110" s="127" t="s">
        <v>407</v>
      </c>
      <c r="E110" s="220" t="s">
        <v>417</v>
      </c>
      <c r="F110" s="116">
        <v>900000000</v>
      </c>
      <c r="G110" s="114"/>
      <c r="H110" s="113"/>
      <c r="I110" s="134"/>
      <c r="J110" s="118"/>
      <c r="K110" s="113"/>
      <c r="L110" s="115"/>
      <c r="M110" s="113"/>
      <c r="N110" s="141"/>
      <c r="O110" s="123"/>
      <c r="P110" s="123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18"/>
      <c r="AE110" s="113">
        <f t="shared" si="870"/>
        <v>0</v>
      </c>
      <c r="AF110" s="113">
        <f t="shared" si="871"/>
        <v>0</v>
      </c>
      <c r="AG110" s="116"/>
      <c r="AH110" s="115"/>
      <c r="AI110" s="113">
        <f t="shared" si="767"/>
        <v>0</v>
      </c>
      <c r="AJ110" s="120">
        <f t="shared" si="872"/>
        <v>900000000</v>
      </c>
      <c r="AK110" s="113"/>
      <c r="AL110" s="158">
        <f t="shared" si="804"/>
        <v>900000000</v>
      </c>
      <c r="AM110" s="120">
        <f t="shared" si="873"/>
        <v>900000000</v>
      </c>
      <c r="AN110" s="117">
        <v>900000000</v>
      </c>
      <c r="AO110" s="134">
        <v>0</v>
      </c>
      <c r="AP110" s="122">
        <v>0</v>
      </c>
      <c r="AQ110" s="122">
        <v>0</v>
      </c>
      <c r="AR110" s="122"/>
      <c r="AS110" s="122"/>
      <c r="AT110" s="122"/>
      <c r="AU110" s="122"/>
      <c r="AV110" s="122"/>
      <c r="AW110" s="122"/>
      <c r="AX110" s="122"/>
      <c r="AY110" s="122"/>
      <c r="AZ110" s="113">
        <f t="shared" si="874"/>
        <v>900000000</v>
      </c>
      <c r="BA110" s="116">
        <v>71472238</v>
      </c>
      <c r="BB110" s="115">
        <v>51195971</v>
      </c>
      <c r="BC110" s="113">
        <v>67601090</v>
      </c>
      <c r="BD110" s="134">
        <v>67102022</v>
      </c>
      <c r="BE110" s="122"/>
      <c r="BF110" s="122"/>
      <c r="BG110" s="122"/>
      <c r="BH110" s="122"/>
      <c r="BI110" s="122"/>
      <c r="BJ110" s="122"/>
      <c r="BK110" s="122"/>
      <c r="BL110" s="118"/>
      <c r="BM110" s="113">
        <f t="shared" si="875"/>
        <v>257371321</v>
      </c>
      <c r="BN110" s="116">
        <v>71472238</v>
      </c>
      <c r="BO110" s="115">
        <v>46723261</v>
      </c>
      <c r="BP110" s="113">
        <v>72073800</v>
      </c>
      <c r="BQ110" s="134">
        <v>67102022</v>
      </c>
      <c r="BR110" s="122"/>
      <c r="BS110" s="122"/>
      <c r="BT110" s="122"/>
      <c r="BU110" s="122"/>
      <c r="BV110" s="122"/>
      <c r="BW110" s="122"/>
      <c r="BX110" s="122"/>
      <c r="BY110" s="118"/>
      <c r="BZ110" s="113">
        <f t="shared" ref="BZ110:BZ113" si="878">+SUM(BN110:BY110)</f>
        <v>257371321</v>
      </c>
      <c r="CA110" s="116">
        <v>68737298</v>
      </c>
      <c r="CB110" s="134">
        <v>49013294</v>
      </c>
      <c r="CC110" s="122">
        <v>69411915</v>
      </c>
      <c r="CD110" s="122">
        <v>66372606</v>
      </c>
      <c r="CE110" s="122"/>
      <c r="CF110" s="122"/>
      <c r="CG110" s="122"/>
      <c r="CH110" s="122"/>
      <c r="CI110" s="122"/>
      <c r="CJ110" s="122"/>
      <c r="CK110" s="122"/>
      <c r="CL110" s="122"/>
      <c r="CM110" s="119">
        <f t="shared" ref="CM110:CM113" si="879">+SUM(CA110:CL110)</f>
        <v>253535113</v>
      </c>
      <c r="CN110" s="116">
        <f t="shared" si="876"/>
        <v>0</v>
      </c>
      <c r="CO110" s="116">
        <f t="shared" si="877"/>
        <v>828527762</v>
      </c>
      <c r="CP110" s="116">
        <f t="shared" ref="CP110:CP113" si="880">+BM110-BZ110</f>
        <v>0</v>
      </c>
      <c r="CQ110" s="116">
        <f t="shared" ref="CQ110:CQ113" si="881">+BZ110-CM110</f>
        <v>3836208</v>
      </c>
      <c r="CR110" s="253">
        <f t="shared" si="706"/>
        <v>1</v>
      </c>
      <c r="CS110" s="254">
        <f t="shared" si="707"/>
        <v>0.28596813444444447</v>
      </c>
    </row>
    <row r="111" spans="1:97" s="102" customFormat="1" outlineLevel="2" x14ac:dyDescent="0.2">
      <c r="B111" s="318" t="str">
        <f t="shared" si="764"/>
        <v>A-2-0-4-8-310</v>
      </c>
      <c r="C111" s="138" t="s">
        <v>526</v>
      </c>
      <c r="D111" s="127" t="s">
        <v>407</v>
      </c>
      <c r="E111" s="220" t="s">
        <v>418</v>
      </c>
      <c r="F111" s="116">
        <v>300000</v>
      </c>
      <c r="G111" s="114"/>
      <c r="H111" s="113"/>
      <c r="I111" s="134"/>
      <c r="J111" s="118"/>
      <c r="K111" s="113"/>
      <c r="L111" s="115"/>
      <c r="M111" s="113"/>
      <c r="N111" s="141"/>
      <c r="O111" s="123"/>
      <c r="P111" s="123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18"/>
      <c r="AE111" s="113">
        <f t="shared" si="870"/>
        <v>0</v>
      </c>
      <c r="AF111" s="113">
        <f t="shared" si="871"/>
        <v>0</v>
      </c>
      <c r="AG111" s="116"/>
      <c r="AH111" s="115"/>
      <c r="AI111" s="113">
        <f t="shared" si="767"/>
        <v>0</v>
      </c>
      <c r="AJ111" s="120">
        <f t="shared" si="872"/>
        <v>300000</v>
      </c>
      <c r="AK111" s="113"/>
      <c r="AL111" s="158">
        <f t="shared" si="804"/>
        <v>300000</v>
      </c>
      <c r="AM111" s="120">
        <f t="shared" si="873"/>
        <v>300000</v>
      </c>
      <c r="AN111" s="117">
        <v>300000</v>
      </c>
      <c r="AO111" s="134">
        <v>0</v>
      </c>
      <c r="AP111" s="122">
        <v>0</v>
      </c>
      <c r="AQ111" s="122">
        <v>0</v>
      </c>
      <c r="AR111" s="122"/>
      <c r="AS111" s="122"/>
      <c r="AT111" s="122"/>
      <c r="AU111" s="122"/>
      <c r="AV111" s="122"/>
      <c r="AW111" s="122"/>
      <c r="AX111" s="122"/>
      <c r="AY111" s="122"/>
      <c r="AZ111" s="113">
        <f t="shared" si="874"/>
        <v>300000</v>
      </c>
      <c r="BA111" s="116">
        <v>62624</v>
      </c>
      <c r="BB111" s="115">
        <v>32005</v>
      </c>
      <c r="BC111" s="113">
        <v>6154</v>
      </c>
      <c r="BD111" s="134">
        <v>4225</v>
      </c>
      <c r="BE111" s="122"/>
      <c r="BF111" s="122"/>
      <c r="BG111" s="122"/>
      <c r="BH111" s="122"/>
      <c r="BI111" s="122"/>
      <c r="BJ111" s="122"/>
      <c r="BK111" s="122"/>
      <c r="BL111" s="118"/>
      <c r="BM111" s="113">
        <f t="shared" si="875"/>
        <v>105008</v>
      </c>
      <c r="BN111" s="116">
        <v>62624</v>
      </c>
      <c r="BO111" s="115">
        <v>32005</v>
      </c>
      <c r="BP111" s="113">
        <v>6154</v>
      </c>
      <c r="BQ111" s="134">
        <v>4225</v>
      </c>
      <c r="BR111" s="122"/>
      <c r="BS111" s="122"/>
      <c r="BT111" s="122"/>
      <c r="BU111" s="122"/>
      <c r="BV111" s="122"/>
      <c r="BW111" s="122"/>
      <c r="BX111" s="122"/>
      <c r="BY111" s="118"/>
      <c r="BZ111" s="113">
        <f t="shared" si="878"/>
        <v>105008</v>
      </c>
      <c r="CA111" s="116">
        <v>58441</v>
      </c>
      <c r="CB111" s="134">
        <v>36188</v>
      </c>
      <c r="CC111" s="122">
        <v>6154</v>
      </c>
      <c r="CD111" s="122">
        <v>4225</v>
      </c>
      <c r="CE111" s="122"/>
      <c r="CF111" s="122"/>
      <c r="CG111" s="122"/>
      <c r="CH111" s="122"/>
      <c r="CI111" s="122"/>
      <c r="CJ111" s="122"/>
      <c r="CK111" s="122"/>
      <c r="CL111" s="122"/>
      <c r="CM111" s="119">
        <f t="shared" si="879"/>
        <v>105008</v>
      </c>
      <c r="CN111" s="116">
        <f t="shared" si="876"/>
        <v>0</v>
      </c>
      <c r="CO111" s="116">
        <f t="shared" si="877"/>
        <v>237376</v>
      </c>
      <c r="CP111" s="116">
        <f t="shared" si="880"/>
        <v>0</v>
      </c>
      <c r="CQ111" s="116">
        <f t="shared" si="881"/>
        <v>0</v>
      </c>
      <c r="CR111" s="253">
        <f t="shared" si="706"/>
        <v>1</v>
      </c>
      <c r="CS111" s="254">
        <f t="shared" si="707"/>
        <v>0.35002666666666665</v>
      </c>
    </row>
    <row r="112" spans="1:97" s="102" customFormat="1" outlineLevel="2" x14ac:dyDescent="0.2">
      <c r="B112" s="318" t="str">
        <f t="shared" si="764"/>
        <v>A-2-0-4-8-510</v>
      </c>
      <c r="C112" s="138" t="s">
        <v>527</v>
      </c>
      <c r="D112" s="127" t="s">
        <v>407</v>
      </c>
      <c r="E112" s="220" t="s">
        <v>419</v>
      </c>
      <c r="F112" s="116">
        <v>190000000</v>
      </c>
      <c r="G112" s="114"/>
      <c r="H112" s="113"/>
      <c r="I112" s="134"/>
      <c r="J112" s="118"/>
      <c r="K112" s="113"/>
      <c r="L112" s="115"/>
      <c r="M112" s="113"/>
      <c r="N112" s="141"/>
      <c r="O112" s="123"/>
      <c r="P112" s="123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18"/>
      <c r="AE112" s="113">
        <f t="shared" si="870"/>
        <v>0</v>
      </c>
      <c r="AF112" s="113">
        <f t="shared" si="871"/>
        <v>0</v>
      </c>
      <c r="AG112" s="116"/>
      <c r="AH112" s="115"/>
      <c r="AI112" s="113">
        <f t="shared" si="767"/>
        <v>0</v>
      </c>
      <c r="AJ112" s="120">
        <f t="shared" si="872"/>
        <v>190000000</v>
      </c>
      <c r="AK112" s="113"/>
      <c r="AL112" s="158">
        <f t="shared" si="804"/>
        <v>190000000</v>
      </c>
      <c r="AM112" s="120">
        <f t="shared" si="873"/>
        <v>190000000</v>
      </c>
      <c r="AN112" s="117">
        <v>190000000</v>
      </c>
      <c r="AO112" s="134">
        <v>0</v>
      </c>
      <c r="AP112" s="122">
        <v>0</v>
      </c>
      <c r="AQ112" s="122">
        <v>0</v>
      </c>
      <c r="AR112" s="122"/>
      <c r="AS112" s="122"/>
      <c r="AT112" s="122"/>
      <c r="AU112" s="122"/>
      <c r="AV112" s="122"/>
      <c r="AW112" s="122"/>
      <c r="AX112" s="122"/>
      <c r="AY112" s="122"/>
      <c r="AZ112" s="113">
        <f t="shared" si="874"/>
        <v>190000000</v>
      </c>
      <c r="BA112" s="116">
        <v>9336853</v>
      </c>
      <c r="BB112" s="115">
        <v>12888055</v>
      </c>
      <c r="BC112" s="113">
        <v>2071699</v>
      </c>
      <c r="BD112" s="134">
        <v>36815566</v>
      </c>
      <c r="BE112" s="122"/>
      <c r="BF112" s="122"/>
      <c r="BG112" s="122"/>
      <c r="BH112" s="122"/>
      <c r="BI112" s="122"/>
      <c r="BJ112" s="122"/>
      <c r="BK112" s="122"/>
      <c r="BL112" s="118"/>
      <c r="BM112" s="113">
        <f t="shared" si="875"/>
        <v>61112173</v>
      </c>
      <c r="BN112" s="116">
        <v>9336853</v>
      </c>
      <c r="BO112" s="115">
        <v>12888055</v>
      </c>
      <c r="BP112" s="113">
        <v>2071699</v>
      </c>
      <c r="BQ112" s="134">
        <v>36815566</v>
      </c>
      <c r="BR112" s="122"/>
      <c r="BS112" s="122"/>
      <c r="BT112" s="122"/>
      <c r="BU112" s="122"/>
      <c r="BV112" s="122"/>
      <c r="BW112" s="122"/>
      <c r="BX112" s="122"/>
      <c r="BY112" s="118"/>
      <c r="BZ112" s="113">
        <f t="shared" si="878"/>
        <v>61112173</v>
      </c>
      <c r="CA112" s="116">
        <v>9336853</v>
      </c>
      <c r="CB112" s="134">
        <v>962890</v>
      </c>
      <c r="CC112" s="122">
        <v>13996864</v>
      </c>
      <c r="CD112" s="122">
        <v>25033901</v>
      </c>
      <c r="CE112" s="122"/>
      <c r="CF112" s="122"/>
      <c r="CG112" s="122"/>
      <c r="CH112" s="122"/>
      <c r="CI112" s="122"/>
      <c r="CJ112" s="122"/>
      <c r="CK112" s="122"/>
      <c r="CL112" s="122"/>
      <c r="CM112" s="119">
        <f t="shared" si="879"/>
        <v>49330508</v>
      </c>
      <c r="CN112" s="116">
        <f t="shared" si="876"/>
        <v>0</v>
      </c>
      <c r="CO112" s="116">
        <f t="shared" si="877"/>
        <v>180663147</v>
      </c>
      <c r="CP112" s="116">
        <f t="shared" si="880"/>
        <v>0</v>
      </c>
      <c r="CQ112" s="116">
        <f t="shared" si="881"/>
        <v>11781665</v>
      </c>
      <c r="CR112" s="253">
        <f t="shared" si="706"/>
        <v>1</v>
      </c>
      <c r="CS112" s="254">
        <f t="shared" si="707"/>
        <v>0.32164301578947369</v>
      </c>
    </row>
    <row r="113" spans="1:97" s="102" customFormat="1" outlineLevel="2" x14ac:dyDescent="0.2">
      <c r="B113" s="318" t="str">
        <f t="shared" si="764"/>
        <v>A-2-0-4-8-610</v>
      </c>
      <c r="C113" s="138" t="s">
        <v>528</v>
      </c>
      <c r="D113" s="127" t="s">
        <v>407</v>
      </c>
      <c r="E113" s="220" t="s">
        <v>420</v>
      </c>
      <c r="F113" s="116">
        <v>420000000</v>
      </c>
      <c r="G113" s="114"/>
      <c r="H113" s="113"/>
      <c r="I113" s="134"/>
      <c r="J113" s="118"/>
      <c r="K113" s="113"/>
      <c r="L113" s="115"/>
      <c r="M113" s="113"/>
      <c r="N113" s="141"/>
      <c r="O113" s="123"/>
      <c r="P113" s="123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18"/>
      <c r="AE113" s="113">
        <f t="shared" si="870"/>
        <v>0</v>
      </c>
      <c r="AF113" s="113">
        <f t="shared" si="871"/>
        <v>0</v>
      </c>
      <c r="AG113" s="116"/>
      <c r="AH113" s="115"/>
      <c r="AI113" s="113">
        <f t="shared" si="767"/>
        <v>0</v>
      </c>
      <c r="AJ113" s="120">
        <f t="shared" si="872"/>
        <v>420000000</v>
      </c>
      <c r="AK113" s="113"/>
      <c r="AL113" s="158">
        <f t="shared" si="804"/>
        <v>420000000</v>
      </c>
      <c r="AM113" s="120">
        <f t="shared" si="873"/>
        <v>420000000</v>
      </c>
      <c r="AN113" s="117">
        <v>420000000</v>
      </c>
      <c r="AO113" s="134">
        <v>0</v>
      </c>
      <c r="AP113" s="122">
        <v>0</v>
      </c>
      <c r="AQ113" s="122">
        <v>0</v>
      </c>
      <c r="AR113" s="122"/>
      <c r="AS113" s="122"/>
      <c r="AT113" s="122"/>
      <c r="AU113" s="122"/>
      <c r="AV113" s="122"/>
      <c r="AW113" s="122"/>
      <c r="AX113" s="122"/>
      <c r="AY113" s="122"/>
      <c r="AZ113" s="113">
        <f t="shared" si="874"/>
        <v>420000000</v>
      </c>
      <c r="BA113" s="116">
        <v>16074878</v>
      </c>
      <c r="BB113" s="115">
        <v>23607187</v>
      </c>
      <c r="BC113" s="113">
        <v>26033149</v>
      </c>
      <c r="BD113" s="134">
        <v>22325070</v>
      </c>
      <c r="BE113" s="122"/>
      <c r="BF113" s="122"/>
      <c r="BG113" s="122"/>
      <c r="BH113" s="122"/>
      <c r="BI113" s="122"/>
      <c r="BJ113" s="122"/>
      <c r="BK113" s="122"/>
      <c r="BL113" s="118"/>
      <c r="BM113" s="113">
        <f t="shared" si="875"/>
        <v>88040284</v>
      </c>
      <c r="BN113" s="116">
        <v>16074878</v>
      </c>
      <c r="BO113" s="115">
        <v>23523833</v>
      </c>
      <c r="BP113" s="113">
        <v>26116503</v>
      </c>
      <c r="BQ113" s="134">
        <v>22289070</v>
      </c>
      <c r="BR113" s="122"/>
      <c r="BS113" s="122"/>
      <c r="BT113" s="122"/>
      <c r="BU113" s="122"/>
      <c r="BV113" s="122"/>
      <c r="BW113" s="122"/>
      <c r="BX113" s="122"/>
      <c r="BY113" s="118"/>
      <c r="BZ113" s="113">
        <f t="shared" si="878"/>
        <v>88004284</v>
      </c>
      <c r="CA113" s="116">
        <v>15965635</v>
      </c>
      <c r="CB113" s="134">
        <v>23633076</v>
      </c>
      <c r="CC113" s="122">
        <v>25931868</v>
      </c>
      <c r="CD113" s="122">
        <v>22473705</v>
      </c>
      <c r="CE113" s="122"/>
      <c r="CF113" s="122"/>
      <c r="CG113" s="122"/>
      <c r="CH113" s="122"/>
      <c r="CI113" s="122"/>
      <c r="CJ113" s="122"/>
      <c r="CK113" s="122"/>
      <c r="CL113" s="122"/>
      <c r="CM113" s="119">
        <f t="shared" si="879"/>
        <v>88004284</v>
      </c>
      <c r="CN113" s="116">
        <f t="shared" si="876"/>
        <v>0</v>
      </c>
      <c r="CO113" s="116">
        <f t="shared" si="877"/>
        <v>403925122</v>
      </c>
      <c r="CP113" s="116">
        <f t="shared" si="880"/>
        <v>36000</v>
      </c>
      <c r="CQ113" s="116">
        <f t="shared" si="881"/>
        <v>0</v>
      </c>
      <c r="CR113" s="253">
        <f t="shared" si="706"/>
        <v>1</v>
      </c>
      <c r="CS113" s="254">
        <f t="shared" si="707"/>
        <v>0.20961972380952382</v>
      </c>
    </row>
    <row r="114" spans="1:97" s="131" customFormat="1" ht="20.25" customHeight="1" outlineLevel="1" x14ac:dyDescent="0.25">
      <c r="A114" s="128"/>
      <c r="B114" s="317"/>
      <c r="C114" s="135" t="s">
        <v>634</v>
      </c>
      <c r="D114" s="129" t="s">
        <v>407</v>
      </c>
      <c r="E114" s="294" t="s">
        <v>635</v>
      </c>
      <c r="F114" s="175">
        <f>+SUM(F115:F117)</f>
        <v>95000000</v>
      </c>
      <c r="G114" s="149">
        <f t="shared" ref="G114:BT114" si="882">+SUM(G115:G117)</f>
        <v>0</v>
      </c>
      <c r="H114" s="142">
        <f t="shared" si="882"/>
        <v>0</v>
      </c>
      <c r="I114" s="175">
        <f t="shared" si="882"/>
        <v>0</v>
      </c>
      <c r="J114" s="149">
        <f t="shared" si="882"/>
        <v>0</v>
      </c>
      <c r="K114" s="142">
        <f t="shared" si="882"/>
        <v>0</v>
      </c>
      <c r="L114" s="164">
        <f t="shared" si="882"/>
        <v>0</v>
      </c>
      <c r="M114" s="142">
        <f t="shared" si="882"/>
        <v>0</v>
      </c>
      <c r="N114" s="175">
        <f t="shared" si="882"/>
        <v>0</v>
      </c>
      <c r="O114" s="142">
        <f t="shared" si="882"/>
        <v>0</v>
      </c>
      <c r="P114" s="142">
        <f t="shared" si="882"/>
        <v>0</v>
      </c>
      <c r="Q114" s="142">
        <f t="shared" si="882"/>
        <v>0</v>
      </c>
      <c r="R114" s="142">
        <f t="shared" si="882"/>
        <v>0</v>
      </c>
      <c r="S114" s="142">
        <f t="shared" si="882"/>
        <v>0</v>
      </c>
      <c r="T114" s="142">
        <f t="shared" si="882"/>
        <v>0</v>
      </c>
      <c r="U114" s="142">
        <f t="shared" si="882"/>
        <v>0</v>
      </c>
      <c r="V114" s="142">
        <f t="shared" si="882"/>
        <v>0</v>
      </c>
      <c r="W114" s="142">
        <f t="shared" si="882"/>
        <v>0</v>
      </c>
      <c r="X114" s="142">
        <f t="shared" si="882"/>
        <v>0</v>
      </c>
      <c r="Y114" s="142">
        <f t="shared" si="882"/>
        <v>0</v>
      </c>
      <c r="Z114" s="142">
        <f t="shared" si="882"/>
        <v>0</v>
      </c>
      <c r="AA114" s="142">
        <f t="shared" si="882"/>
        <v>0</v>
      </c>
      <c r="AB114" s="142">
        <f t="shared" si="882"/>
        <v>0</v>
      </c>
      <c r="AC114" s="142">
        <f t="shared" si="882"/>
        <v>0</v>
      </c>
      <c r="AD114" s="149">
        <f t="shared" si="882"/>
        <v>0</v>
      </c>
      <c r="AE114" s="142">
        <f t="shared" si="882"/>
        <v>0</v>
      </c>
      <c r="AF114" s="142">
        <f t="shared" si="882"/>
        <v>0</v>
      </c>
      <c r="AG114" s="175">
        <f t="shared" ref="AG114" si="883">+SUM(AG115:AG117)</f>
        <v>0</v>
      </c>
      <c r="AH114" s="164">
        <f t="shared" si="882"/>
        <v>0</v>
      </c>
      <c r="AI114" s="142">
        <f t="shared" ref="AI114" si="884">+SUM(AI115:AI117)</f>
        <v>0</v>
      </c>
      <c r="AJ114" s="142">
        <f t="shared" si="882"/>
        <v>95000000</v>
      </c>
      <c r="AK114" s="142">
        <f t="shared" si="882"/>
        <v>0</v>
      </c>
      <c r="AL114" s="175">
        <f t="shared" si="882"/>
        <v>57865553</v>
      </c>
      <c r="AM114" s="142">
        <f t="shared" ref="AM114" si="885">+SUM(AM115:AM117)</f>
        <v>95000000</v>
      </c>
      <c r="AN114" s="142">
        <f t="shared" si="882"/>
        <v>0</v>
      </c>
      <c r="AO114" s="175">
        <f t="shared" si="882"/>
        <v>7865553</v>
      </c>
      <c r="AP114" s="142">
        <f t="shared" si="882"/>
        <v>50000000</v>
      </c>
      <c r="AQ114" s="142">
        <f t="shared" si="882"/>
        <v>0</v>
      </c>
      <c r="AR114" s="142">
        <f t="shared" si="882"/>
        <v>0</v>
      </c>
      <c r="AS114" s="142">
        <f t="shared" si="882"/>
        <v>0</v>
      </c>
      <c r="AT114" s="142">
        <f t="shared" si="882"/>
        <v>0</v>
      </c>
      <c r="AU114" s="142">
        <f t="shared" si="882"/>
        <v>0</v>
      </c>
      <c r="AV114" s="142">
        <f t="shared" si="882"/>
        <v>0</v>
      </c>
      <c r="AW114" s="142">
        <f t="shared" si="882"/>
        <v>0</v>
      </c>
      <c r="AX114" s="142">
        <f t="shared" si="882"/>
        <v>0</v>
      </c>
      <c r="AY114" s="142">
        <f t="shared" si="882"/>
        <v>0</v>
      </c>
      <c r="AZ114" s="142">
        <f t="shared" si="882"/>
        <v>57865553</v>
      </c>
      <c r="BA114" s="175">
        <f t="shared" si="882"/>
        <v>0</v>
      </c>
      <c r="BB114" s="164">
        <f t="shared" si="882"/>
        <v>7636236</v>
      </c>
      <c r="BC114" s="142">
        <f t="shared" si="882"/>
        <v>0</v>
      </c>
      <c r="BD114" s="175">
        <f t="shared" si="882"/>
        <v>45036508</v>
      </c>
      <c r="BE114" s="142">
        <f t="shared" si="882"/>
        <v>0</v>
      </c>
      <c r="BF114" s="142">
        <f t="shared" si="882"/>
        <v>0</v>
      </c>
      <c r="BG114" s="142">
        <f t="shared" si="882"/>
        <v>0</v>
      </c>
      <c r="BH114" s="142">
        <f t="shared" si="882"/>
        <v>0</v>
      </c>
      <c r="BI114" s="142">
        <f t="shared" si="882"/>
        <v>0</v>
      </c>
      <c r="BJ114" s="142">
        <f t="shared" si="882"/>
        <v>0</v>
      </c>
      <c r="BK114" s="142">
        <f t="shared" si="882"/>
        <v>0</v>
      </c>
      <c r="BL114" s="149">
        <f t="shared" si="882"/>
        <v>0</v>
      </c>
      <c r="BM114" s="142">
        <f t="shared" si="882"/>
        <v>52672744</v>
      </c>
      <c r="BN114" s="175">
        <f t="shared" si="882"/>
        <v>0</v>
      </c>
      <c r="BO114" s="164">
        <f t="shared" si="882"/>
        <v>7636236</v>
      </c>
      <c r="BP114" s="142">
        <f t="shared" si="882"/>
        <v>0</v>
      </c>
      <c r="BQ114" s="175">
        <f t="shared" si="882"/>
        <v>0</v>
      </c>
      <c r="BR114" s="142">
        <f t="shared" si="882"/>
        <v>0</v>
      </c>
      <c r="BS114" s="142">
        <f t="shared" si="882"/>
        <v>0</v>
      </c>
      <c r="BT114" s="142">
        <f t="shared" si="882"/>
        <v>0</v>
      </c>
      <c r="BU114" s="142">
        <f t="shared" ref="BU114:CQ114" si="886">+SUM(BU115:BU117)</f>
        <v>0</v>
      </c>
      <c r="BV114" s="142">
        <f t="shared" si="886"/>
        <v>0</v>
      </c>
      <c r="BW114" s="142">
        <f t="shared" si="886"/>
        <v>0</v>
      </c>
      <c r="BX114" s="142">
        <f t="shared" si="886"/>
        <v>0</v>
      </c>
      <c r="BY114" s="149">
        <f t="shared" si="886"/>
        <v>0</v>
      </c>
      <c r="BZ114" s="142">
        <f t="shared" si="886"/>
        <v>7636236</v>
      </c>
      <c r="CA114" s="175">
        <f t="shared" si="886"/>
        <v>0</v>
      </c>
      <c r="CB114" s="175">
        <f t="shared" si="886"/>
        <v>0</v>
      </c>
      <c r="CC114" s="142">
        <f t="shared" si="886"/>
        <v>7636236</v>
      </c>
      <c r="CD114" s="142">
        <f t="shared" si="886"/>
        <v>0</v>
      </c>
      <c r="CE114" s="142">
        <f t="shared" si="886"/>
        <v>0</v>
      </c>
      <c r="CF114" s="142">
        <f t="shared" si="886"/>
        <v>0</v>
      </c>
      <c r="CG114" s="142">
        <f t="shared" si="886"/>
        <v>0</v>
      </c>
      <c r="CH114" s="142">
        <f t="shared" si="886"/>
        <v>0</v>
      </c>
      <c r="CI114" s="142">
        <f t="shared" si="886"/>
        <v>0</v>
      </c>
      <c r="CJ114" s="142">
        <f t="shared" si="886"/>
        <v>0</v>
      </c>
      <c r="CK114" s="142">
        <f t="shared" si="886"/>
        <v>0</v>
      </c>
      <c r="CL114" s="142">
        <f t="shared" si="886"/>
        <v>0</v>
      </c>
      <c r="CM114" s="142">
        <f t="shared" si="886"/>
        <v>7636236</v>
      </c>
      <c r="CN114" s="175">
        <f t="shared" si="886"/>
        <v>37134447</v>
      </c>
      <c r="CO114" s="175">
        <f t="shared" si="886"/>
        <v>0</v>
      </c>
      <c r="CP114" s="175">
        <f t="shared" si="886"/>
        <v>45036508</v>
      </c>
      <c r="CQ114" s="175">
        <f t="shared" si="886"/>
        <v>0</v>
      </c>
      <c r="CR114" s="183">
        <f t="shared" si="706"/>
        <v>0.60911108421052629</v>
      </c>
      <c r="CS114" s="182">
        <f t="shared" si="707"/>
        <v>0.55444993684210531</v>
      </c>
    </row>
    <row r="115" spans="1:97" s="102" customFormat="1" ht="18" customHeight="1" outlineLevel="2" x14ac:dyDescent="0.2">
      <c r="B115" s="318" t="str">
        <f t="shared" si="764"/>
        <v>A-2-0-4-9-110</v>
      </c>
      <c r="C115" s="138" t="s">
        <v>529</v>
      </c>
      <c r="D115" s="127" t="s">
        <v>407</v>
      </c>
      <c r="E115" s="220" t="s">
        <v>421</v>
      </c>
      <c r="F115" s="116">
        <v>70000000</v>
      </c>
      <c r="G115" s="114"/>
      <c r="H115" s="113"/>
      <c r="I115" s="134"/>
      <c r="J115" s="118"/>
      <c r="K115" s="113"/>
      <c r="L115" s="115"/>
      <c r="M115" s="113"/>
      <c r="N115" s="141"/>
      <c r="O115" s="123"/>
      <c r="P115" s="123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18"/>
      <c r="AE115" s="113">
        <f t="shared" ref="AE115:AE117" si="887">+G115+I115+K115+M115+O115+Q115+S115+U115+W115+Y115+AA115+AC115</f>
        <v>0</v>
      </c>
      <c r="AF115" s="113">
        <f t="shared" ref="AF115:AF117" si="888">+H115+J115+L115+N115+P115+R115+T115+V115+X115+Z115+AB115+AD115</f>
        <v>0</v>
      </c>
      <c r="AG115" s="116"/>
      <c r="AH115" s="115"/>
      <c r="AI115" s="113">
        <f t="shared" si="767"/>
        <v>0</v>
      </c>
      <c r="AJ115" s="120">
        <f t="shared" ref="AJ115:AJ117" si="889">+F115-AE115+AF115+AI115</f>
        <v>70000000</v>
      </c>
      <c r="AK115" s="113"/>
      <c r="AL115" s="158">
        <f t="shared" si="804"/>
        <v>50000000</v>
      </c>
      <c r="AM115" s="120">
        <f t="shared" ref="AM115:AM117" si="890">+AJ115-AK115</f>
        <v>70000000</v>
      </c>
      <c r="AN115" s="117">
        <v>0</v>
      </c>
      <c r="AO115" s="134">
        <v>0</v>
      </c>
      <c r="AP115" s="122">
        <v>50000000</v>
      </c>
      <c r="AQ115" s="122">
        <v>0</v>
      </c>
      <c r="AR115" s="122"/>
      <c r="AS115" s="122"/>
      <c r="AT115" s="122"/>
      <c r="AU115" s="122"/>
      <c r="AV115" s="122"/>
      <c r="AW115" s="122"/>
      <c r="AX115" s="122"/>
      <c r="AY115" s="122"/>
      <c r="AZ115" s="113">
        <f t="shared" ref="AZ115:AZ117" si="891">+SUM(AN115:AY115)</f>
        <v>50000000</v>
      </c>
      <c r="BA115" s="116">
        <v>0</v>
      </c>
      <c r="BB115" s="115">
        <v>0</v>
      </c>
      <c r="BC115" s="113">
        <v>0</v>
      </c>
      <c r="BD115" s="134">
        <v>45036508</v>
      </c>
      <c r="BE115" s="122"/>
      <c r="BF115" s="122"/>
      <c r="BG115" s="122"/>
      <c r="BH115" s="122"/>
      <c r="BI115" s="122"/>
      <c r="BJ115" s="122"/>
      <c r="BK115" s="122"/>
      <c r="BL115" s="118"/>
      <c r="BM115" s="113">
        <f t="shared" ref="BM115:BM117" si="892">+SUM(BA115:BL115)</f>
        <v>45036508</v>
      </c>
      <c r="BN115" s="116">
        <v>0</v>
      </c>
      <c r="BO115" s="115">
        <v>0</v>
      </c>
      <c r="BP115" s="113">
        <v>0</v>
      </c>
      <c r="BQ115" s="134">
        <v>0</v>
      </c>
      <c r="BR115" s="122"/>
      <c r="BS115" s="122"/>
      <c r="BT115" s="122"/>
      <c r="BU115" s="122"/>
      <c r="BV115" s="122"/>
      <c r="BW115" s="122"/>
      <c r="BX115" s="122"/>
      <c r="BY115" s="118"/>
      <c r="BZ115" s="113">
        <f t="shared" ref="BZ115:BZ117" si="893">+SUM(BN115:BY115)</f>
        <v>0</v>
      </c>
      <c r="CA115" s="116">
        <v>0</v>
      </c>
      <c r="CB115" s="134">
        <v>0</v>
      </c>
      <c r="CC115" s="122">
        <v>0</v>
      </c>
      <c r="CD115" s="122">
        <v>0</v>
      </c>
      <c r="CE115" s="122"/>
      <c r="CF115" s="122"/>
      <c r="CG115" s="122"/>
      <c r="CH115" s="122"/>
      <c r="CI115" s="122"/>
      <c r="CJ115" s="122"/>
      <c r="CK115" s="122"/>
      <c r="CL115" s="122"/>
      <c r="CM115" s="119">
        <f t="shared" ref="CM115:CM117" si="894">+SUM(CA115:CL115)</f>
        <v>0</v>
      </c>
      <c r="CN115" s="116">
        <f t="shared" ref="CN115:CN117" si="895">+AJ115-AZ115</f>
        <v>20000000</v>
      </c>
      <c r="CO115" s="116">
        <f t="shared" ref="CO115:CO117" si="896">+AN115-BA115</f>
        <v>0</v>
      </c>
      <c r="CP115" s="116">
        <f t="shared" ref="CP115:CP117" si="897">+BM115-BZ115</f>
        <v>45036508</v>
      </c>
      <c r="CQ115" s="116">
        <f t="shared" ref="CQ115:CQ117" si="898">+BZ115-CM115</f>
        <v>0</v>
      </c>
      <c r="CR115" s="253">
        <f t="shared" si="706"/>
        <v>0.7142857142857143</v>
      </c>
      <c r="CS115" s="254">
        <f t="shared" si="707"/>
        <v>0.64337868571428569</v>
      </c>
    </row>
    <row r="116" spans="1:97" s="112" customFormat="1" ht="18" customHeight="1" outlineLevel="2" x14ac:dyDescent="0.2">
      <c r="A116" s="102"/>
      <c r="B116" s="318" t="str">
        <f t="shared" si="764"/>
        <v>A-2-0-4-9-810</v>
      </c>
      <c r="C116" s="138" t="s">
        <v>531</v>
      </c>
      <c r="D116" s="127" t="s">
        <v>407</v>
      </c>
      <c r="E116" s="220" t="s">
        <v>422</v>
      </c>
      <c r="F116" s="116">
        <v>5000000</v>
      </c>
      <c r="G116" s="107"/>
      <c r="H116" s="106"/>
      <c r="I116" s="141"/>
      <c r="J116" s="110"/>
      <c r="K116" s="106"/>
      <c r="L116" s="108"/>
      <c r="M116" s="106"/>
      <c r="N116" s="141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10"/>
      <c r="AE116" s="106">
        <f t="shared" si="887"/>
        <v>0</v>
      </c>
      <c r="AF116" s="106">
        <f t="shared" si="888"/>
        <v>0</v>
      </c>
      <c r="AG116" s="109"/>
      <c r="AH116" s="108"/>
      <c r="AI116" s="113">
        <f t="shared" si="767"/>
        <v>0</v>
      </c>
      <c r="AJ116" s="113">
        <f t="shared" si="889"/>
        <v>5000000</v>
      </c>
      <c r="AK116" s="106"/>
      <c r="AL116" s="141">
        <f t="shared" si="804"/>
        <v>0</v>
      </c>
      <c r="AM116" s="113">
        <f t="shared" si="890"/>
        <v>5000000</v>
      </c>
      <c r="AN116" s="117">
        <v>0</v>
      </c>
      <c r="AO116" s="134">
        <v>0</v>
      </c>
      <c r="AP116" s="122">
        <v>0</v>
      </c>
      <c r="AQ116" s="122">
        <v>0</v>
      </c>
      <c r="AR116" s="122"/>
      <c r="AS116" s="122"/>
      <c r="AT116" s="122"/>
      <c r="AU116" s="122"/>
      <c r="AV116" s="122"/>
      <c r="AW116" s="122"/>
      <c r="AX116" s="122"/>
      <c r="AY116" s="122"/>
      <c r="AZ116" s="113">
        <f t="shared" si="891"/>
        <v>0</v>
      </c>
      <c r="BA116" s="116">
        <v>0</v>
      </c>
      <c r="BB116" s="115">
        <v>0</v>
      </c>
      <c r="BC116" s="113">
        <v>0</v>
      </c>
      <c r="BD116" s="134">
        <v>0</v>
      </c>
      <c r="BE116" s="122"/>
      <c r="BF116" s="122"/>
      <c r="BG116" s="122"/>
      <c r="BH116" s="122"/>
      <c r="BI116" s="122"/>
      <c r="BJ116" s="122"/>
      <c r="BK116" s="122"/>
      <c r="BL116" s="118"/>
      <c r="BM116" s="113">
        <f t="shared" si="892"/>
        <v>0</v>
      </c>
      <c r="BN116" s="116">
        <v>0</v>
      </c>
      <c r="BO116" s="115">
        <v>0</v>
      </c>
      <c r="BP116" s="113">
        <v>0</v>
      </c>
      <c r="BQ116" s="134">
        <v>0</v>
      </c>
      <c r="BR116" s="122"/>
      <c r="BS116" s="122"/>
      <c r="BT116" s="122"/>
      <c r="BU116" s="122"/>
      <c r="BV116" s="122"/>
      <c r="BW116" s="122"/>
      <c r="BX116" s="122"/>
      <c r="BY116" s="118"/>
      <c r="BZ116" s="113">
        <f t="shared" si="893"/>
        <v>0</v>
      </c>
      <c r="CA116" s="116">
        <v>0</v>
      </c>
      <c r="CB116" s="134">
        <v>0</v>
      </c>
      <c r="CC116" s="122">
        <v>0</v>
      </c>
      <c r="CD116" s="122">
        <v>0</v>
      </c>
      <c r="CE116" s="122"/>
      <c r="CF116" s="122"/>
      <c r="CG116" s="122"/>
      <c r="CH116" s="122"/>
      <c r="CI116" s="122"/>
      <c r="CJ116" s="122"/>
      <c r="CK116" s="122"/>
      <c r="CL116" s="122"/>
      <c r="CM116" s="119">
        <f t="shared" si="894"/>
        <v>0</v>
      </c>
      <c r="CN116" s="116">
        <f t="shared" si="895"/>
        <v>5000000</v>
      </c>
      <c r="CO116" s="116">
        <f t="shared" si="896"/>
        <v>0</v>
      </c>
      <c r="CP116" s="116">
        <f t="shared" si="897"/>
        <v>0</v>
      </c>
      <c r="CQ116" s="116">
        <f t="shared" si="898"/>
        <v>0</v>
      </c>
      <c r="CR116" s="253">
        <f t="shared" si="706"/>
        <v>0</v>
      </c>
      <c r="CS116" s="254">
        <f t="shared" si="707"/>
        <v>0</v>
      </c>
    </row>
    <row r="117" spans="1:97" s="102" customFormat="1" ht="18" customHeight="1" outlineLevel="2" x14ac:dyDescent="0.2">
      <c r="B117" s="318" t="str">
        <f t="shared" si="764"/>
        <v>A-2-0-4-9-1110</v>
      </c>
      <c r="C117" s="138" t="s">
        <v>530</v>
      </c>
      <c r="D117" s="127" t="s">
        <v>407</v>
      </c>
      <c r="E117" s="220" t="s">
        <v>424</v>
      </c>
      <c r="F117" s="116">
        <v>20000000</v>
      </c>
      <c r="G117" s="114"/>
      <c r="H117" s="113"/>
      <c r="I117" s="134"/>
      <c r="J117" s="118"/>
      <c r="K117" s="113"/>
      <c r="L117" s="115"/>
      <c r="M117" s="106"/>
      <c r="N117" s="141"/>
      <c r="O117" s="123"/>
      <c r="P117" s="123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18"/>
      <c r="AE117" s="113">
        <f t="shared" si="887"/>
        <v>0</v>
      </c>
      <c r="AF117" s="113">
        <f t="shared" si="888"/>
        <v>0</v>
      </c>
      <c r="AG117" s="116"/>
      <c r="AH117" s="115"/>
      <c r="AI117" s="113">
        <f t="shared" si="767"/>
        <v>0</v>
      </c>
      <c r="AJ117" s="120">
        <f t="shared" si="889"/>
        <v>20000000</v>
      </c>
      <c r="AK117" s="113"/>
      <c r="AL117" s="158">
        <f t="shared" si="804"/>
        <v>7865553</v>
      </c>
      <c r="AM117" s="120">
        <f t="shared" si="890"/>
        <v>20000000</v>
      </c>
      <c r="AN117" s="117">
        <v>0</v>
      </c>
      <c r="AO117" s="134">
        <v>7865553</v>
      </c>
      <c r="AP117" s="122">
        <v>0</v>
      </c>
      <c r="AQ117" s="122">
        <v>0</v>
      </c>
      <c r="AR117" s="122"/>
      <c r="AS117" s="122"/>
      <c r="AT117" s="122"/>
      <c r="AU117" s="122"/>
      <c r="AV117" s="122"/>
      <c r="AW117" s="122"/>
      <c r="AX117" s="122"/>
      <c r="AY117" s="122"/>
      <c r="AZ117" s="113">
        <f t="shared" si="891"/>
        <v>7865553</v>
      </c>
      <c r="BA117" s="116">
        <v>0</v>
      </c>
      <c r="BB117" s="115">
        <v>7636236</v>
      </c>
      <c r="BC117" s="113">
        <v>0</v>
      </c>
      <c r="BD117" s="134">
        <v>0</v>
      </c>
      <c r="BE117" s="122"/>
      <c r="BF117" s="122"/>
      <c r="BG117" s="122"/>
      <c r="BH117" s="122"/>
      <c r="BI117" s="122"/>
      <c r="BJ117" s="122"/>
      <c r="BK117" s="122"/>
      <c r="BL117" s="118"/>
      <c r="BM117" s="113">
        <f t="shared" si="892"/>
        <v>7636236</v>
      </c>
      <c r="BN117" s="116">
        <v>0</v>
      </c>
      <c r="BO117" s="115">
        <v>7636236</v>
      </c>
      <c r="BP117" s="113">
        <v>0</v>
      </c>
      <c r="BQ117" s="134">
        <v>0</v>
      </c>
      <c r="BR117" s="122"/>
      <c r="BS117" s="122"/>
      <c r="BT117" s="122"/>
      <c r="BU117" s="122"/>
      <c r="BV117" s="122"/>
      <c r="BW117" s="122"/>
      <c r="BX117" s="122"/>
      <c r="BY117" s="118"/>
      <c r="BZ117" s="113">
        <f t="shared" si="893"/>
        <v>7636236</v>
      </c>
      <c r="CA117" s="116">
        <v>0</v>
      </c>
      <c r="CB117" s="134">
        <v>0</v>
      </c>
      <c r="CC117" s="122">
        <v>7636236</v>
      </c>
      <c r="CD117" s="122">
        <v>0</v>
      </c>
      <c r="CE117" s="122"/>
      <c r="CF117" s="122"/>
      <c r="CG117" s="122"/>
      <c r="CH117" s="122"/>
      <c r="CI117" s="122"/>
      <c r="CJ117" s="122"/>
      <c r="CK117" s="122"/>
      <c r="CL117" s="122"/>
      <c r="CM117" s="119">
        <f t="shared" si="894"/>
        <v>7636236</v>
      </c>
      <c r="CN117" s="116">
        <f t="shared" si="895"/>
        <v>12134447</v>
      </c>
      <c r="CO117" s="116">
        <f t="shared" si="896"/>
        <v>0</v>
      </c>
      <c r="CP117" s="116">
        <f t="shared" si="897"/>
        <v>0</v>
      </c>
      <c r="CQ117" s="116">
        <f t="shared" si="898"/>
        <v>0</v>
      </c>
      <c r="CR117" s="253">
        <f t="shared" si="706"/>
        <v>0.39327764999999998</v>
      </c>
      <c r="CS117" s="254">
        <f t="shared" si="707"/>
        <v>0.38181179999999998</v>
      </c>
    </row>
    <row r="118" spans="1:97" s="131" customFormat="1" ht="20.25" customHeight="1" outlineLevel="1" x14ac:dyDescent="0.25">
      <c r="A118" s="128"/>
      <c r="B118" s="317"/>
      <c r="C118" s="135" t="s">
        <v>636</v>
      </c>
      <c r="D118" s="129" t="s">
        <v>407</v>
      </c>
      <c r="E118" s="294" t="s">
        <v>637</v>
      </c>
      <c r="F118" s="175">
        <f>+F119</f>
        <v>1429453404</v>
      </c>
      <c r="G118" s="149">
        <f t="shared" ref="G118:BT118" si="899">+G119</f>
        <v>0</v>
      </c>
      <c r="H118" s="142">
        <f t="shared" si="899"/>
        <v>0</v>
      </c>
      <c r="I118" s="175">
        <f t="shared" si="899"/>
        <v>0</v>
      </c>
      <c r="J118" s="149">
        <f t="shared" si="899"/>
        <v>0</v>
      </c>
      <c r="K118" s="142">
        <f t="shared" si="899"/>
        <v>0</v>
      </c>
      <c r="L118" s="164">
        <f t="shared" si="899"/>
        <v>0</v>
      </c>
      <c r="M118" s="142">
        <f t="shared" si="899"/>
        <v>0</v>
      </c>
      <c r="N118" s="175">
        <f t="shared" si="899"/>
        <v>80000000</v>
      </c>
      <c r="O118" s="142">
        <f t="shared" si="899"/>
        <v>0</v>
      </c>
      <c r="P118" s="142">
        <f t="shared" si="899"/>
        <v>0</v>
      </c>
      <c r="Q118" s="142">
        <f t="shared" si="899"/>
        <v>0</v>
      </c>
      <c r="R118" s="142">
        <f t="shared" si="899"/>
        <v>0</v>
      </c>
      <c r="S118" s="142">
        <f t="shared" si="899"/>
        <v>0</v>
      </c>
      <c r="T118" s="142">
        <f t="shared" si="899"/>
        <v>0</v>
      </c>
      <c r="U118" s="142">
        <f t="shared" si="899"/>
        <v>0</v>
      </c>
      <c r="V118" s="142">
        <f t="shared" si="899"/>
        <v>0</v>
      </c>
      <c r="W118" s="142">
        <f t="shared" si="899"/>
        <v>0</v>
      </c>
      <c r="X118" s="142">
        <f t="shared" si="899"/>
        <v>0</v>
      </c>
      <c r="Y118" s="142">
        <f t="shared" si="899"/>
        <v>0</v>
      </c>
      <c r="Z118" s="142">
        <f t="shared" si="899"/>
        <v>0</v>
      </c>
      <c r="AA118" s="142">
        <f t="shared" si="899"/>
        <v>0</v>
      </c>
      <c r="AB118" s="142">
        <f t="shared" si="899"/>
        <v>0</v>
      </c>
      <c r="AC118" s="142">
        <f t="shared" si="899"/>
        <v>0</v>
      </c>
      <c r="AD118" s="149">
        <f t="shared" si="899"/>
        <v>0</v>
      </c>
      <c r="AE118" s="142">
        <f t="shared" si="899"/>
        <v>0</v>
      </c>
      <c r="AF118" s="142">
        <f t="shared" si="899"/>
        <v>80000000</v>
      </c>
      <c r="AG118" s="175">
        <f t="shared" si="899"/>
        <v>469393639</v>
      </c>
      <c r="AH118" s="164">
        <f t="shared" si="899"/>
        <v>0</v>
      </c>
      <c r="AI118" s="142">
        <f t="shared" si="899"/>
        <v>-469393639</v>
      </c>
      <c r="AJ118" s="142">
        <f t="shared" si="899"/>
        <v>1040059765</v>
      </c>
      <c r="AK118" s="142">
        <f t="shared" si="899"/>
        <v>0</v>
      </c>
      <c r="AL118" s="175">
        <f t="shared" si="899"/>
        <v>1010057816</v>
      </c>
      <c r="AM118" s="142">
        <f t="shared" si="899"/>
        <v>1040059765</v>
      </c>
      <c r="AN118" s="142">
        <f t="shared" si="899"/>
        <v>937274886</v>
      </c>
      <c r="AO118" s="175">
        <f t="shared" si="899"/>
        <v>22784879</v>
      </c>
      <c r="AP118" s="142">
        <f t="shared" si="899"/>
        <v>0</v>
      </c>
      <c r="AQ118" s="142">
        <f t="shared" si="899"/>
        <v>49998051</v>
      </c>
      <c r="AR118" s="142">
        <f t="shared" si="899"/>
        <v>0</v>
      </c>
      <c r="AS118" s="142">
        <f t="shared" si="899"/>
        <v>0</v>
      </c>
      <c r="AT118" s="142">
        <f t="shared" si="899"/>
        <v>0</v>
      </c>
      <c r="AU118" s="142">
        <f t="shared" si="899"/>
        <v>0</v>
      </c>
      <c r="AV118" s="142">
        <f t="shared" si="899"/>
        <v>0</v>
      </c>
      <c r="AW118" s="142">
        <f t="shared" si="899"/>
        <v>0</v>
      </c>
      <c r="AX118" s="142">
        <f t="shared" si="899"/>
        <v>0</v>
      </c>
      <c r="AY118" s="142">
        <f t="shared" si="899"/>
        <v>0</v>
      </c>
      <c r="AZ118" s="142">
        <f t="shared" si="899"/>
        <v>1010057816</v>
      </c>
      <c r="BA118" s="175">
        <f t="shared" si="899"/>
        <v>937274886</v>
      </c>
      <c r="BB118" s="164">
        <f t="shared" si="899"/>
        <v>20484879</v>
      </c>
      <c r="BC118" s="142">
        <f t="shared" si="899"/>
        <v>0</v>
      </c>
      <c r="BD118" s="175">
        <f t="shared" si="899"/>
        <v>47798051</v>
      </c>
      <c r="BE118" s="142">
        <f t="shared" si="899"/>
        <v>0</v>
      </c>
      <c r="BF118" s="142">
        <f t="shared" si="899"/>
        <v>0</v>
      </c>
      <c r="BG118" s="142">
        <f t="shared" si="899"/>
        <v>0</v>
      </c>
      <c r="BH118" s="142">
        <f t="shared" si="899"/>
        <v>0</v>
      </c>
      <c r="BI118" s="142">
        <f t="shared" si="899"/>
        <v>0</v>
      </c>
      <c r="BJ118" s="142">
        <f t="shared" si="899"/>
        <v>0</v>
      </c>
      <c r="BK118" s="142">
        <f t="shared" si="899"/>
        <v>0</v>
      </c>
      <c r="BL118" s="149">
        <f t="shared" si="899"/>
        <v>0</v>
      </c>
      <c r="BM118" s="142">
        <f t="shared" si="899"/>
        <v>1005557816</v>
      </c>
      <c r="BN118" s="175">
        <f t="shared" si="899"/>
        <v>92483588</v>
      </c>
      <c r="BO118" s="164">
        <f t="shared" si="899"/>
        <v>86088259</v>
      </c>
      <c r="BP118" s="142">
        <f t="shared" si="899"/>
        <v>90464845</v>
      </c>
      <c r="BQ118" s="175">
        <f t="shared" si="899"/>
        <v>102196552</v>
      </c>
      <c r="BR118" s="142">
        <f t="shared" si="899"/>
        <v>0</v>
      </c>
      <c r="BS118" s="142">
        <f t="shared" si="899"/>
        <v>0</v>
      </c>
      <c r="BT118" s="142">
        <f t="shared" si="899"/>
        <v>0</v>
      </c>
      <c r="BU118" s="142">
        <f t="shared" ref="BU118:CQ118" si="900">+BU119</f>
        <v>0</v>
      </c>
      <c r="BV118" s="142">
        <f t="shared" si="900"/>
        <v>0</v>
      </c>
      <c r="BW118" s="142">
        <f t="shared" si="900"/>
        <v>0</v>
      </c>
      <c r="BX118" s="142">
        <f t="shared" si="900"/>
        <v>0</v>
      </c>
      <c r="BY118" s="149">
        <f t="shared" si="900"/>
        <v>0</v>
      </c>
      <c r="BZ118" s="142">
        <f t="shared" si="900"/>
        <v>371233244</v>
      </c>
      <c r="CA118" s="175">
        <f t="shared" si="900"/>
        <v>69797526</v>
      </c>
      <c r="CB118" s="175">
        <f t="shared" si="900"/>
        <v>108774321</v>
      </c>
      <c r="CC118" s="142">
        <f>+CC119</f>
        <v>90464845</v>
      </c>
      <c r="CD118" s="142">
        <f t="shared" si="900"/>
        <v>102196552</v>
      </c>
      <c r="CE118" s="142">
        <f t="shared" si="900"/>
        <v>0</v>
      </c>
      <c r="CF118" s="142">
        <f t="shared" si="900"/>
        <v>0</v>
      </c>
      <c r="CG118" s="142">
        <f t="shared" si="900"/>
        <v>0</v>
      </c>
      <c r="CH118" s="142">
        <f t="shared" si="900"/>
        <v>0</v>
      </c>
      <c r="CI118" s="142">
        <f t="shared" si="900"/>
        <v>0</v>
      </c>
      <c r="CJ118" s="142">
        <f t="shared" si="900"/>
        <v>0</v>
      </c>
      <c r="CK118" s="142">
        <f t="shared" si="900"/>
        <v>0</v>
      </c>
      <c r="CL118" s="142">
        <f t="shared" si="900"/>
        <v>0</v>
      </c>
      <c r="CM118" s="142">
        <f t="shared" si="900"/>
        <v>371233244</v>
      </c>
      <c r="CN118" s="175">
        <f t="shared" si="900"/>
        <v>30001949</v>
      </c>
      <c r="CO118" s="175">
        <f t="shared" si="900"/>
        <v>0</v>
      </c>
      <c r="CP118" s="175">
        <f t="shared" si="900"/>
        <v>634324572</v>
      </c>
      <c r="CQ118" s="175">
        <f t="shared" si="900"/>
        <v>0</v>
      </c>
      <c r="CR118" s="183">
        <f t="shared" si="706"/>
        <v>0.97115362981087916</v>
      </c>
      <c r="CS118" s="182">
        <f t="shared" si="707"/>
        <v>0.96682695537212715</v>
      </c>
    </row>
    <row r="119" spans="1:97" s="102" customFormat="1" ht="18" customHeight="1" outlineLevel="2" x14ac:dyDescent="0.2">
      <c r="B119" s="318" t="str">
        <f t="shared" si="764"/>
        <v>A-2-0-4-10-210</v>
      </c>
      <c r="C119" s="138" t="s">
        <v>489</v>
      </c>
      <c r="D119" s="127" t="s">
        <v>407</v>
      </c>
      <c r="E119" s="220" t="s">
        <v>425</v>
      </c>
      <c r="F119" s="116">
        <v>1429453404</v>
      </c>
      <c r="G119" s="114"/>
      <c r="H119" s="113"/>
      <c r="I119" s="134"/>
      <c r="J119" s="118"/>
      <c r="K119" s="113"/>
      <c r="L119" s="115"/>
      <c r="M119" s="106"/>
      <c r="N119" s="141">
        <v>80000000</v>
      </c>
      <c r="O119" s="123"/>
      <c r="P119" s="123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18"/>
      <c r="AE119" s="113">
        <f t="shared" ref="AE119" si="901">+G119+I119+K119+M119+O119+Q119+S119+U119+W119+Y119+AA119+AC119</f>
        <v>0</v>
      </c>
      <c r="AF119" s="113">
        <f t="shared" ref="AF119" si="902">+H119+J119+L119+N119+P119+R119+T119+V119+X119+Z119+AB119+AD119</f>
        <v>80000000</v>
      </c>
      <c r="AG119" s="116">
        <v>469393639</v>
      </c>
      <c r="AH119" s="115"/>
      <c r="AI119" s="113">
        <f t="shared" si="767"/>
        <v>-469393639</v>
      </c>
      <c r="AJ119" s="120">
        <f t="shared" ref="AJ119" si="903">+F119-AE119+AF119+AI119</f>
        <v>1040059765</v>
      </c>
      <c r="AK119" s="113"/>
      <c r="AL119" s="158">
        <f t="shared" si="804"/>
        <v>1010057816</v>
      </c>
      <c r="AM119" s="120">
        <f t="shared" ref="AM119" si="904">+AJ119-AK119</f>
        <v>1040059765</v>
      </c>
      <c r="AN119" s="117">
        <v>937274886</v>
      </c>
      <c r="AO119" s="134">
        <v>22784879</v>
      </c>
      <c r="AP119" s="122">
        <v>0</v>
      </c>
      <c r="AQ119" s="122">
        <v>49998051</v>
      </c>
      <c r="AR119" s="122"/>
      <c r="AS119" s="122"/>
      <c r="AT119" s="122"/>
      <c r="AU119" s="122"/>
      <c r="AV119" s="122"/>
      <c r="AW119" s="122"/>
      <c r="AX119" s="122"/>
      <c r="AY119" s="122"/>
      <c r="AZ119" s="113">
        <f t="shared" ref="AZ119" si="905">+SUM(AN119:AY119)</f>
        <v>1010057816</v>
      </c>
      <c r="BA119" s="116">
        <v>937274886</v>
      </c>
      <c r="BB119" s="115">
        <v>20484879</v>
      </c>
      <c r="BC119" s="113">
        <v>0</v>
      </c>
      <c r="BD119" s="134">
        <v>47798051</v>
      </c>
      <c r="BE119" s="122"/>
      <c r="BF119" s="122"/>
      <c r="BG119" s="122"/>
      <c r="BH119" s="122"/>
      <c r="BI119" s="122"/>
      <c r="BJ119" s="122"/>
      <c r="BK119" s="122"/>
      <c r="BL119" s="118"/>
      <c r="BM119" s="113">
        <f t="shared" ref="BM119" si="906">+SUM(BA119:BL119)</f>
        <v>1005557816</v>
      </c>
      <c r="BN119" s="116">
        <v>92483588</v>
      </c>
      <c r="BO119" s="115">
        <v>86088259</v>
      </c>
      <c r="BP119" s="113">
        <v>90464845</v>
      </c>
      <c r="BQ119" s="134">
        <v>102196552</v>
      </c>
      <c r="BR119" s="122"/>
      <c r="BS119" s="122"/>
      <c r="BT119" s="122"/>
      <c r="BU119" s="122"/>
      <c r="BV119" s="122"/>
      <c r="BW119" s="122"/>
      <c r="BX119" s="122"/>
      <c r="BY119" s="118"/>
      <c r="BZ119" s="113">
        <f t="shared" ref="BZ119" si="907">+SUM(BN119:BY119)</f>
        <v>371233244</v>
      </c>
      <c r="CA119" s="116">
        <v>69797526</v>
      </c>
      <c r="CB119" s="134">
        <v>108774321</v>
      </c>
      <c r="CC119" s="122">
        <v>90464845</v>
      </c>
      <c r="CD119" s="122">
        <v>102196552</v>
      </c>
      <c r="CE119" s="122"/>
      <c r="CF119" s="122"/>
      <c r="CG119" s="122"/>
      <c r="CH119" s="122"/>
      <c r="CI119" s="122"/>
      <c r="CJ119" s="122"/>
      <c r="CK119" s="122"/>
      <c r="CL119" s="122"/>
      <c r="CM119" s="119">
        <f t="shared" ref="CM119" si="908">+SUM(CA119:CL119)</f>
        <v>371233244</v>
      </c>
      <c r="CN119" s="116">
        <f t="shared" ref="CN119" si="909">+AJ119-AZ119</f>
        <v>30001949</v>
      </c>
      <c r="CO119" s="116">
        <f t="shared" ref="CO119" si="910">+AN119-BA119</f>
        <v>0</v>
      </c>
      <c r="CP119" s="116">
        <f t="shared" ref="CP119" si="911">+BM119-BZ119</f>
        <v>634324572</v>
      </c>
      <c r="CQ119" s="116">
        <f t="shared" ref="CQ119" si="912">+BZ119-CM119</f>
        <v>0</v>
      </c>
      <c r="CR119" s="253">
        <f t="shared" si="706"/>
        <v>0.97115362981087916</v>
      </c>
      <c r="CS119" s="254">
        <f t="shared" si="707"/>
        <v>0.96682695537212715</v>
      </c>
    </row>
    <row r="120" spans="1:97" s="131" customFormat="1" ht="20.25" customHeight="1" outlineLevel="1" x14ac:dyDescent="0.25">
      <c r="A120" s="128"/>
      <c r="B120" s="317"/>
      <c r="C120" s="135" t="s">
        <v>650</v>
      </c>
      <c r="D120" s="129" t="s">
        <v>407</v>
      </c>
      <c r="E120" s="294" t="s">
        <v>638</v>
      </c>
      <c r="F120" s="175">
        <f>+SUM(F121:F122)</f>
        <v>400000000</v>
      </c>
      <c r="G120" s="149">
        <f t="shared" ref="G120:BT120" si="913">+SUM(G121:G122)</f>
        <v>0</v>
      </c>
      <c r="H120" s="142">
        <f t="shared" si="913"/>
        <v>0</v>
      </c>
      <c r="I120" s="175">
        <f t="shared" si="913"/>
        <v>40000000</v>
      </c>
      <c r="J120" s="149">
        <f t="shared" si="913"/>
        <v>40000000</v>
      </c>
      <c r="K120" s="142">
        <f t="shared" si="913"/>
        <v>4295692</v>
      </c>
      <c r="L120" s="164">
        <f t="shared" si="913"/>
        <v>550000000</v>
      </c>
      <c r="M120" s="142">
        <f t="shared" si="913"/>
        <v>15000000</v>
      </c>
      <c r="N120" s="175">
        <f t="shared" si="913"/>
        <v>15000000</v>
      </c>
      <c r="O120" s="142">
        <f t="shared" si="913"/>
        <v>0</v>
      </c>
      <c r="P120" s="142">
        <f t="shared" si="913"/>
        <v>0</v>
      </c>
      <c r="Q120" s="142">
        <f t="shared" si="913"/>
        <v>0</v>
      </c>
      <c r="R120" s="142">
        <f t="shared" si="913"/>
        <v>0</v>
      </c>
      <c r="S120" s="142">
        <f t="shared" si="913"/>
        <v>0</v>
      </c>
      <c r="T120" s="142">
        <f t="shared" si="913"/>
        <v>0</v>
      </c>
      <c r="U120" s="142">
        <f t="shared" si="913"/>
        <v>0</v>
      </c>
      <c r="V120" s="142">
        <f t="shared" si="913"/>
        <v>0</v>
      </c>
      <c r="W120" s="142">
        <f t="shared" si="913"/>
        <v>0</v>
      </c>
      <c r="X120" s="142">
        <f t="shared" si="913"/>
        <v>0</v>
      </c>
      <c r="Y120" s="142">
        <f t="shared" si="913"/>
        <v>0</v>
      </c>
      <c r="Z120" s="142">
        <f t="shared" si="913"/>
        <v>0</v>
      </c>
      <c r="AA120" s="142">
        <f t="shared" si="913"/>
        <v>0</v>
      </c>
      <c r="AB120" s="142">
        <f t="shared" si="913"/>
        <v>0</v>
      </c>
      <c r="AC120" s="142">
        <f t="shared" si="913"/>
        <v>0</v>
      </c>
      <c r="AD120" s="149">
        <f t="shared" si="913"/>
        <v>0</v>
      </c>
      <c r="AE120" s="142">
        <f t="shared" si="913"/>
        <v>59295692</v>
      </c>
      <c r="AF120" s="142">
        <f t="shared" si="913"/>
        <v>605000000</v>
      </c>
      <c r="AG120" s="175">
        <f t="shared" si="913"/>
        <v>0</v>
      </c>
      <c r="AH120" s="164">
        <f t="shared" si="913"/>
        <v>150000000</v>
      </c>
      <c r="AI120" s="142">
        <f t="shared" ref="AI120" si="914">+SUM(AI121:AI122)</f>
        <v>150000000</v>
      </c>
      <c r="AJ120" s="142">
        <f t="shared" si="913"/>
        <v>1095704308</v>
      </c>
      <c r="AK120" s="142">
        <f t="shared" si="913"/>
        <v>0</v>
      </c>
      <c r="AL120" s="175">
        <f t="shared" si="913"/>
        <v>731895839</v>
      </c>
      <c r="AM120" s="142">
        <f t="shared" ref="AM120" si="915">+SUM(AM121:AM122)</f>
        <v>1095704308</v>
      </c>
      <c r="AN120" s="142">
        <f t="shared" si="913"/>
        <v>174675965</v>
      </c>
      <c r="AO120" s="175">
        <f t="shared" si="913"/>
        <v>225879488</v>
      </c>
      <c r="AP120" s="142">
        <f t="shared" si="913"/>
        <v>137700575</v>
      </c>
      <c r="AQ120" s="142">
        <f t="shared" si="913"/>
        <v>193639811</v>
      </c>
      <c r="AR120" s="142">
        <f t="shared" si="913"/>
        <v>0</v>
      </c>
      <c r="AS120" s="142">
        <f t="shared" si="913"/>
        <v>0</v>
      </c>
      <c r="AT120" s="142">
        <f t="shared" si="913"/>
        <v>0</v>
      </c>
      <c r="AU120" s="142">
        <f t="shared" si="913"/>
        <v>0</v>
      </c>
      <c r="AV120" s="142">
        <f t="shared" si="913"/>
        <v>0</v>
      </c>
      <c r="AW120" s="142">
        <f t="shared" si="913"/>
        <v>0</v>
      </c>
      <c r="AX120" s="142">
        <f t="shared" si="913"/>
        <v>0</v>
      </c>
      <c r="AY120" s="142">
        <f t="shared" si="913"/>
        <v>0</v>
      </c>
      <c r="AZ120" s="142">
        <f t="shared" si="913"/>
        <v>731895839</v>
      </c>
      <c r="BA120" s="175">
        <f t="shared" si="913"/>
        <v>117329666</v>
      </c>
      <c r="BB120" s="164">
        <f t="shared" si="913"/>
        <v>193389771</v>
      </c>
      <c r="BC120" s="142">
        <f t="shared" si="913"/>
        <v>145906104.5</v>
      </c>
      <c r="BD120" s="175">
        <f t="shared" si="913"/>
        <v>190675771</v>
      </c>
      <c r="BE120" s="142">
        <f t="shared" si="913"/>
        <v>0</v>
      </c>
      <c r="BF120" s="142">
        <f t="shared" si="913"/>
        <v>0</v>
      </c>
      <c r="BG120" s="142">
        <f t="shared" si="913"/>
        <v>0</v>
      </c>
      <c r="BH120" s="142">
        <f t="shared" si="913"/>
        <v>0</v>
      </c>
      <c r="BI120" s="142">
        <f t="shared" si="913"/>
        <v>0</v>
      </c>
      <c r="BJ120" s="142">
        <f t="shared" si="913"/>
        <v>0</v>
      </c>
      <c r="BK120" s="142">
        <f t="shared" si="913"/>
        <v>0</v>
      </c>
      <c r="BL120" s="149">
        <f t="shared" si="913"/>
        <v>0</v>
      </c>
      <c r="BM120" s="142">
        <f t="shared" si="913"/>
        <v>647301312.5</v>
      </c>
      <c r="BN120" s="175">
        <f t="shared" si="913"/>
        <v>28935811</v>
      </c>
      <c r="BO120" s="164">
        <f t="shared" si="913"/>
        <v>159057922</v>
      </c>
      <c r="BP120" s="142">
        <f t="shared" si="913"/>
        <v>152593129.5</v>
      </c>
      <c r="BQ120" s="175">
        <f t="shared" si="913"/>
        <v>87549142</v>
      </c>
      <c r="BR120" s="142">
        <f t="shared" si="913"/>
        <v>0</v>
      </c>
      <c r="BS120" s="142">
        <f t="shared" si="913"/>
        <v>0</v>
      </c>
      <c r="BT120" s="142">
        <f t="shared" si="913"/>
        <v>0</v>
      </c>
      <c r="BU120" s="142">
        <f t="shared" ref="BU120:CQ120" si="916">+SUM(BU121:BU122)</f>
        <v>0</v>
      </c>
      <c r="BV120" s="142">
        <f t="shared" si="916"/>
        <v>0</v>
      </c>
      <c r="BW120" s="142">
        <f t="shared" si="916"/>
        <v>0</v>
      </c>
      <c r="BX120" s="142">
        <f t="shared" si="916"/>
        <v>0</v>
      </c>
      <c r="BY120" s="149">
        <f t="shared" si="916"/>
        <v>0</v>
      </c>
      <c r="BZ120" s="142">
        <f t="shared" si="916"/>
        <v>428136004.5</v>
      </c>
      <c r="CA120" s="175">
        <f t="shared" si="916"/>
        <v>12799704</v>
      </c>
      <c r="CB120" s="175">
        <f t="shared" si="916"/>
        <v>173877609</v>
      </c>
      <c r="CC120" s="142">
        <f>+SUM(CC121:CC122)</f>
        <v>153909549.5</v>
      </c>
      <c r="CD120" s="142">
        <f t="shared" si="916"/>
        <v>87549142</v>
      </c>
      <c r="CE120" s="142">
        <f t="shared" si="916"/>
        <v>0</v>
      </c>
      <c r="CF120" s="142">
        <f t="shared" si="916"/>
        <v>0</v>
      </c>
      <c r="CG120" s="142">
        <f t="shared" si="916"/>
        <v>0</v>
      </c>
      <c r="CH120" s="142">
        <f t="shared" si="916"/>
        <v>0</v>
      </c>
      <c r="CI120" s="142">
        <f t="shared" si="916"/>
        <v>0</v>
      </c>
      <c r="CJ120" s="142">
        <f t="shared" si="916"/>
        <v>0</v>
      </c>
      <c r="CK120" s="142">
        <f t="shared" si="916"/>
        <v>0</v>
      </c>
      <c r="CL120" s="142">
        <f t="shared" si="916"/>
        <v>0</v>
      </c>
      <c r="CM120" s="142">
        <f t="shared" si="916"/>
        <v>428136004.5</v>
      </c>
      <c r="CN120" s="175">
        <f t="shared" si="916"/>
        <v>363808469</v>
      </c>
      <c r="CO120" s="175">
        <f t="shared" si="916"/>
        <v>57346299</v>
      </c>
      <c r="CP120" s="175">
        <f t="shared" si="916"/>
        <v>219165308</v>
      </c>
      <c r="CQ120" s="175">
        <f t="shared" si="916"/>
        <v>0</v>
      </c>
      <c r="CR120" s="183">
        <f t="shared" si="706"/>
        <v>0.66796838677757575</v>
      </c>
      <c r="CS120" s="182">
        <f t="shared" si="707"/>
        <v>0.59076277036961322</v>
      </c>
    </row>
    <row r="121" spans="1:97" s="102" customFormat="1" ht="18" customHeight="1" outlineLevel="2" x14ac:dyDescent="0.2">
      <c r="B121" s="318" t="str">
        <f t="shared" si="764"/>
        <v>A-2-0-4-11-110</v>
      </c>
      <c r="C121" s="138" t="s">
        <v>490</v>
      </c>
      <c r="D121" s="127" t="s">
        <v>407</v>
      </c>
      <c r="E121" s="220" t="s">
        <v>426</v>
      </c>
      <c r="F121" s="116">
        <v>80000000</v>
      </c>
      <c r="G121" s="114"/>
      <c r="H121" s="113"/>
      <c r="I121" s="134">
        <v>40000000</v>
      </c>
      <c r="J121" s="118"/>
      <c r="K121" s="113"/>
      <c r="L121" s="115"/>
      <c r="M121" s="106"/>
      <c r="N121" s="141">
        <v>15000000</v>
      </c>
      <c r="O121" s="123"/>
      <c r="P121" s="123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18"/>
      <c r="AE121" s="113">
        <f t="shared" ref="AE121:AE122" si="917">+G121+I121+K121+M121+O121+Q121+S121+U121+W121+Y121+AA121+AC121</f>
        <v>40000000</v>
      </c>
      <c r="AF121" s="113">
        <f t="shared" ref="AF121:AF122" si="918">+H121+J121+L121+N121+P121+R121+T121+V121+X121+Z121+AB121+AD121</f>
        <v>15000000</v>
      </c>
      <c r="AG121" s="116"/>
      <c r="AH121" s="115"/>
      <c r="AI121" s="113">
        <f t="shared" si="767"/>
        <v>0</v>
      </c>
      <c r="AJ121" s="120">
        <f t="shared" ref="AJ121:AJ122" si="919">+F121-AE121+AF121+AI121</f>
        <v>55000000</v>
      </c>
      <c r="AK121" s="113"/>
      <c r="AL121" s="158">
        <f t="shared" si="804"/>
        <v>54950000</v>
      </c>
      <c r="AM121" s="120">
        <f t="shared" ref="AM121:AM122" si="920">+AJ121-AK121</f>
        <v>55000000</v>
      </c>
      <c r="AN121" s="117">
        <v>46722594</v>
      </c>
      <c r="AO121" s="134">
        <v>5000000</v>
      </c>
      <c r="AP121" s="122">
        <v>3227406</v>
      </c>
      <c r="AQ121" s="122">
        <v>0</v>
      </c>
      <c r="AR121" s="122"/>
      <c r="AS121" s="122"/>
      <c r="AT121" s="122"/>
      <c r="AU121" s="122"/>
      <c r="AV121" s="122"/>
      <c r="AW121" s="122"/>
      <c r="AX121" s="122"/>
      <c r="AY121" s="122"/>
      <c r="AZ121" s="113">
        <f t="shared" ref="AZ121:AZ122" si="921">+SUM(AN121:AY121)</f>
        <v>54950000</v>
      </c>
      <c r="BA121" s="116">
        <v>0</v>
      </c>
      <c r="BB121" s="115">
        <v>6589634</v>
      </c>
      <c r="BC121" s="113">
        <v>29463965.5</v>
      </c>
      <c r="BD121" s="134">
        <v>6132913</v>
      </c>
      <c r="BE121" s="122"/>
      <c r="BF121" s="122"/>
      <c r="BG121" s="122"/>
      <c r="BH121" s="122"/>
      <c r="BI121" s="122"/>
      <c r="BJ121" s="122"/>
      <c r="BK121" s="122"/>
      <c r="BL121" s="118"/>
      <c r="BM121" s="113">
        <f t="shared" ref="BM121:BM122" si="922">+SUM(BA121:BL121)</f>
        <v>42186512.5</v>
      </c>
      <c r="BN121" s="116">
        <v>0</v>
      </c>
      <c r="BO121" s="115">
        <v>5676440</v>
      </c>
      <c r="BP121" s="113">
        <v>26303581.5</v>
      </c>
      <c r="BQ121" s="134">
        <v>4073578</v>
      </c>
      <c r="BR121" s="122"/>
      <c r="BS121" s="122"/>
      <c r="BT121" s="122"/>
      <c r="BU121" s="122"/>
      <c r="BV121" s="122"/>
      <c r="BW121" s="122"/>
      <c r="BX121" s="122"/>
      <c r="BY121" s="118"/>
      <c r="BZ121" s="113">
        <f t="shared" ref="BZ121:BZ122" si="923">+SUM(BN121:BY121)</f>
        <v>36053599.5</v>
      </c>
      <c r="CA121" s="116">
        <v>0</v>
      </c>
      <c r="CB121" s="134">
        <v>5676440</v>
      </c>
      <c r="CC121" s="122">
        <v>26303581.5</v>
      </c>
      <c r="CD121" s="122">
        <v>4073578</v>
      </c>
      <c r="CE121" s="122"/>
      <c r="CF121" s="122"/>
      <c r="CG121" s="122"/>
      <c r="CH121" s="122"/>
      <c r="CI121" s="122"/>
      <c r="CJ121" s="122"/>
      <c r="CK121" s="122"/>
      <c r="CL121" s="122"/>
      <c r="CM121" s="119">
        <f t="shared" ref="CM121:CM122" si="924">+SUM(CA121:CL121)</f>
        <v>36053599.5</v>
      </c>
      <c r="CN121" s="116">
        <f t="shared" ref="CN121:CN122" si="925">+AJ121-AZ121</f>
        <v>50000</v>
      </c>
      <c r="CO121" s="116">
        <f t="shared" ref="CO121:CO122" si="926">+AN121-BA121</f>
        <v>46722594</v>
      </c>
      <c r="CP121" s="116">
        <f t="shared" ref="CP121:CP122" si="927">+BM121-BZ121</f>
        <v>6132913</v>
      </c>
      <c r="CQ121" s="116">
        <f t="shared" ref="CQ121:CQ122" si="928">+BZ121-CM121</f>
        <v>0</v>
      </c>
      <c r="CR121" s="253">
        <f t="shared" si="706"/>
        <v>0.99909090909090914</v>
      </c>
      <c r="CS121" s="254">
        <f t="shared" si="707"/>
        <v>0.76702749999999997</v>
      </c>
    </row>
    <row r="122" spans="1:97" s="102" customFormat="1" ht="18" customHeight="1" outlineLevel="2" x14ac:dyDescent="0.2">
      <c r="B122" s="318" t="str">
        <f t="shared" si="764"/>
        <v>A-2-0-4-11-210</v>
      </c>
      <c r="C122" s="138" t="s">
        <v>491</v>
      </c>
      <c r="D122" s="127" t="s">
        <v>407</v>
      </c>
      <c r="E122" s="220" t="s">
        <v>427</v>
      </c>
      <c r="F122" s="116">
        <v>320000000</v>
      </c>
      <c r="G122" s="114"/>
      <c r="H122" s="113"/>
      <c r="I122" s="134"/>
      <c r="J122" s="118">
        <v>40000000</v>
      </c>
      <c r="K122" s="113">
        <v>4295692</v>
      </c>
      <c r="L122" s="115">
        <v>550000000</v>
      </c>
      <c r="M122" s="106">
        <v>15000000</v>
      </c>
      <c r="N122" s="141"/>
      <c r="O122" s="123"/>
      <c r="P122" s="123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18"/>
      <c r="AE122" s="113">
        <f t="shared" si="917"/>
        <v>19295692</v>
      </c>
      <c r="AF122" s="113">
        <f t="shared" si="918"/>
        <v>590000000</v>
      </c>
      <c r="AG122" s="116"/>
      <c r="AH122" s="115">
        <v>150000000</v>
      </c>
      <c r="AI122" s="113">
        <v>150000000</v>
      </c>
      <c r="AJ122" s="120">
        <f t="shared" si="919"/>
        <v>1040704308</v>
      </c>
      <c r="AK122" s="113"/>
      <c r="AL122" s="158">
        <f t="shared" si="804"/>
        <v>676945839</v>
      </c>
      <c r="AM122" s="120">
        <f t="shared" si="920"/>
        <v>1040704308</v>
      </c>
      <c r="AN122" s="117">
        <v>127953371</v>
      </c>
      <c r="AO122" s="134">
        <v>220879488</v>
      </c>
      <c r="AP122" s="122">
        <v>134473169</v>
      </c>
      <c r="AQ122" s="122">
        <v>193639811</v>
      </c>
      <c r="AR122" s="122"/>
      <c r="AS122" s="122"/>
      <c r="AT122" s="122"/>
      <c r="AU122" s="122"/>
      <c r="AV122" s="122"/>
      <c r="AW122" s="122"/>
      <c r="AX122" s="122"/>
      <c r="AY122" s="122"/>
      <c r="AZ122" s="113">
        <f t="shared" si="921"/>
        <v>676945839</v>
      </c>
      <c r="BA122" s="116">
        <v>117329666</v>
      </c>
      <c r="BB122" s="115">
        <v>186800137</v>
      </c>
      <c r="BC122" s="113">
        <v>116442139</v>
      </c>
      <c r="BD122" s="134">
        <v>184542858</v>
      </c>
      <c r="BE122" s="122"/>
      <c r="BF122" s="122"/>
      <c r="BG122" s="122"/>
      <c r="BH122" s="122"/>
      <c r="BI122" s="122"/>
      <c r="BJ122" s="122"/>
      <c r="BK122" s="122"/>
      <c r="BL122" s="118"/>
      <c r="BM122" s="113">
        <f t="shared" si="922"/>
        <v>605114800</v>
      </c>
      <c r="BN122" s="116">
        <v>28935811</v>
      </c>
      <c r="BO122" s="115">
        <v>153381482</v>
      </c>
      <c r="BP122" s="113">
        <v>126289548</v>
      </c>
      <c r="BQ122" s="134">
        <v>83475564</v>
      </c>
      <c r="BR122" s="122"/>
      <c r="BS122" s="122"/>
      <c r="BT122" s="122"/>
      <c r="BU122" s="122"/>
      <c r="BV122" s="122"/>
      <c r="BW122" s="122"/>
      <c r="BX122" s="122"/>
      <c r="BY122" s="118"/>
      <c r="BZ122" s="113">
        <f t="shared" si="923"/>
        <v>392082405</v>
      </c>
      <c r="CA122" s="116">
        <v>12799704</v>
      </c>
      <c r="CB122" s="134">
        <v>168201169</v>
      </c>
      <c r="CC122" s="122">
        <v>127605968</v>
      </c>
      <c r="CD122" s="122">
        <v>83475564</v>
      </c>
      <c r="CE122" s="122"/>
      <c r="CF122" s="122"/>
      <c r="CG122" s="122"/>
      <c r="CH122" s="122"/>
      <c r="CI122" s="122"/>
      <c r="CJ122" s="122"/>
      <c r="CK122" s="122"/>
      <c r="CL122" s="122"/>
      <c r="CM122" s="119">
        <f t="shared" si="924"/>
        <v>392082405</v>
      </c>
      <c r="CN122" s="116">
        <f t="shared" si="925"/>
        <v>363758469</v>
      </c>
      <c r="CO122" s="116">
        <f t="shared" si="926"/>
        <v>10623705</v>
      </c>
      <c r="CP122" s="116">
        <f t="shared" si="927"/>
        <v>213032395</v>
      </c>
      <c r="CQ122" s="116">
        <f t="shared" si="928"/>
        <v>0</v>
      </c>
      <c r="CR122" s="253">
        <f t="shared" si="706"/>
        <v>0.65046895049462983</v>
      </c>
      <c r="CS122" s="254">
        <f t="shared" si="707"/>
        <v>0.58144738649433936</v>
      </c>
    </row>
    <row r="123" spans="1:97" s="209" customFormat="1" ht="40.5" customHeight="1" outlineLevel="1" x14ac:dyDescent="0.2">
      <c r="A123" s="208"/>
      <c r="B123" s="319"/>
      <c r="C123" s="295" t="s">
        <v>639</v>
      </c>
      <c r="D123" s="274" t="s">
        <v>407</v>
      </c>
      <c r="E123" s="294" t="s">
        <v>640</v>
      </c>
      <c r="F123" s="297">
        <f>+SUM(F124:F127)</f>
        <v>270000000</v>
      </c>
      <c r="G123" s="311">
        <f t="shared" ref="G123:BT123" si="929">+SUM(G124:G127)</f>
        <v>0</v>
      </c>
      <c r="H123" s="296">
        <f t="shared" si="929"/>
        <v>0</v>
      </c>
      <c r="I123" s="297">
        <f t="shared" si="929"/>
        <v>0</v>
      </c>
      <c r="J123" s="311">
        <f t="shared" si="929"/>
        <v>0</v>
      </c>
      <c r="K123" s="296">
        <f t="shared" si="929"/>
        <v>0</v>
      </c>
      <c r="L123" s="301">
        <f t="shared" si="929"/>
        <v>0</v>
      </c>
      <c r="M123" s="296">
        <f t="shared" si="929"/>
        <v>0</v>
      </c>
      <c r="N123" s="297">
        <f t="shared" si="929"/>
        <v>0</v>
      </c>
      <c r="O123" s="296">
        <f t="shared" si="929"/>
        <v>0</v>
      </c>
      <c r="P123" s="296">
        <f t="shared" si="929"/>
        <v>0</v>
      </c>
      <c r="Q123" s="296">
        <f t="shared" si="929"/>
        <v>0</v>
      </c>
      <c r="R123" s="296">
        <f t="shared" si="929"/>
        <v>0</v>
      </c>
      <c r="S123" s="296">
        <f t="shared" si="929"/>
        <v>0</v>
      </c>
      <c r="T123" s="296">
        <f t="shared" si="929"/>
        <v>0</v>
      </c>
      <c r="U123" s="296">
        <f t="shared" si="929"/>
        <v>0</v>
      </c>
      <c r="V123" s="296">
        <f t="shared" si="929"/>
        <v>0</v>
      </c>
      <c r="W123" s="296">
        <f t="shared" si="929"/>
        <v>0</v>
      </c>
      <c r="X123" s="296">
        <f t="shared" si="929"/>
        <v>0</v>
      </c>
      <c r="Y123" s="296">
        <f t="shared" si="929"/>
        <v>0</v>
      </c>
      <c r="Z123" s="296">
        <f t="shared" si="929"/>
        <v>0</v>
      </c>
      <c r="AA123" s="296">
        <f t="shared" si="929"/>
        <v>0</v>
      </c>
      <c r="AB123" s="296">
        <f t="shared" si="929"/>
        <v>0</v>
      </c>
      <c r="AC123" s="296">
        <f t="shared" si="929"/>
        <v>0</v>
      </c>
      <c r="AD123" s="311">
        <f t="shared" si="929"/>
        <v>0</v>
      </c>
      <c r="AE123" s="296">
        <f t="shared" si="929"/>
        <v>0</v>
      </c>
      <c r="AF123" s="296">
        <f t="shared" si="929"/>
        <v>0</v>
      </c>
      <c r="AG123" s="297">
        <f t="shared" si="929"/>
        <v>0</v>
      </c>
      <c r="AH123" s="301">
        <f t="shared" si="929"/>
        <v>0</v>
      </c>
      <c r="AI123" s="296">
        <f t="shared" ref="AI123" si="930">+SUM(AI124:AI127)</f>
        <v>0</v>
      </c>
      <c r="AJ123" s="296">
        <f t="shared" si="929"/>
        <v>270000000</v>
      </c>
      <c r="AK123" s="296">
        <f t="shared" si="929"/>
        <v>0</v>
      </c>
      <c r="AL123" s="297">
        <f t="shared" si="929"/>
        <v>20860000</v>
      </c>
      <c r="AM123" s="296">
        <f t="shared" ref="AM123" si="931">+SUM(AM124:AM127)</f>
        <v>270000000</v>
      </c>
      <c r="AN123" s="296">
        <f t="shared" si="929"/>
        <v>0</v>
      </c>
      <c r="AO123" s="297">
        <f t="shared" si="929"/>
        <v>1000000</v>
      </c>
      <c r="AP123" s="296">
        <f t="shared" si="929"/>
        <v>0</v>
      </c>
      <c r="AQ123" s="296">
        <f t="shared" si="929"/>
        <v>19860000</v>
      </c>
      <c r="AR123" s="296">
        <f t="shared" si="929"/>
        <v>0</v>
      </c>
      <c r="AS123" s="296">
        <f t="shared" si="929"/>
        <v>0</v>
      </c>
      <c r="AT123" s="296">
        <f t="shared" si="929"/>
        <v>0</v>
      </c>
      <c r="AU123" s="296">
        <f t="shared" si="929"/>
        <v>0</v>
      </c>
      <c r="AV123" s="296">
        <f t="shared" si="929"/>
        <v>0</v>
      </c>
      <c r="AW123" s="296">
        <f t="shared" si="929"/>
        <v>0</v>
      </c>
      <c r="AX123" s="296">
        <f t="shared" si="929"/>
        <v>0</v>
      </c>
      <c r="AY123" s="296">
        <f t="shared" si="929"/>
        <v>0</v>
      </c>
      <c r="AZ123" s="296">
        <f t="shared" si="929"/>
        <v>20860000</v>
      </c>
      <c r="BA123" s="297">
        <f t="shared" si="929"/>
        <v>0</v>
      </c>
      <c r="BB123" s="301">
        <f t="shared" si="929"/>
        <v>1000000</v>
      </c>
      <c r="BC123" s="296">
        <f t="shared" si="929"/>
        <v>0</v>
      </c>
      <c r="BD123" s="297">
        <f t="shared" si="929"/>
        <v>0</v>
      </c>
      <c r="BE123" s="296">
        <f t="shared" si="929"/>
        <v>0</v>
      </c>
      <c r="BF123" s="296">
        <f t="shared" si="929"/>
        <v>0</v>
      </c>
      <c r="BG123" s="296">
        <f t="shared" si="929"/>
        <v>0</v>
      </c>
      <c r="BH123" s="296">
        <f t="shared" si="929"/>
        <v>0</v>
      </c>
      <c r="BI123" s="296">
        <f t="shared" si="929"/>
        <v>0</v>
      </c>
      <c r="BJ123" s="296">
        <f t="shared" si="929"/>
        <v>0</v>
      </c>
      <c r="BK123" s="296">
        <f t="shared" si="929"/>
        <v>0</v>
      </c>
      <c r="BL123" s="311">
        <f t="shared" si="929"/>
        <v>0</v>
      </c>
      <c r="BM123" s="296">
        <f t="shared" si="929"/>
        <v>1000000</v>
      </c>
      <c r="BN123" s="297">
        <f t="shared" si="929"/>
        <v>0</v>
      </c>
      <c r="BO123" s="301">
        <f t="shared" si="929"/>
        <v>1000000</v>
      </c>
      <c r="BP123" s="296">
        <f t="shared" si="929"/>
        <v>0</v>
      </c>
      <c r="BQ123" s="297">
        <f t="shared" si="929"/>
        <v>0</v>
      </c>
      <c r="BR123" s="296">
        <f t="shared" si="929"/>
        <v>0</v>
      </c>
      <c r="BS123" s="296">
        <f t="shared" si="929"/>
        <v>0</v>
      </c>
      <c r="BT123" s="296">
        <f t="shared" si="929"/>
        <v>0</v>
      </c>
      <c r="BU123" s="296">
        <f t="shared" ref="BU123:CQ123" si="932">+SUM(BU124:BU127)</f>
        <v>0</v>
      </c>
      <c r="BV123" s="296">
        <f t="shared" si="932"/>
        <v>0</v>
      </c>
      <c r="BW123" s="296">
        <f t="shared" si="932"/>
        <v>0</v>
      </c>
      <c r="BX123" s="296">
        <f t="shared" si="932"/>
        <v>0</v>
      </c>
      <c r="BY123" s="311">
        <f t="shared" si="932"/>
        <v>0</v>
      </c>
      <c r="BZ123" s="296">
        <f t="shared" si="932"/>
        <v>1000000</v>
      </c>
      <c r="CA123" s="297">
        <f t="shared" si="932"/>
        <v>0</v>
      </c>
      <c r="CB123" s="297">
        <f t="shared" si="932"/>
        <v>1000000</v>
      </c>
      <c r="CC123" s="296">
        <f t="shared" si="932"/>
        <v>0</v>
      </c>
      <c r="CD123" s="296">
        <f t="shared" si="932"/>
        <v>0</v>
      </c>
      <c r="CE123" s="296">
        <f t="shared" si="932"/>
        <v>0</v>
      </c>
      <c r="CF123" s="296">
        <f t="shared" si="932"/>
        <v>0</v>
      </c>
      <c r="CG123" s="296">
        <f t="shared" si="932"/>
        <v>0</v>
      </c>
      <c r="CH123" s="296">
        <f t="shared" si="932"/>
        <v>0</v>
      </c>
      <c r="CI123" s="296">
        <f t="shared" si="932"/>
        <v>0</v>
      </c>
      <c r="CJ123" s="296">
        <f t="shared" si="932"/>
        <v>0</v>
      </c>
      <c r="CK123" s="296">
        <f t="shared" si="932"/>
        <v>0</v>
      </c>
      <c r="CL123" s="296">
        <f t="shared" si="932"/>
        <v>0</v>
      </c>
      <c r="CM123" s="296">
        <f t="shared" si="932"/>
        <v>1000000</v>
      </c>
      <c r="CN123" s="297">
        <f t="shared" si="932"/>
        <v>249140000</v>
      </c>
      <c r="CO123" s="297">
        <f t="shared" si="932"/>
        <v>0</v>
      </c>
      <c r="CP123" s="297">
        <f t="shared" si="932"/>
        <v>0</v>
      </c>
      <c r="CQ123" s="297">
        <f t="shared" si="932"/>
        <v>0</v>
      </c>
      <c r="CR123" s="312">
        <f t="shared" si="706"/>
        <v>7.7259259259259264E-2</v>
      </c>
      <c r="CS123" s="313">
        <f t="shared" si="707"/>
        <v>3.7037037037037038E-3</v>
      </c>
    </row>
    <row r="124" spans="1:97" s="102" customFormat="1" ht="18" customHeight="1" outlineLevel="2" x14ac:dyDescent="0.2">
      <c r="B124" s="318" t="str">
        <f t="shared" si="764"/>
        <v>A-2-0-4-21-110</v>
      </c>
      <c r="C124" s="138" t="s">
        <v>494</v>
      </c>
      <c r="D124" s="127" t="s">
        <v>407</v>
      </c>
      <c r="E124" s="220" t="s">
        <v>428</v>
      </c>
      <c r="F124" s="116">
        <v>67500000</v>
      </c>
      <c r="G124" s="114"/>
      <c r="H124" s="113"/>
      <c r="I124" s="134"/>
      <c r="J124" s="118"/>
      <c r="K124" s="113"/>
      <c r="L124" s="115"/>
      <c r="M124" s="106"/>
      <c r="N124" s="141"/>
      <c r="O124" s="123"/>
      <c r="P124" s="123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18"/>
      <c r="AE124" s="113">
        <f t="shared" ref="AE124:AE128" si="933">+G124+I124+K124+M124+O124+Q124+S124+U124+W124+Y124+AA124+AC124</f>
        <v>0</v>
      </c>
      <c r="AF124" s="113">
        <f t="shared" ref="AF124:AF128" si="934">+H124+J124+L124+N124+P124+R124+T124+V124+X124+Z124+AB124+AD124</f>
        <v>0</v>
      </c>
      <c r="AG124" s="116"/>
      <c r="AH124" s="115"/>
      <c r="AI124" s="113">
        <f t="shared" ref="AI124:AI128" si="935">+-AG124+AH124</f>
        <v>0</v>
      </c>
      <c r="AJ124" s="120">
        <f t="shared" ref="AJ124:AJ128" si="936">+F124-AE124+AF124+AI124</f>
        <v>67500000</v>
      </c>
      <c r="AK124" s="113"/>
      <c r="AL124" s="158">
        <f t="shared" ref="AL124:AL128" si="937">+AK124+AZ124</f>
        <v>500000</v>
      </c>
      <c r="AM124" s="120">
        <f t="shared" ref="AM124:AM128" si="938">+AJ124-AK124</f>
        <v>67500000</v>
      </c>
      <c r="AN124" s="117">
        <v>0</v>
      </c>
      <c r="AO124" s="134">
        <v>500000</v>
      </c>
      <c r="AP124" s="122">
        <v>0</v>
      </c>
      <c r="AQ124" s="122">
        <v>0</v>
      </c>
      <c r="AR124" s="122"/>
      <c r="AS124" s="122"/>
      <c r="AT124" s="122"/>
      <c r="AU124" s="122"/>
      <c r="AV124" s="122"/>
      <c r="AW124" s="122"/>
      <c r="AX124" s="122"/>
      <c r="AY124" s="122"/>
      <c r="AZ124" s="113">
        <f t="shared" ref="AZ124:AZ128" si="939">+SUM(AN124:AY124)</f>
        <v>500000</v>
      </c>
      <c r="BA124" s="116">
        <v>0</v>
      </c>
      <c r="BB124" s="115">
        <v>500000</v>
      </c>
      <c r="BC124" s="113">
        <v>0</v>
      </c>
      <c r="BD124" s="134">
        <v>0</v>
      </c>
      <c r="BE124" s="122"/>
      <c r="BF124" s="122"/>
      <c r="BG124" s="122"/>
      <c r="BH124" s="122"/>
      <c r="BI124" s="122"/>
      <c r="BJ124" s="122"/>
      <c r="BK124" s="122"/>
      <c r="BL124" s="118"/>
      <c r="BM124" s="113">
        <f t="shared" ref="BM124:BM128" si="940">+SUM(BA124:BL124)</f>
        <v>500000</v>
      </c>
      <c r="BN124" s="116">
        <v>0</v>
      </c>
      <c r="BO124" s="115">
        <v>500000</v>
      </c>
      <c r="BP124" s="113">
        <v>0</v>
      </c>
      <c r="BQ124" s="134">
        <v>0</v>
      </c>
      <c r="BR124" s="122"/>
      <c r="BS124" s="122"/>
      <c r="BT124" s="122"/>
      <c r="BU124" s="122"/>
      <c r="BV124" s="122"/>
      <c r="BW124" s="122"/>
      <c r="BX124" s="122"/>
      <c r="BY124" s="118"/>
      <c r="BZ124" s="113">
        <f t="shared" ref="BZ124:BZ128" si="941">+SUM(BN124:BY124)</f>
        <v>500000</v>
      </c>
      <c r="CA124" s="116">
        <v>0</v>
      </c>
      <c r="CB124" s="134">
        <v>500000</v>
      </c>
      <c r="CC124" s="122">
        <v>0</v>
      </c>
      <c r="CD124" s="122">
        <v>0</v>
      </c>
      <c r="CE124" s="122"/>
      <c r="CF124" s="122"/>
      <c r="CG124" s="122"/>
      <c r="CH124" s="122"/>
      <c r="CI124" s="122"/>
      <c r="CJ124" s="122"/>
      <c r="CK124" s="122"/>
      <c r="CL124" s="122"/>
      <c r="CM124" s="119">
        <f t="shared" ref="CM124:CM128" si="942">+SUM(CA124:CL124)</f>
        <v>500000</v>
      </c>
      <c r="CN124" s="116">
        <f t="shared" ref="CN124:CN128" si="943">+AJ124-AZ124</f>
        <v>67000000</v>
      </c>
      <c r="CO124" s="116">
        <f t="shared" ref="CO124:CO128" si="944">+AN124-BA124</f>
        <v>0</v>
      </c>
      <c r="CP124" s="116">
        <f t="shared" ref="CP124:CP128" si="945">+BM124-BZ124</f>
        <v>0</v>
      </c>
      <c r="CQ124" s="116">
        <f t="shared" ref="CQ124:CQ128" si="946">+BZ124-CM124</f>
        <v>0</v>
      </c>
      <c r="CR124" s="253">
        <f t="shared" ref="CR124:CR133" si="947">+AZ124/AM124</f>
        <v>7.4074074074074077E-3</v>
      </c>
      <c r="CS124" s="254">
        <f t="shared" ref="CS124:CS133" si="948">+BM124/AM124</f>
        <v>7.4074074074074077E-3</v>
      </c>
    </row>
    <row r="125" spans="1:97" s="102" customFormat="1" ht="18" customHeight="1" outlineLevel="2" x14ac:dyDescent="0.2">
      <c r="B125" s="318" t="str">
        <f t="shared" si="764"/>
        <v>A-2-0-4-21-410</v>
      </c>
      <c r="C125" s="138" t="s">
        <v>495</v>
      </c>
      <c r="D125" s="127" t="s">
        <v>407</v>
      </c>
      <c r="E125" s="220" t="s">
        <v>429</v>
      </c>
      <c r="F125" s="116">
        <v>67500000</v>
      </c>
      <c r="G125" s="114"/>
      <c r="H125" s="113"/>
      <c r="I125" s="134"/>
      <c r="J125" s="118"/>
      <c r="K125" s="113"/>
      <c r="L125" s="115"/>
      <c r="M125" s="106"/>
      <c r="N125" s="141"/>
      <c r="O125" s="123"/>
      <c r="P125" s="123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18"/>
      <c r="AE125" s="113">
        <f t="shared" si="933"/>
        <v>0</v>
      </c>
      <c r="AF125" s="113">
        <f t="shared" si="934"/>
        <v>0</v>
      </c>
      <c r="AG125" s="116"/>
      <c r="AH125" s="115"/>
      <c r="AI125" s="113">
        <f t="shared" si="935"/>
        <v>0</v>
      </c>
      <c r="AJ125" s="120">
        <f t="shared" si="936"/>
        <v>67500000</v>
      </c>
      <c r="AK125" s="113"/>
      <c r="AL125" s="158">
        <f t="shared" si="937"/>
        <v>20360000</v>
      </c>
      <c r="AM125" s="120">
        <f t="shared" si="938"/>
        <v>67500000</v>
      </c>
      <c r="AN125" s="117">
        <v>0</v>
      </c>
      <c r="AO125" s="134">
        <v>500000</v>
      </c>
      <c r="AP125" s="122">
        <v>0</v>
      </c>
      <c r="AQ125" s="122">
        <v>19860000</v>
      </c>
      <c r="AR125" s="122"/>
      <c r="AS125" s="122"/>
      <c r="AT125" s="122"/>
      <c r="AU125" s="122"/>
      <c r="AV125" s="122"/>
      <c r="AW125" s="122"/>
      <c r="AX125" s="122"/>
      <c r="AY125" s="122"/>
      <c r="AZ125" s="113">
        <f t="shared" si="939"/>
        <v>20360000</v>
      </c>
      <c r="BA125" s="116">
        <v>0</v>
      </c>
      <c r="BB125" s="115">
        <v>500000</v>
      </c>
      <c r="BC125" s="113">
        <v>0</v>
      </c>
      <c r="BD125" s="134">
        <v>0</v>
      </c>
      <c r="BE125" s="122"/>
      <c r="BF125" s="122"/>
      <c r="BG125" s="122"/>
      <c r="BH125" s="122"/>
      <c r="BI125" s="122"/>
      <c r="BJ125" s="122"/>
      <c r="BK125" s="122"/>
      <c r="BL125" s="118"/>
      <c r="BM125" s="113">
        <f t="shared" si="940"/>
        <v>500000</v>
      </c>
      <c r="BN125" s="116">
        <v>0</v>
      </c>
      <c r="BO125" s="115">
        <v>500000</v>
      </c>
      <c r="BP125" s="113">
        <v>0</v>
      </c>
      <c r="BQ125" s="134">
        <v>0</v>
      </c>
      <c r="BR125" s="122"/>
      <c r="BS125" s="122"/>
      <c r="BT125" s="122"/>
      <c r="BU125" s="122"/>
      <c r="BV125" s="122"/>
      <c r="BW125" s="122"/>
      <c r="BX125" s="122"/>
      <c r="BY125" s="118"/>
      <c r="BZ125" s="113">
        <f t="shared" si="941"/>
        <v>500000</v>
      </c>
      <c r="CA125" s="116">
        <v>0</v>
      </c>
      <c r="CB125" s="134">
        <v>500000</v>
      </c>
      <c r="CC125" s="122">
        <v>0</v>
      </c>
      <c r="CD125" s="122">
        <v>0</v>
      </c>
      <c r="CE125" s="122"/>
      <c r="CF125" s="122"/>
      <c r="CG125" s="122"/>
      <c r="CH125" s="122"/>
      <c r="CI125" s="122"/>
      <c r="CJ125" s="122"/>
      <c r="CK125" s="122"/>
      <c r="CL125" s="122"/>
      <c r="CM125" s="119">
        <f t="shared" si="942"/>
        <v>500000</v>
      </c>
      <c r="CN125" s="116">
        <f t="shared" si="943"/>
        <v>47140000</v>
      </c>
      <c r="CO125" s="116">
        <f t="shared" si="944"/>
        <v>0</v>
      </c>
      <c r="CP125" s="116">
        <f t="shared" si="945"/>
        <v>0</v>
      </c>
      <c r="CQ125" s="116">
        <f t="shared" si="946"/>
        <v>0</v>
      </c>
      <c r="CR125" s="253">
        <f t="shared" si="947"/>
        <v>0.30162962962962964</v>
      </c>
      <c r="CS125" s="254">
        <f t="shared" si="948"/>
        <v>7.4074074074074077E-3</v>
      </c>
    </row>
    <row r="126" spans="1:97" s="102" customFormat="1" ht="18" customHeight="1" outlineLevel="2" x14ac:dyDescent="0.2">
      <c r="B126" s="318" t="str">
        <f t="shared" si="764"/>
        <v>A-2-0-4-21-510</v>
      </c>
      <c r="C126" s="138" t="s">
        <v>496</v>
      </c>
      <c r="D126" s="127" t="s">
        <v>407</v>
      </c>
      <c r="E126" s="220" t="s">
        <v>430</v>
      </c>
      <c r="F126" s="116">
        <v>67500000</v>
      </c>
      <c r="G126" s="114"/>
      <c r="H126" s="113"/>
      <c r="I126" s="134"/>
      <c r="J126" s="118"/>
      <c r="K126" s="113"/>
      <c r="L126" s="115"/>
      <c r="M126" s="106"/>
      <c r="N126" s="141"/>
      <c r="O126" s="123"/>
      <c r="P126" s="123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18"/>
      <c r="AE126" s="113">
        <f t="shared" si="933"/>
        <v>0</v>
      </c>
      <c r="AF126" s="113">
        <f t="shared" si="934"/>
        <v>0</v>
      </c>
      <c r="AG126" s="116"/>
      <c r="AH126" s="115"/>
      <c r="AI126" s="113">
        <f t="shared" si="935"/>
        <v>0</v>
      </c>
      <c r="AJ126" s="120">
        <f t="shared" si="936"/>
        <v>67500000</v>
      </c>
      <c r="AK126" s="113"/>
      <c r="AL126" s="158">
        <f t="shared" si="937"/>
        <v>0</v>
      </c>
      <c r="AM126" s="120">
        <f t="shared" si="938"/>
        <v>67500000</v>
      </c>
      <c r="AN126" s="117">
        <v>0</v>
      </c>
      <c r="AO126" s="134">
        <v>0</v>
      </c>
      <c r="AP126" s="122">
        <v>0</v>
      </c>
      <c r="AQ126" s="122">
        <v>0</v>
      </c>
      <c r="AR126" s="122"/>
      <c r="AS126" s="122"/>
      <c r="AT126" s="122"/>
      <c r="AU126" s="122"/>
      <c r="AV126" s="122"/>
      <c r="AW126" s="122"/>
      <c r="AX126" s="122"/>
      <c r="AY126" s="122"/>
      <c r="AZ126" s="113">
        <f t="shared" si="939"/>
        <v>0</v>
      </c>
      <c r="BA126" s="116">
        <v>0</v>
      </c>
      <c r="BB126" s="115">
        <v>0</v>
      </c>
      <c r="BC126" s="113">
        <v>0</v>
      </c>
      <c r="BD126" s="134">
        <v>0</v>
      </c>
      <c r="BE126" s="122"/>
      <c r="BF126" s="122"/>
      <c r="BG126" s="122"/>
      <c r="BH126" s="122"/>
      <c r="BI126" s="122"/>
      <c r="BJ126" s="122"/>
      <c r="BK126" s="122"/>
      <c r="BL126" s="118"/>
      <c r="BM126" s="113">
        <f t="shared" si="940"/>
        <v>0</v>
      </c>
      <c r="BN126" s="116">
        <v>0</v>
      </c>
      <c r="BO126" s="115">
        <v>0</v>
      </c>
      <c r="BP126" s="113">
        <v>0</v>
      </c>
      <c r="BQ126" s="134">
        <v>0</v>
      </c>
      <c r="BR126" s="122"/>
      <c r="BS126" s="122"/>
      <c r="BT126" s="122"/>
      <c r="BU126" s="122"/>
      <c r="BV126" s="122"/>
      <c r="BW126" s="122"/>
      <c r="BX126" s="122"/>
      <c r="BY126" s="118"/>
      <c r="BZ126" s="113">
        <f t="shared" si="941"/>
        <v>0</v>
      </c>
      <c r="CA126" s="116">
        <v>0</v>
      </c>
      <c r="CB126" s="134">
        <v>0</v>
      </c>
      <c r="CC126" s="122">
        <v>0</v>
      </c>
      <c r="CD126" s="122">
        <v>0</v>
      </c>
      <c r="CE126" s="122"/>
      <c r="CF126" s="122"/>
      <c r="CG126" s="122"/>
      <c r="CH126" s="122"/>
      <c r="CI126" s="122"/>
      <c r="CJ126" s="122"/>
      <c r="CK126" s="122"/>
      <c r="CL126" s="122"/>
      <c r="CM126" s="119">
        <f t="shared" si="942"/>
        <v>0</v>
      </c>
      <c r="CN126" s="116">
        <f t="shared" si="943"/>
        <v>67500000</v>
      </c>
      <c r="CO126" s="116">
        <f t="shared" si="944"/>
        <v>0</v>
      </c>
      <c r="CP126" s="116">
        <f t="shared" si="945"/>
        <v>0</v>
      </c>
      <c r="CQ126" s="116">
        <f t="shared" si="946"/>
        <v>0</v>
      </c>
      <c r="CR126" s="253">
        <f t="shared" si="947"/>
        <v>0</v>
      </c>
      <c r="CS126" s="254">
        <f t="shared" si="948"/>
        <v>0</v>
      </c>
    </row>
    <row r="127" spans="1:97" s="102" customFormat="1" ht="18" customHeight="1" outlineLevel="2" x14ac:dyDescent="0.2">
      <c r="B127" s="318" t="str">
        <f t="shared" si="764"/>
        <v>A-2-0-4-21-810</v>
      </c>
      <c r="C127" s="138" t="s">
        <v>497</v>
      </c>
      <c r="D127" s="127" t="s">
        <v>407</v>
      </c>
      <c r="E127" s="220" t="s">
        <v>431</v>
      </c>
      <c r="F127" s="116">
        <v>67500000</v>
      </c>
      <c r="G127" s="114"/>
      <c r="H127" s="113"/>
      <c r="I127" s="134"/>
      <c r="J127" s="118"/>
      <c r="K127" s="113"/>
      <c r="L127" s="115"/>
      <c r="M127" s="106"/>
      <c r="N127" s="141"/>
      <c r="O127" s="123"/>
      <c r="P127" s="123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18"/>
      <c r="AE127" s="113">
        <f t="shared" si="933"/>
        <v>0</v>
      </c>
      <c r="AF127" s="113">
        <f t="shared" si="934"/>
        <v>0</v>
      </c>
      <c r="AG127" s="116"/>
      <c r="AH127" s="115"/>
      <c r="AI127" s="113">
        <f t="shared" si="935"/>
        <v>0</v>
      </c>
      <c r="AJ127" s="120">
        <f t="shared" si="936"/>
        <v>67500000</v>
      </c>
      <c r="AK127" s="113"/>
      <c r="AL127" s="158">
        <f t="shared" si="937"/>
        <v>0</v>
      </c>
      <c r="AM127" s="120">
        <f t="shared" si="938"/>
        <v>67500000</v>
      </c>
      <c r="AN127" s="117">
        <v>0</v>
      </c>
      <c r="AO127" s="134">
        <v>0</v>
      </c>
      <c r="AP127" s="122">
        <v>0</v>
      </c>
      <c r="AQ127" s="122">
        <v>0</v>
      </c>
      <c r="AR127" s="122"/>
      <c r="AS127" s="122"/>
      <c r="AT127" s="122"/>
      <c r="AU127" s="122"/>
      <c r="AV127" s="122"/>
      <c r="AW127" s="122"/>
      <c r="AX127" s="122"/>
      <c r="AY127" s="122"/>
      <c r="AZ127" s="113">
        <f t="shared" si="939"/>
        <v>0</v>
      </c>
      <c r="BA127" s="116">
        <v>0</v>
      </c>
      <c r="BB127" s="115">
        <v>0</v>
      </c>
      <c r="BC127" s="113">
        <v>0</v>
      </c>
      <c r="BD127" s="134">
        <v>0</v>
      </c>
      <c r="BE127" s="122"/>
      <c r="BF127" s="122"/>
      <c r="BG127" s="122"/>
      <c r="BH127" s="122"/>
      <c r="BI127" s="122"/>
      <c r="BJ127" s="122"/>
      <c r="BK127" s="122"/>
      <c r="BL127" s="118"/>
      <c r="BM127" s="113">
        <f t="shared" si="940"/>
        <v>0</v>
      </c>
      <c r="BN127" s="116">
        <v>0</v>
      </c>
      <c r="BO127" s="115">
        <v>0</v>
      </c>
      <c r="BP127" s="113">
        <v>0</v>
      </c>
      <c r="BQ127" s="134">
        <v>0</v>
      </c>
      <c r="BR127" s="122"/>
      <c r="BS127" s="122"/>
      <c r="BT127" s="122"/>
      <c r="BU127" s="122"/>
      <c r="BV127" s="122"/>
      <c r="BW127" s="122"/>
      <c r="BX127" s="122"/>
      <c r="BY127" s="118"/>
      <c r="BZ127" s="113">
        <f t="shared" si="941"/>
        <v>0</v>
      </c>
      <c r="CA127" s="116">
        <v>0</v>
      </c>
      <c r="CB127" s="134">
        <v>0</v>
      </c>
      <c r="CC127" s="122">
        <v>0</v>
      </c>
      <c r="CD127" s="122">
        <v>0</v>
      </c>
      <c r="CE127" s="122"/>
      <c r="CF127" s="122"/>
      <c r="CG127" s="122"/>
      <c r="CH127" s="122"/>
      <c r="CI127" s="122"/>
      <c r="CJ127" s="122"/>
      <c r="CK127" s="122"/>
      <c r="CL127" s="122"/>
      <c r="CM127" s="119">
        <f t="shared" si="942"/>
        <v>0</v>
      </c>
      <c r="CN127" s="116">
        <f t="shared" si="943"/>
        <v>67500000</v>
      </c>
      <c r="CO127" s="116">
        <f t="shared" si="944"/>
        <v>0</v>
      </c>
      <c r="CP127" s="116">
        <f t="shared" si="945"/>
        <v>0</v>
      </c>
      <c r="CQ127" s="116">
        <f t="shared" si="946"/>
        <v>0</v>
      </c>
      <c r="CR127" s="253">
        <f t="shared" si="947"/>
        <v>0</v>
      </c>
      <c r="CS127" s="254">
        <f t="shared" si="948"/>
        <v>0</v>
      </c>
    </row>
    <row r="128" spans="1:97" s="131" customFormat="1" ht="20.25" customHeight="1" outlineLevel="1" x14ac:dyDescent="0.25">
      <c r="A128" s="128"/>
      <c r="B128" s="328" t="str">
        <f>+C128&amp;D128</f>
        <v>A-2-0-4-40-1510</v>
      </c>
      <c r="C128" s="135" t="s">
        <v>507</v>
      </c>
      <c r="D128" s="129" t="s">
        <v>407</v>
      </c>
      <c r="E128" s="294" t="s">
        <v>563</v>
      </c>
      <c r="F128" s="175">
        <v>0</v>
      </c>
      <c r="G128" s="149"/>
      <c r="H128" s="232">
        <v>15000000</v>
      </c>
      <c r="I128" s="175"/>
      <c r="J128" s="149"/>
      <c r="K128" s="142"/>
      <c r="L128" s="164"/>
      <c r="M128" s="142"/>
      <c r="N128" s="175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9"/>
      <c r="AE128" s="142">
        <f t="shared" si="933"/>
        <v>0</v>
      </c>
      <c r="AF128" s="142">
        <f t="shared" si="934"/>
        <v>15000000</v>
      </c>
      <c r="AG128" s="175"/>
      <c r="AH128" s="164"/>
      <c r="AI128" s="113">
        <f t="shared" si="935"/>
        <v>0</v>
      </c>
      <c r="AJ128" s="232">
        <f t="shared" si="936"/>
        <v>15000000</v>
      </c>
      <c r="AK128" s="142"/>
      <c r="AL128" s="175">
        <f t="shared" si="937"/>
        <v>500000</v>
      </c>
      <c r="AM128" s="232">
        <f t="shared" si="938"/>
        <v>15000000</v>
      </c>
      <c r="AN128" s="117">
        <v>0</v>
      </c>
      <c r="AO128" s="134">
        <v>500000</v>
      </c>
      <c r="AP128" s="122">
        <v>0</v>
      </c>
      <c r="AQ128" s="122">
        <v>0</v>
      </c>
      <c r="AR128" s="122"/>
      <c r="AS128" s="122"/>
      <c r="AT128" s="122"/>
      <c r="AU128" s="122"/>
      <c r="AV128" s="122"/>
      <c r="AW128" s="122"/>
      <c r="AX128" s="122"/>
      <c r="AY128" s="122"/>
      <c r="AZ128" s="113">
        <f t="shared" si="939"/>
        <v>500000</v>
      </c>
      <c r="BA128" s="261">
        <v>0</v>
      </c>
      <c r="BB128" s="350">
        <v>500000</v>
      </c>
      <c r="BC128" s="231">
        <v>0</v>
      </c>
      <c r="BD128" s="261">
        <v>0</v>
      </c>
      <c r="BE128" s="231"/>
      <c r="BF128" s="231"/>
      <c r="BG128" s="231"/>
      <c r="BH128" s="231"/>
      <c r="BI128" s="231"/>
      <c r="BJ128" s="231"/>
      <c r="BK128" s="231"/>
      <c r="BL128" s="349"/>
      <c r="BM128" s="231">
        <f t="shared" si="940"/>
        <v>500000</v>
      </c>
      <c r="BN128" s="261">
        <v>0</v>
      </c>
      <c r="BO128" s="350">
        <v>500000</v>
      </c>
      <c r="BP128" s="231">
        <v>0</v>
      </c>
      <c r="BQ128" s="261">
        <v>0</v>
      </c>
      <c r="BR128" s="231"/>
      <c r="BS128" s="231"/>
      <c r="BT128" s="231"/>
      <c r="BU128" s="231"/>
      <c r="BV128" s="231"/>
      <c r="BW128" s="231"/>
      <c r="BX128" s="231"/>
      <c r="BY128" s="349"/>
      <c r="BZ128" s="231">
        <f t="shared" si="941"/>
        <v>500000</v>
      </c>
      <c r="CA128" s="261">
        <v>0</v>
      </c>
      <c r="CB128" s="261">
        <v>500000</v>
      </c>
      <c r="CC128" s="231">
        <v>0</v>
      </c>
      <c r="CD128" s="231">
        <v>0</v>
      </c>
      <c r="CE128" s="231"/>
      <c r="CF128" s="231"/>
      <c r="CG128" s="231"/>
      <c r="CH128" s="231"/>
      <c r="CI128" s="231"/>
      <c r="CJ128" s="231"/>
      <c r="CK128" s="231"/>
      <c r="CL128" s="231"/>
      <c r="CM128" s="231">
        <f t="shared" si="942"/>
        <v>500000</v>
      </c>
      <c r="CN128" s="261">
        <f t="shared" si="943"/>
        <v>14500000</v>
      </c>
      <c r="CO128" s="261">
        <f t="shared" si="944"/>
        <v>0</v>
      </c>
      <c r="CP128" s="261">
        <f t="shared" si="945"/>
        <v>0</v>
      </c>
      <c r="CQ128" s="261">
        <f t="shared" si="946"/>
        <v>0</v>
      </c>
      <c r="CR128" s="183">
        <f t="shared" si="947"/>
        <v>3.3333333333333333E-2</v>
      </c>
      <c r="CS128" s="182">
        <f t="shared" si="948"/>
        <v>3.3333333333333333E-2</v>
      </c>
    </row>
    <row r="129" spans="1:97" s="234" customFormat="1" ht="33.75" customHeight="1" outlineLevel="1" x14ac:dyDescent="0.25">
      <c r="A129" s="233"/>
      <c r="B129" s="320"/>
      <c r="C129" s="135" t="s">
        <v>641</v>
      </c>
      <c r="D129" s="129" t="s">
        <v>407</v>
      </c>
      <c r="E129" s="294" t="s">
        <v>642</v>
      </c>
      <c r="F129" s="175">
        <f>+SUM(F130:F132)</f>
        <v>140000000</v>
      </c>
      <c r="G129" s="149">
        <f t="shared" ref="G129:BT129" si="949">+SUM(G130:G132)</f>
        <v>0</v>
      </c>
      <c r="H129" s="142">
        <f t="shared" si="949"/>
        <v>0</v>
      </c>
      <c r="I129" s="175">
        <f t="shared" si="949"/>
        <v>0</v>
      </c>
      <c r="J129" s="149">
        <f t="shared" si="949"/>
        <v>0</v>
      </c>
      <c r="K129" s="142">
        <f t="shared" si="949"/>
        <v>0</v>
      </c>
      <c r="L129" s="164">
        <f t="shared" si="949"/>
        <v>0</v>
      </c>
      <c r="M129" s="142">
        <f t="shared" si="949"/>
        <v>0</v>
      </c>
      <c r="N129" s="175">
        <f t="shared" si="949"/>
        <v>0</v>
      </c>
      <c r="O129" s="142">
        <f t="shared" si="949"/>
        <v>0</v>
      </c>
      <c r="P129" s="142">
        <f t="shared" si="949"/>
        <v>0</v>
      </c>
      <c r="Q129" s="142">
        <f t="shared" si="949"/>
        <v>0</v>
      </c>
      <c r="R129" s="142">
        <f t="shared" si="949"/>
        <v>0</v>
      </c>
      <c r="S129" s="142">
        <f t="shared" si="949"/>
        <v>0</v>
      </c>
      <c r="T129" s="142">
        <f t="shared" si="949"/>
        <v>0</v>
      </c>
      <c r="U129" s="142">
        <f t="shared" si="949"/>
        <v>0</v>
      </c>
      <c r="V129" s="142">
        <f t="shared" si="949"/>
        <v>0</v>
      </c>
      <c r="W129" s="142">
        <f t="shared" si="949"/>
        <v>0</v>
      </c>
      <c r="X129" s="142">
        <f t="shared" si="949"/>
        <v>0</v>
      </c>
      <c r="Y129" s="142">
        <f t="shared" si="949"/>
        <v>0</v>
      </c>
      <c r="Z129" s="142">
        <f t="shared" si="949"/>
        <v>0</v>
      </c>
      <c r="AA129" s="142">
        <f t="shared" si="949"/>
        <v>0</v>
      </c>
      <c r="AB129" s="142">
        <f t="shared" si="949"/>
        <v>0</v>
      </c>
      <c r="AC129" s="142">
        <f t="shared" si="949"/>
        <v>0</v>
      </c>
      <c r="AD129" s="149">
        <f t="shared" si="949"/>
        <v>0</v>
      </c>
      <c r="AE129" s="142">
        <f t="shared" si="949"/>
        <v>0</v>
      </c>
      <c r="AF129" s="142">
        <f t="shared" si="949"/>
        <v>0</v>
      </c>
      <c r="AG129" s="175">
        <f t="shared" ref="AG129" si="950">+SUM(AG130:AG132)</f>
        <v>0</v>
      </c>
      <c r="AH129" s="164">
        <f t="shared" si="949"/>
        <v>0</v>
      </c>
      <c r="AI129" s="142">
        <f t="shared" ref="AI129" si="951">+SUM(AI130:AI132)</f>
        <v>0</v>
      </c>
      <c r="AJ129" s="142">
        <f t="shared" si="949"/>
        <v>140000000</v>
      </c>
      <c r="AK129" s="142">
        <f t="shared" si="949"/>
        <v>0</v>
      </c>
      <c r="AL129" s="175">
        <f t="shared" si="949"/>
        <v>106037605</v>
      </c>
      <c r="AM129" s="142">
        <f t="shared" ref="AM129" si="952">+SUM(AM130:AM132)</f>
        <v>140000000</v>
      </c>
      <c r="AN129" s="142">
        <f t="shared" si="949"/>
        <v>0</v>
      </c>
      <c r="AO129" s="175">
        <f t="shared" si="949"/>
        <v>104500000</v>
      </c>
      <c r="AP129" s="142">
        <f t="shared" si="949"/>
        <v>347500</v>
      </c>
      <c r="AQ129" s="142">
        <f t="shared" si="949"/>
        <v>1190105</v>
      </c>
      <c r="AR129" s="142">
        <f t="shared" si="949"/>
        <v>0</v>
      </c>
      <c r="AS129" s="142">
        <f t="shared" si="949"/>
        <v>0</v>
      </c>
      <c r="AT129" s="142">
        <f t="shared" si="949"/>
        <v>0</v>
      </c>
      <c r="AU129" s="142">
        <f t="shared" si="949"/>
        <v>0</v>
      </c>
      <c r="AV129" s="142">
        <f t="shared" si="949"/>
        <v>0</v>
      </c>
      <c r="AW129" s="142">
        <f t="shared" si="949"/>
        <v>0</v>
      </c>
      <c r="AX129" s="142">
        <f t="shared" si="949"/>
        <v>0</v>
      </c>
      <c r="AY129" s="142">
        <f t="shared" si="949"/>
        <v>0</v>
      </c>
      <c r="AZ129" s="142">
        <f t="shared" si="949"/>
        <v>106037605</v>
      </c>
      <c r="BA129" s="175">
        <f t="shared" si="949"/>
        <v>0</v>
      </c>
      <c r="BB129" s="164">
        <f t="shared" si="949"/>
        <v>4500000</v>
      </c>
      <c r="BC129" s="142">
        <f t="shared" si="949"/>
        <v>347500</v>
      </c>
      <c r="BD129" s="175">
        <f t="shared" si="949"/>
        <v>1190105</v>
      </c>
      <c r="BE129" s="142">
        <f t="shared" si="949"/>
        <v>0</v>
      </c>
      <c r="BF129" s="142">
        <f t="shared" si="949"/>
        <v>0</v>
      </c>
      <c r="BG129" s="142">
        <f t="shared" si="949"/>
        <v>0</v>
      </c>
      <c r="BH129" s="142">
        <f t="shared" si="949"/>
        <v>0</v>
      </c>
      <c r="BI129" s="142">
        <f t="shared" si="949"/>
        <v>0</v>
      </c>
      <c r="BJ129" s="142">
        <f t="shared" si="949"/>
        <v>0</v>
      </c>
      <c r="BK129" s="142">
        <f t="shared" si="949"/>
        <v>0</v>
      </c>
      <c r="BL129" s="149">
        <f t="shared" si="949"/>
        <v>0</v>
      </c>
      <c r="BM129" s="142">
        <f t="shared" si="949"/>
        <v>6037605</v>
      </c>
      <c r="BN129" s="175">
        <f t="shared" si="949"/>
        <v>0</v>
      </c>
      <c r="BO129" s="164">
        <f t="shared" si="949"/>
        <v>4500000</v>
      </c>
      <c r="BP129" s="142">
        <f t="shared" si="949"/>
        <v>347500</v>
      </c>
      <c r="BQ129" s="175">
        <f t="shared" si="949"/>
        <v>1190105</v>
      </c>
      <c r="BR129" s="142">
        <f t="shared" si="949"/>
        <v>0</v>
      </c>
      <c r="BS129" s="142">
        <f t="shared" si="949"/>
        <v>0</v>
      </c>
      <c r="BT129" s="142">
        <f t="shared" si="949"/>
        <v>0</v>
      </c>
      <c r="BU129" s="142">
        <f t="shared" ref="BU129:CQ129" si="953">+SUM(BU130:BU132)</f>
        <v>0</v>
      </c>
      <c r="BV129" s="142">
        <f t="shared" si="953"/>
        <v>0</v>
      </c>
      <c r="BW129" s="142">
        <f t="shared" si="953"/>
        <v>0</v>
      </c>
      <c r="BX129" s="142">
        <f t="shared" si="953"/>
        <v>0</v>
      </c>
      <c r="BY129" s="149">
        <f t="shared" si="953"/>
        <v>0</v>
      </c>
      <c r="BZ129" s="142">
        <f t="shared" si="953"/>
        <v>6037605</v>
      </c>
      <c r="CA129" s="175">
        <f t="shared" si="953"/>
        <v>0</v>
      </c>
      <c r="CB129" s="175">
        <f t="shared" si="953"/>
        <v>4500000</v>
      </c>
      <c r="CC129" s="142">
        <f t="shared" si="953"/>
        <v>347500</v>
      </c>
      <c r="CD129" s="142">
        <f t="shared" si="953"/>
        <v>1190105</v>
      </c>
      <c r="CE129" s="142">
        <f t="shared" si="953"/>
        <v>0</v>
      </c>
      <c r="CF129" s="142">
        <f t="shared" si="953"/>
        <v>0</v>
      </c>
      <c r="CG129" s="142">
        <f t="shared" si="953"/>
        <v>0</v>
      </c>
      <c r="CH129" s="142">
        <f t="shared" si="953"/>
        <v>0</v>
      </c>
      <c r="CI129" s="142">
        <f t="shared" si="953"/>
        <v>0</v>
      </c>
      <c r="CJ129" s="142">
        <f t="shared" si="953"/>
        <v>0</v>
      </c>
      <c r="CK129" s="142">
        <f t="shared" si="953"/>
        <v>0</v>
      </c>
      <c r="CL129" s="142">
        <f t="shared" si="953"/>
        <v>0</v>
      </c>
      <c r="CM129" s="142">
        <f t="shared" si="953"/>
        <v>6037605</v>
      </c>
      <c r="CN129" s="175">
        <f t="shared" si="953"/>
        <v>33962395</v>
      </c>
      <c r="CO129" s="175">
        <f t="shared" si="953"/>
        <v>0</v>
      </c>
      <c r="CP129" s="175">
        <f t="shared" si="953"/>
        <v>0</v>
      </c>
      <c r="CQ129" s="175">
        <f t="shared" si="953"/>
        <v>0</v>
      </c>
      <c r="CR129" s="183">
        <f t="shared" si="947"/>
        <v>0.75741146428571426</v>
      </c>
      <c r="CS129" s="182">
        <f t="shared" si="948"/>
        <v>4.3125749999999997E-2</v>
      </c>
    </row>
    <row r="130" spans="1:97" s="102" customFormat="1" ht="18" customHeight="1" outlineLevel="2" x14ac:dyDescent="0.2">
      <c r="B130" s="318" t="str">
        <f t="shared" ref="B130:B133" si="954">+C130&amp;D130</f>
        <v>A-2-0-4-41-1310</v>
      </c>
      <c r="C130" s="184" t="s">
        <v>508</v>
      </c>
      <c r="D130" s="185" t="s">
        <v>407</v>
      </c>
      <c r="E130" s="219" t="s">
        <v>432</v>
      </c>
      <c r="F130" s="186">
        <v>15000000</v>
      </c>
      <c r="G130" s="187"/>
      <c r="H130" s="188"/>
      <c r="I130" s="189"/>
      <c r="J130" s="191"/>
      <c r="K130" s="188"/>
      <c r="L130" s="239"/>
      <c r="M130" s="188"/>
      <c r="N130" s="200"/>
      <c r="O130" s="144"/>
      <c r="P130" s="144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1"/>
      <c r="AE130" s="188">
        <f t="shared" ref="AE130:AE132" si="955">+G130+I130+K130+M130+O130+Q130+S130+U130+W130+Y130+AA130+AC130</f>
        <v>0</v>
      </c>
      <c r="AF130" s="188">
        <f t="shared" ref="AF130:AF132" si="956">+H130+J130+L130+N130+P130+R130+T130+V130+X130+Z130+AB130+AD130</f>
        <v>0</v>
      </c>
      <c r="AG130" s="186"/>
      <c r="AH130" s="239"/>
      <c r="AI130" s="113">
        <f t="shared" ref="AI130:AI133" si="957">+-AG130+AH130</f>
        <v>0</v>
      </c>
      <c r="AJ130" s="241">
        <f t="shared" ref="AJ130:AJ133" si="958">+F130-AE130+AF130+AI130</f>
        <v>15000000</v>
      </c>
      <c r="AK130" s="188"/>
      <c r="AL130" s="243">
        <f t="shared" ref="AL130:AL133" si="959">+AK130+AZ130</f>
        <v>2171340</v>
      </c>
      <c r="AM130" s="241">
        <f t="shared" ref="AM130:AM133" si="960">+AJ130-AK130</f>
        <v>15000000</v>
      </c>
      <c r="AN130" s="117">
        <v>0</v>
      </c>
      <c r="AO130" s="134">
        <v>1500000</v>
      </c>
      <c r="AP130" s="122">
        <v>0</v>
      </c>
      <c r="AQ130" s="122">
        <v>671340</v>
      </c>
      <c r="AR130" s="122"/>
      <c r="AS130" s="122"/>
      <c r="AT130" s="122"/>
      <c r="AU130" s="122"/>
      <c r="AV130" s="122"/>
      <c r="AW130" s="122"/>
      <c r="AX130" s="122"/>
      <c r="AY130" s="122"/>
      <c r="AZ130" s="113">
        <f t="shared" ref="AZ130:AZ133" si="961">+SUM(AN130:AY130)</f>
        <v>2171340</v>
      </c>
      <c r="BA130" s="186">
        <v>0</v>
      </c>
      <c r="BB130" s="239">
        <v>1500000</v>
      </c>
      <c r="BC130" s="188">
        <v>0</v>
      </c>
      <c r="BD130" s="189">
        <v>671340</v>
      </c>
      <c r="BE130" s="190"/>
      <c r="BF130" s="190"/>
      <c r="BG130" s="190"/>
      <c r="BH130" s="190"/>
      <c r="BI130" s="190"/>
      <c r="BJ130" s="190"/>
      <c r="BK130" s="190"/>
      <c r="BL130" s="191"/>
      <c r="BM130" s="188">
        <f t="shared" ref="BM130:BM133" si="962">+SUM(BA130:BL130)</f>
        <v>2171340</v>
      </c>
      <c r="BN130" s="186">
        <v>0</v>
      </c>
      <c r="BO130" s="239">
        <v>1500000</v>
      </c>
      <c r="BP130" s="188">
        <v>0</v>
      </c>
      <c r="BQ130" s="189">
        <v>671340</v>
      </c>
      <c r="BR130" s="190"/>
      <c r="BS130" s="190"/>
      <c r="BT130" s="190"/>
      <c r="BU130" s="190"/>
      <c r="BV130" s="190"/>
      <c r="BW130" s="190"/>
      <c r="BX130" s="190"/>
      <c r="BY130" s="191"/>
      <c r="BZ130" s="188">
        <f t="shared" ref="BZ130:BZ132" si="963">+SUM(BN130:BY130)</f>
        <v>2171340</v>
      </c>
      <c r="CA130" s="186">
        <v>0</v>
      </c>
      <c r="CB130" s="189">
        <v>1500000</v>
      </c>
      <c r="CC130" s="190">
        <v>0</v>
      </c>
      <c r="CD130" s="190">
        <v>671340</v>
      </c>
      <c r="CE130" s="190"/>
      <c r="CF130" s="190"/>
      <c r="CG130" s="190"/>
      <c r="CH130" s="190"/>
      <c r="CI130" s="190"/>
      <c r="CJ130" s="190"/>
      <c r="CK130" s="190"/>
      <c r="CL130" s="190"/>
      <c r="CM130" s="192">
        <f t="shared" ref="CM130:CM132" si="964">+SUM(CA130:CL130)</f>
        <v>2171340</v>
      </c>
      <c r="CN130" s="186">
        <f t="shared" ref="CN130:CN132" si="965">+AJ130-AZ130</f>
        <v>12828660</v>
      </c>
      <c r="CO130" s="186">
        <f t="shared" ref="CO130:CO132" si="966">+AN130-BA130</f>
        <v>0</v>
      </c>
      <c r="CP130" s="186">
        <f t="shared" ref="CP130:CP132" si="967">+BM130-BZ130</f>
        <v>0</v>
      </c>
      <c r="CQ130" s="186">
        <f t="shared" ref="CQ130:CQ132" si="968">+BZ130-CM130</f>
        <v>0</v>
      </c>
      <c r="CR130" s="257">
        <f t="shared" si="947"/>
        <v>0.144756</v>
      </c>
      <c r="CS130" s="258">
        <f t="shared" si="948"/>
        <v>0.144756</v>
      </c>
    </row>
    <row r="131" spans="1:97" s="102" customFormat="1" ht="18" customHeight="1" outlineLevel="2" x14ac:dyDescent="0.2">
      <c r="B131" s="318" t="str">
        <f t="shared" si="954"/>
        <v>A-2-0-4-41-210</v>
      </c>
      <c r="C131" s="138" t="s">
        <v>509</v>
      </c>
      <c r="D131" s="127" t="s">
        <v>407</v>
      </c>
      <c r="E131" s="220" t="s">
        <v>433</v>
      </c>
      <c r="F131" s="116">
        <v>100000000</v>
      </c>
      <c r="G131" s="114"/>
      <c r="H131" s="113"/>
      <c r="I131" s="134"/>
      <c r="J131" s="118"/>
      <c r="K131" s="113"/>
      <c r="L131" s="115"/>
      <c r="M131" s="113"/>
      <c r="N131" s="141"/>
      <c r="O131" s="123"/>
      <c r="P131" s="123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18"/>
      <c r="AE131" s="113">
        <f t="shared" si="955"/>
        <v>0</v>
      </c>
      <c r="AF131" s="113">
        <f t="shared" si="956"/>
        <v>0</v>
      </c>
      <c r="AG131" s="116"/>
      <c r="AH131" s="115"/>
      <c r="AI131" s="113">
        <f t="shared" si="957"/>
        <v>0</v>
      </c>
      <c r="AJ131" s="120">
        <f t="shared" si="958"/>
        <v>100000000</v>
      </c>
      <c r="AK131" s="113"/>
      <c r="AL131" s="158">
        <f t="shared" si="959"/>
        <v>100000000</v>
      </c>
      <c r="AM131" s="120">
        <f t="shared" si="960"/>
        <v>100000000</v>
      </c>
      <c r="AN131" s="117">
        <v>0</v>
      </c>
      <c r="AO131" s="134">
        <v>100000000</v>
      </c>
      <c r="AP131" s="122">
        <v>0</v>
      </c>
      <c r="AQ131" s="122">
        <v>0</v>
      </c>
      <c r="AR131" s="122"/>
      <c r="AS131" s="122"/>
      <c r="AT131" s="122"/>
      <c r="AU131" s="122"/>
      <c r="AV131" s="122"/>
      <c r="AW131" s="122"/>
      <c r="AX131" s="122"/>
      <c r="AY131" s="122"/>
      <c r="AZ131" s="113">
        <f t="shared" si="961"/>
        <v>100000000</v>
      </c>
      <c r="BA131" s="116">
        <v>0</v>
      </c>
      <c r="BB131" s="115">
        <v>0</v>
      </c>
      <c r="BC131" s="113">
        <v>0</v>
      </c>
      <c r="BD131" s="134">
        <v>0</v>
      </c>
      <c r="BE131" s="122"/>
      <c r="BF131" s="122"/>
      <c r="BG131" s="122"/>
      <c r="BH131" s="122"/>
      <c r="BI131" s="122"/>
      <c r="BJ131" s="122"/>
      <c r="BK131" s="122"/>
      <c r="BL131" s="118"/>
      <c r="BM131" s="113">
        <f t="shared" si="962"/>
        <v>0</v>
      </c>
      <c r="BN131" s="116">
        <v>0</v>
      </c>
      <c r="BO131" s="115">
        <v>0</v>
      </c>
      <c r="BP131" s="113">
        <v>0</v>
      </c>
      <c r="BQ131" s="134">
        <v>0</v>
      </c>
      <c r="BR131" s="122"/>
      <c r="BS131" s="122"/>
      <c r="BT131" s="122"/>
      <c r="BU131" s="122"/>
      <c r="BV131" s="122"/>
      <c r="BW131" s="122"/>
      <c r="BX131" s="122"/>
      <c r="BY131" s="118"/>
      <c r="BZ131" s="113">
        <f t="shared" si="963"/>
        <v>0</v>
      </c>
      <c r="CA131" s="116">
        <v>0</v>
      </c>
      <c r="CB131" s="134">
        <v>0</v>
      </c>
      <c r="CC131" s="122">
        <v>0</v>
      </c>
      <c r="CD131" s="122">
        <v>0</v>
      </c>
      <c r="CE131" s="122"/>
      <c r="CF131" s="122"/>
      <c r="CG131" s="122"/>
      <c r="CH131" s="122"/>
      <c r="CI131" s="122"/>
      <c r="CJ131" s="122"/>
      <c r="CK131" s="122"/>
      <c r="CL131" s="122"/>
      <c r="CM131" s="119">
        <f t="shared" si="964"/>
        <v>0</v>
      </c>
      <c r="CN131" s="116">
        <f t="shared" si="965"/>
        <v>0</v>
      </c>
      <c r="CO131" s="116">
        <f t="shared" si="966"/>
        <v>0</v>
      </c>
      <c r="CP131" s="116">
        <f t="shared" si="967"/>
        <v>0</v>
      </c>
      <c r="CQ131" s="116">
        <f t="shared" si="968"/>
        <v>0</v>
      </c>
      <c r="CR131" s="253">
        <f t="shared" si="947"/>
        <v>1</v>
      </c>
      <c r="CS131" s="254">
        <f t="shared" si="948"/>
        <v>0</v>
      </c>
    </row>
    <row r="132" spans="1:97" s="102" customFormat="1" ht="18.75" customHeight="1" outlineLevel="2" x14ac:dyDescent="0.2">
      <c r="B132" s="318" t="str">
        <f t="shared" si="954"/>
        <v>A-2-0-4-41-510</v>
      </c>
      <c r="C132" s="366" t="s">
        <v>510</v>
      </c>
      <c r="D132" s="367" t="s">
        <v>407</v>
      </c>
      <c r="E132" s="368" t="s">
        <v>434</v>
      </c>
      <c r="F132" s="369">
        <v>25000000</v>
      </c>
      <c r="G132" s="370"/>
      <c r="H132" s="371"/>
      <c r="I132" s="372"/>
      <c r="J132" s="373"/>
      <c r="K132" s="371"/>
      <c r="L132" s="374"/>
      <c r="M132" s="371"/>
      <c r="N132" s="375"/>
      <c r="O132" s="376"/>
      <c r="P132" s="376"/>
      <c r="Q132" s="377"/>
      <c r="R132" s="377"/>
      <c r="S132" s="377"/>
      <c r="T132" s="377"/>
      <c r="U132" s="377"/>
      <c r="V132" s="377"/>
      <c r="W132" s="377"/>
      <c r="X132" s="377"/>
      <c r="Y132" s="377"/>
      <c r="Z132" s="377"/>
      <c r="AA132" s="377"/>
      <c r="AB132" s="377"/>
      <c r="AC132" s="377"/>
      <c r="AD132" s="373"/>
      <c r="AE132" s="371">
        <f t="shared" si="955"/>
        <v>0</v>
      </c>
      <c r="AF132" s="371">
        <f t="shared" si="956"/>
        <v>0</v>
      </c>
      <c r="AG132" s="369"/>
      <c r="AH132" s="374"/>
      <c r="AI132" s="371">
        <f t="shared" si="957"/>
        <v>0</v>
      </c>
      <c r="AJ132" s="378">
        <f t="shared" si="958"/>
        <v>25000000</v>
      </c>
      <c r="AK132" s="371"/>
      <c r="AL132" s="379">
        <f t="shared" si="959"/>
        <v>3866265</v>
      </c>
      <c r="AM132" s="378">
        <f t="shared" si="960"/>
        <v>25000000</v>
      </c>
      <c r="AN132" s="380">
        <v>0</v>
      </c>
      <c r="AO132" s="372">
        <v>3000000</v>
      </c>
      <c r="AP132" s="377">
        <v>347500</v>
      </c>
      <c r="AQ132" s="377">
        <v>518765</v>
      </c>
      <c r="AR132" s="377"/>
      <c r="AS132" s="377"/>
      <c r="AT132" s="377"/>
      <c r="AU132" s="377"/>
      <c r="AV132" s="377"/>
      <c r="AW132" s="377"/>
      <c r="AX132" s="377"/>
      <c r="AY132" s="377"/>
      <c r="AZ132" s="371">
        <f t="shared" si="961"/>
        <v>3866265</v>
      </c>
      <c r="BA132" s="369">
        <v>0</v>
      </c>
      <c r="BB132" s="374">
        <v>3000000</v>
      </c>
      <c r="BC132" s="371">
        <v>347500</v>
      </c>
      <c r="BD132" s="372">
        <v>518765</v>
      </c>
      <c r="BE132" s="377"/>
      <c r="BF132" s="377"/>
      <c r="BG132" s="377"/>
      <c r="BH132" s="377"/>
      <c r="BI132" s="377"/>
      <c r="BJ132" s="377"/>
      <c r="BK132" s="377"/>
      <c r="BL132" s="373"/>
      <c r="BM132" s="371">
        <f t="shared" si="962"/>
        <v>3866265</v>
      </c>
      <c r="BN132" s="369">
        <v>0</v>
      </c>
      <c r="BO132" s="374">
        <v>3000000</v>
      </c>
      <c r="BP132" s="371">
        <v>347500</v>
      </c>
      <c r="BQ132" s="372">
        <v>518765</v>
      </c>
      <c r="BR132" s="377"/>
      <c r="BS132" s="377"/>
      <c r="BT132" s="377"/>
      <c r="BU132" s="377"/>
      <c r="BV132" s="377"/>
      <c r="BW132" s="377"/>
      <c r="BX132" s="377"/>
      <c r="BY132" s="373"/>
      <c r="BZ132" s="371">
        <f t="shared" si="963"/>
        <v>3866265</v>
      </c>
      <c r="CA132" s="369">
        <v>0</v>
      </c>
      <c r="CB132" s="372">
        <v>3000000</v>
      </c>
      <c r="CC132" s="377">
        <v>347500</v>
      </c>
      <c r="CD132" s="377">
        <v>518765</v>
      </c>
      <c r="CE132" s="377"/>
      <c r="CF132" s="377"/>
      <c r="CG132" s="377"/>
      <c r="CH132" s="377"/>
      <c r="CI132" s="377"/>
      <c r="CJ132" s="377"/>
      <c r="CK132" s="377"/>
      <c r="CL132" s="377"/>
      <c r="CM132" s="381">
        <f t="shared" si="964"/>
        <v>3866265</v>
      </c>
      <c r="CN132" s="369">
        <f t="shared" si="965"/>
        <v>21133735</v>
      </c>
      <c r="CO132" s="369">
        <f t="shared" si="966"/>
        <v>0</v>
      </c>
      <c r="CP132" s="369">
        <f t="shared" si="967"/>
        <v>0</v>
      </c>
      <c r="CQ132" s="369">
        <f t="shared" si="968"/>
        <v>0</v>
      </c>
      <c r="CR132" s="382">
        <f t="shared" si="947"/>
        <v>0.1546506</v>
      </c>
      <c r="CS132" s="383">
        <f t="shared" si="948"/>
        <v>0.1546506</v>
      </c>
    </row>
    <row r="133" spans="1:97" s="384" customFormat="1" ht="18.75" outlineLevel="1" thickBot="1" x14ac:dyDescent="0.25">
      <c r="B133" s="385" t="str">
        <f t="shared" si="954"/>
        <v>A-2-0-4-99910</v>
      </c>
      <c r="C133" s="170" t="s">
        <v>651</v>
      </c>
      <c r="D133" s="171">
        <v>10</v>
      </c>
      <c r="E133" s="221" t="s">
        <v>652</v>
      </c>
      <c r="F133" s="181"/>
      <c r="G133" s="179"/>
      <c r="H133" s="180"/>
      <c r="I133" s="176"/>
      <c r="J133" s="172"/>
      <c r="K133" s="172"/>
      <c r="L133" s="172">
        <v>4295692</v>
      </c>
      <c r="M133" s="172"/>
      <c r="N133" s="173"/>
      <c r="O133" s="173"/>
      <c r="P133" s="173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4"/>
      <c r="AE133" s="180">
        <f t="shared" ref="AE133" si="969">+G133+I133+K133+M133+O133+Q133+S133+U133+W133+Y133+AA133+AC133</f>
        <v>0</v>
      </c>
      <c r="AF133" s="180">
        <f t="shared" ref="AF133" si="970">+H133+J133+L133+N133+P133+R133+T133+V133+X133+Z133+AB133+AD133</f>
        <v>4295692</v>
      </c>
      <c r="AG133" s="181"/>
      <c r="AH133" s="240"/>
      <c r="AI133" s="180">
        <f t="shared" si="957"/>
        <v>0</v>
      </c>
      <c r="AJ133" s="242">
        <f t="shared" si="958"/>
        <v>4295692</v>
      </c>
      <c r="AK133" s="180"/>
      <c r="AL133" s="158">
        <f t="shared" si="959"/>
        <v>4295692</v>
      </c>
      <c r="AM133" s="120">
        <f t="shared" si="960"/>
        <v>4295692</v>
      </c>
      <c r="AN133" s="177">
        <v>0</v>
      </c>
      <c r="AO133" s="176">
        <v>0</v>
      </c>
      <c r="AP133" s="172">
        <v>4295692</v>
      </c>
      <c r="AQ133" s="172">
        <v>0</v>
      </c>
      <c r="AR133" s="172"/>
      <c r="AS133" s="172"/>
      <c r="AT133" s="172"/>
      <c r="AU133" s="172"/>
      <c r="AV133" s="172"/>
      <c r="AW133" s="172"/>
      <c r="AX133" s="172"/>
      <c r="AY133" s="172"/>
      <c r="AZ133" s="113">
        <f t="shared" si="961"/>
        <v>4295692</v>
      </c>
      <c r="BA133" s="181">
        <v>0</v>
      </c>
      <c r="BB133" s="240">
        <v>0</v>
      </c>
      <c r="BC133" s="180">
        <v>4295692</v>
      </c>
      <c r="BD133" s="176">
        <v>0</v>
      </c>
      <c r="BE133" s="172"/>
      <c r="BF133" s="172"/>
      <c r="BG133" s="172"/>
      <c r="BH133" s="172"/>
      <c r="BI133" s="172"/>
      <c r="BJ133" s="172"/>
      <c r="BK133" s="172"/>
      <c r="BL133" s="174"/>
      <c r="BM133" s="180">
        <f t="shared" si="962"/>
        <v>4295692</v>
      </c>
      <c r="BN133" s="181">
        <v>0</v>
      </c>
      <c r="BO133" s="240">
        <v>0</v>
      </c>
      <c r="BP133" s="180">
        <v>3950783</v>
      </c>
      <c r="BQ133" s="176">
        <v>0</v>
      </c>
      <c r="BR133" s="172"/>
      <c r="BS133" s="172"/>
      <c r="BT133" s="172"/>
      <c r="BU133" s="172"/>
      <c r="BV133" s="172"/>
      <c r="BW133" s="172"/>
      <c r="BX133" s="172"/>
      <c r="BY133" s="174"/>
      <c r="BZ133" s="180">
        <f>+SUM(BN133:BY133)</f>
        <v>3950783</v>
      </c>
      <c r="CA133" s="181">
        <v>0</v>
      </c>
      <c r="CB133" s="176">
        <v>0</v>
      </c>
      <c r="CC133" s="122">
        <v>3950783</v>
      </c>
      <c r="CD133" s="119">
        <v>0</v>
      </c>
      <c r="CE133" s="172"/>
      <c r="CF133" s="172"/>
      <c r="CG133" s="172"/>
      <c r="CH133" s="172"/>
      <c r="CI133" s="172"/>
      <c r="CJ133" s="172"/>
      <c r="CK133" s="172"/>
      <c r="CL133" s="172"/>
      <c r="CM133" s="119">
        <f>+SUM(CA133:CL133)</f>
        <v>3950783</v>
      </c>
      <c r="CN133" s="181"/>
      <c r="CO133" s="181"/>
      <c r="CP133" s="181"/>
      <c r="CQ133" s="181"/>
      <c r="CR133" s="259">
        <f t="shared" si="947"/>
        <v>1</v>
      </c>
      <c r="CS133" s="260">
        <f t="shared" si="948"/>
        <v>1</v>
      </c>
    </row>
    <row r="134" spans="1:97" s="102" customFormat="1" ht="18.75" thickBot="1" x14ac:dyDescent="0.25">
      <c r="B134" s="318"/>
      <c r="CR134" s="248"/>
      <c r="CS134" s="248"/>
    </row>
    <row r="135" spans="1:97" s="226" customFormat="1" ht="30" customHeight="1" thickBot="1" x14ac:dyDescent="0.25">
      <c r="A135" s="225"/>
      <c r="B135" s="316"/>
      <c r="C135" s="204" t="s">
        <v>266</v>
      </c>
      <c r="D135" s="205"/>
      <c r="E135" s="342" t="s">
        <v>60</v>
      </c>
      <c r="F135" s="206">
        <f>+F136+F137+F138+F140+F141+F142+F146+F145</f>
        <v>236279000000</v>
      </c>
      <c r="G135" s="206">
        <f t="shared" ref="G135:BS135" si="971">+G136+G137+G138+G140+G141+G142+G146+G145</f>
        <v>0</v>
      </c>
      <c r="H135" s="206">
        <f t="shared" si="971"/>
        <v>0</v>
      </c>
      <c r="I135" s="206">
        <f t="shared" si="971"/>
        <v>0</v>
      </c>
      <c r="J135" s="206">
        <f t="shared" si="971"/>
        <v>0</v>
      </c>
      <c r="K135" s="206">
        <f t="shared" si="971"/>
        <v>3603786667</v>
      </c>
      <c r="L135" s="227">
        <f t="shared" si="971"/>
        <v>743786667</v>
      </c>
      <c r="M135" s="206">
        <f t="shared" si="971"/>
        <v>0</v>
      </c>
      <c r="N135" s="206">
        <f t="shared" si="971"/>
        <v>0</v>
      </c>
      <c r="O135" s="207">
        <f t="shared" si="971"/>
        <v>0</v>
      </c>
      <c r="P135" s="206">
        <f t="shared" si="971"/>
        <v>0</v>
      </c>
      <c r="Q135" s="206">
        <f t="shared" si="971"/>
        <v>0</v>
      </c>
      <c r="R135" s="206">
        <f t="shared" si="971"/>
        <v>0</v>
      </c>
      <c r="S135" s="206">
        <f t="shared" si="971"/>
        <v>0</v>
      </c>
      <c r="T135" s="206">
        <f t="shared" si="971"/>
        <v>0</v>
      </c>
      <c r="U135" s="206">
        <f t="shared" si="971"/>
        <v>0</v>
      </c>
      <c r="V135" s="206">
        <f t="shared" si="971"/>
        <v>0</v>
      </c>
      <c r="W135" s="206">
        <f t="shared" si="971"/>
        <v>0</v>
      </c>
      <c r="X135" s="206">
        <f t="shared" si="971"/>
        <v>0</v>
      </c>
      <c r="Y135" s="206">
        <f t="shared" si="971"/>
        <v>0</v>
      </c>
      <c r="Z135" s="206">
        <f t="shared" si="971"/>
        <v>0</v>
      </c>
      <c r="AA135" s="206">
        <f t="shared" si="971"/>
        <v>0</v>
      </c>
      <c r="AB135" s="206">
        <f t="shared" si="971"/>
        <v>0</v>
      </c>
      <c r="AC135" s="206">
        <f t="shared" si="971"/>
        <v>0</v>
      </c>
      <c r="AD135" s="206">
        <f t="shared" si="971"/>
        <v>0</v>
      </c>
      <c r="AE135" s="206">
        <f t="shared" si="971"/>
        <v>3603786667</v>
      </c>
      <c r="AF135" s="206">
        <f t="shared" si="971"/>
        <v>743786667</v>
      </c>
      <c r="AG135" s="206">
        <f t="shared" si="971"/>
        <v>8909572551</v>
      </c>
      <c r="AH135" s="206">
        <f t="shared" si="971"/>
        <v>0</v>
      </c>
      <c r="AI135" s="206">
        <f t="shared" ref="AI135" si="972">+AI136+AI137+AI138+AI140+AI141+AI142+AI146+AI145</f>
        <v>-8909572551</v>
      </c>
      <c r="AJ135" s="206">
        <f t="shared" si="971"/>
        <v>224509427449</v>
      </c>
      <c r="AK135" s="206">
        <f t="shared" si="971"/>
        <v>0</v>
      </c>
      <c r="AL135" s="206">
        <f t="shared" si="971"/>
        <v>119891767715</v>
      </c>
      <c r="AM135" s="206">
        <f t="shared" si="971"/>
        <v>224509427449</v>
      </c>
      <c r="AN135" s="206">
        <f t="shared" si="971"/>
        <v>115775318948</v>
      </c>
      <c r="AO135" s="206">
        <f t="shared" si="971"/>
        <v>2440233150</v>
      </c>
      <c r="AP135" s="206">
        <f t="shared" si="971"/>
        <v>964811704</v>
      </c>
      <c r="AQ135" s="206">
        <f t="shared" si="971"/>
        <v>711403913</v>
      </c>
      <c r="AR135" s="206">
        <f t="shared" si="971"/>
        <v>0</v>
      </c>
      <c r="AS135" s="206">
        <f t="shared" si="971"/>
        <v>0</v>
      </c>
      <c r="AT135" s="206">
        <f t="shared" si="971"/>
        <v>0</v>
      </c>
      <c r="AU135" s="206">
        <f t="shared" si="971"/>
        <v>0</v>
      </c>
      <c r="AV135" s="206">
        <f t="shared" si="971"/>
        <v>0</v>
      </c>
      <c r="AW135" s="206">
        <f t="shared" si="971"/>
        <v>0</v>
      </c>
      <c r="AX135" s="206">
        <f t="shared" si="971"/>
        <v>0</v>
      </c>
      <c r="AY135" s="206">
        <f t="shared" si="971"/>
        <v>0</v>
      </c>
      <c r="AZ135" s="206">
        <f t="shared" si="971"/>
        <v>119891767715</v>
      </c>
      <c r="BA135" s="206">
        <f t="shared" si="971"/>
        <v>104716453543</v>
      </c>
      <c r="BB135" s="206">
        <f t="shared" si="971"/>
        <v>791577287</v>
      </c>
      <c r="BC135" s="206">
        <f t="shared" si="971"/>
        <v>1892011346</v>
      </c>
      <c r="BD135" s="206">
        <f t="shared" si="971"/>
        <v>431776860</v>
      </c>
      <c r="BE135" s="206">
        <f t="shared" si="971"/>
        <v>0</v>
      </c>
      <c r="BF135" s="206">
        <f t="shared" si="971"/>
        <v>0</v>
      </c>
      <c r="BG135" s="206">
        <f t="shared" si="971"/>
        <v>0</v>
      </c>
      <c r="BH135" s="206">
        <f t="shared" si="971"/>
        <v>0</v>
      </c>
      <c r="BI135" s="206">
        <f t="shared" si="971"/>
        <v>0</v>
      </c>
      <c r="BJ135" s="206">
        <f t="shared" si="971"/>
        <v>0</v>
      </c>
      <c r="BK135" s="206">
        <f t="shared" si="971"/>
        <v>0</v>
      </c>
      <c r="BL135" s="206">
        <f t="shared" si="971"/>
        <v>0</v>
      </c>
      <c r="BM135" s="206">
        <f t="shared" si="971"/>
        <v>107831819036</v>
      </c>
      <c r="BN135" s="206">
        <f t="shared" si="971"/>
        <v>53958260</v>
      </c>
      <c r="BO135" s="206">
        <f t="shared" si="971"/>
        <v>16598215971</v>
      </c>
      <c r="BP135" s="206">
        <f t="shared" si="971"/>
        <v>17965273452.5</v>
      </c>
      <c r="BQ135" s="206">
        <f t="shared" si="971"/>
        <v>16462782106</v>
      </c>
      <c r="BR135" s="206">
        <f t="shared" si="971"/>
        <v>0</v>
      </c>
      <c r="BS135" s="206">
        <f t="shared" si="971"/>
        <v>0</v>
      </c>
      <c r="BT135" s="206">
        <f t="shared" ref="BT135:CQ135" si="973">+BT136+BT137+BT138+BT140+BT141+BT142+BT146+BT145</f>
        <v>0</v>
      </c>
      <c r="BU135" s="206">
        <f t="shared" si="973"/>
        <v>0</v>
      </c>
      <c r="BV135" s="206">
        <f t="shared" si="973"/>
        <v>0</v>
      </c>
      <c r="BW135" s="206">
        <f t="shared" si="973"/>
        <v>0</v>
      </c>
      <c r="BX135" s="206">
        <f t="shared" si="973"/>
        <v>0</v>
      </c>
      <c r="BY135" s="206">
        <f t="shared" si="973"/>
        <v>0</v>
      </c>
      <c r="BZ135" s="206">
        <f t="shared" si="973"/>
        <v>51080229789.5</v>
      </c>
      <c r="CA135" s="206">
        <f t="shared" si="973"/>
        <v>3400000</v>
      </c>
      <c r="CB135" s="206">
        <f t="shared" si="973"/>
        <v>16612181603</v>
      </c>
      <c r="CC135" s="206">
        <f t="shared" si="973"/>
        <v>16284970684.5</v>
      </c>
      <c r="CD135" s="206">
        <f t="shared" si="973"/>
        <v>18163530683</v>
      </c>
      <c r="CE135" s="206">
        <f t="shared" si="973"/>
        <v>0</v>
      </c>
      <c r="CF135" s="206">
        <f t="shared" si="973"/>
        <v>0</v>
      </c>
      <c r="CG135" s="206">
        <f t="shared" si="973"/>
        <v>0</v>
      </c>
      <c r="CH135" s="206">
        <f t="shared" si="973"/>
        <v>0</v>
      </c>
      <c r="CI135" s="206">
        <f t="shared" si="973"/>
        <v>0</v>
      </c>
      <c r="CJ135" s="206">
        <f t="shared" si="973"/>
        <v>0</v>
      </c>
      <c r="CK135" s="206">
        <f t="shared" si="973"/>
        <v>0</v>
      </c>
      <c r="CL135" s="206">
        <f t="shared" si="973"/>
        <v>0</v>
      </c>
      <c r="CM135" s="206">
        <f t="shared" si="973"/>
        <v>51064082970.5</v>
      </c>
      <c r="CN135" s="206">
        <f t="shared" si="973"/>
        <v>104617659734</v>
      </c>
      <c r="CO135" s="206">
        <f t="shared" si="973"/>
        <v>11058865405</v>
      </c>
      <c r="CP135" s="206">
        <f t="shared" si="973"/>
        <v>56751589246.5</v>
      </c>
      <c r="CQ135" s="206">
        <f t="shared" si="973"/>
        <v>16146819</v>
      </c>
      <c r="CR135" s="247">
        <f t="shared" ref="CR135:CR146" si="974">+AZ135/AM135</f>
        <v>0.53401662940071792</v>
      </c>
      <c r="CS135" s="247">
        <f t="shared" ref="CS135:CS146" si="975">+BM135/AM135</f>
        <v>0.48029973734842507</v>
      </c>
    </row>
    <row r="136" spans="1:97" s="262" customFormat="1" outlineLevel="1" x14ac:dyDescent="0.2">
      <c r="B136" s="321" t="str">
        <f t="shared" ref="B136:B137" si="976">+C136&amp;D136</f>
        <v>A-3-2-1-111</v>
      </c>
      <c r="C136" s="263" t="s">
        <v>532</v>
      </c>
      <c r="D136" s="264" t="s">
        <v>423</v>
      </c>
      <c r="E136" s="293" t="s">
        <v>435</v>
      </c>
      <c r="F136" s="265">
        <v>519000000</v>
      </c>
      <c r="G136" s="266"/>
      <c r="H136" s="266"/>
      <c r="I136" s="267"/>
      <c r="J136" s="268"/>
      <c r="K136" s="268"/>
      <c r="L136" s="354"/>
      <c r="M136" s="265"/>
      <c r="N136" s="265"/>
      <c r="O136" s="267"/>
      <c r="P136" s="268"/>
      <c r="Q136" s="268"/>
      <c r="R136" s="268"/>
      <c r="S136" s="268"/>
      <c r="T136" s="268"/>
      <c r="U136" s="268"/>
      <c r="V136" s="268"/>
      <c r="W136" s="268"/>
      <c r="X136" s="268"/>
      <c r="Y136" s="268"/>
      <c r="Z136" s="268"/>
      <c r="AA136" s="268"/>
      <c r="AB136" s="268"/>
      <c r="AC136" s="268"/>
      <c r="AD136" s="268"/>
      <c r="AE136" s="269">
        <f t="shared" ref="AE136:AE137" si="977">+G136+I136+K136+M136+O136+Q136+S136+U136+W136+Y136+AA136+AC136</f>
        <v>0</v>
      </c>
      <c r="AF136" s="266">
        <f t="shared" ref="AF136:AF137" si="978">+H136+J136+L136+N136+P136+R136+T136+V136+X136+Z136+AB136+AD136</f>
        <v>0</v>
      </c>
      <c r="AG136" s="266"/>
      <c r="AH136" s="270"/>
      <c r="AI136" s="113">
        <f t="shared" ref="AI136:AI137" si="979">+-AG136+AH136</f>
        <v>0</v>
      </c>
      <c r="AJ136" s="271">
        <f t="shared" ref="AJ136:AJ137" si="980">+F136-AE136+AF136-AG136+AH136</f>
        <v>519000000</v>
      </c>
      <c r="AK136" s="265"/>
      <c r="AL136" s="326">
        <f t="shared" ref="AL136:AL137" si="981">+AK136+AZ136</f>
        <v>0</v>
      </c>
      <c r="AM136" s="271">
        <f t="shared" ref="AM136:AM137" si="982">+AJ136-AK136</f>
        <v>519000000</v>
      </c>
      <c r="AN136" s="269">
        <v>0</v>
      </c>
      <c r="AO136" s="267">
        <v>0</v>
      </c>
      <c r="AP136" s="268">
        <v>0</v>
      </c>
      <c r="AQ136" s="268">
        <v>0</v>
      </c>
      <c r="AR136" s="268"/>
      <c r="AS136" s="268"/>
      <c r="AT136" s="268"/>
      <c r="AU136" s="268"/>
      <c r="AV136" s="268"/>
      <c r="AW136" s="272"/>
      <c r="AX136" s="272"/>
      <c r="AY136" s="268"/>
      <c r="AZ136" s="269">
        <f t="shared" ref="AZ136:AZ137" si="983">+SUM(AN136:AY136)</f>
        <v>0</v>
      </c>
      <c r="BA136" s="266">
        <v>0</v>
      </c>
      <c r="BB136" s="267">
        <v>0</v>
      </c>
      <c r="BC136" s="268">
        <v>0</v>
      </c>
      <c r="BD136" s="268">
        <v>0</v>
      </c>
      <c r="BE136" s="268"/>
      <c r="BF136" s="268"/>
      <c r="BG136" s="268"/>
      <c r="BH136" s="268"/>
      <c r="BI136" s="268"/>
      <c r="BJ136" s="268"/>
      <c r="BK136" s="268"/>
      <c r="BL136" s="268"/>
      <c r="BM136" s="268">
        <f t="shared" ref="BM136:BM137" si="984">+SUM(BA136:BL136)</f>
        <v>0</v>
      </c>
      <c r="BN136" s="269">
        <v>0</v>
      </c>
      <c r="BO136" s="267">
        <v>0</v>
      </c>
      <c r="BP136" s="268">
        <v>0</v>
      </c>
      <c r="BQ136" s="268">
        <v>0</v>
      </c>
      <c r="BR136" s="268"/>
      <c r="BS136" s="268"/>
      <c r="BT136" s="268"/>
      <c r="BU136" s="268"/>
      <c r="BV136" s="268"/>
      <c r="BW136" s="268"/>
      <c r="BX136" s="268"/>
      <c r="BY136" s="268"/>
      <c r="BZ136" s="269">
        <f t="shared" ref="BZ136:BZ137" si="985">+SUM(BN136:BY136)</f>
        <v>0</v>
      </c>
      <c r="CA136" s="266">
        <v>0</v>
      </c>
      <c r="CB136" s="267">
        <v>0</v>
      </c>
      <c r="CC136" s="268">
        <v>0</v>
      </c>
      <c r="CD136" s="268">
        <v>0</v>
      </c>
      <c r="CE136" s="268"/>
      <c r="CF136" s="268"/>
      <c r="CG136" s="268"/>
      <c r="CH136" s="268"/>
      <c r="CI136" s="268"/>
      <c r="CJ136" s="268"/>
      <c r="CK136" s="268"/>
      <c r="CL136" s="268"/>
      <c r="CM136" s="269">
        <f t="shared" ref="CM136:CM137" si="986">+SUM(CA136:CL136)</f>
        <v>0</v>
      </c>
      <c r="CN136" s="266">
        <f t="shared" ref="CN136:CN146" si="987">+AJ136-AZ136</f>
        <v>519000000</v>
      </c>
      <c r="CO136" s="266">
        <f t="shared" ref="CO136:CO146" si="988">+AN136-BA136</f>
        <v>0</v>
      </c>
      <c r="CP136" s="266">
        <f t="shared" ref="CP136:CP146" si="989">+BM136-BZ136</f>
        <v>0</v>
      </c>
      <c r="CQ136" s="266">
        <f t="shared" ref="CQ136:CQ146" si="990">+BZ136-CM136</f>
        <v>0</v>
      </c>
      <c r="CR136" s="290">
        <f t="shared" si="974"/>
        <v>0</v>
      </c>
      <c r="CS136" s="290">
        <f t="shared" si="975"/>
        <v>0</v>
      </c>
    </row>
    <row r="137" spans="1:97" s="262" customFormat="1" outlineLevel="1" x14ac:dyDescent="0.2">
      <c r="B137" s="321" t="str">
        <f t="shared" si="976"/>
        <v>A-3-5-3-4410</v>
      </c>
      <c r="C137" s="273" t="s">
        <v>533</v>
      </c>
      <c r="D137" s="274" t="s">
        <v>407</v>
      </c>
      <c r="E137" s="294" t="s">
        <v>436</v>
      </c>
      <c r="F137" s="275">
        <v>618000000</v>
      </c>
      <c r="G137" s="276"/>
      <c r="H137" s="276"/>
      <c r="I137" s="277"/>
      <c r="J137" s="168"/>
      <c r="K137" s="168">
        <v>600000000</v>
      </c>
      <c r="L137" s="355"/>
      <c r="M137" s="275"/>
      <c r="N137" s="275"/>
      <c r="O137" s="277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278">
        <f t="shared" si="977"/>
        <v>600000000</v>
      </c>
      <c r="AF137" s="276">
        <f t="shared" si="978"/>
        <v>0</v>
      </c>
      <c r="AG137" s="276">
        <v>11800000</v>
      </c>
      <c r="AH137" s="279"/>
      <c r="AI137" s="113">
        <f t="shared" si="979"/>
        <v>-11800000</v>
      </c>
      <c r="AJ137" s="280">
        <f t="shared" si="980"/>
        <v>6200000</v>
      </c>
      <c r="AK137" s="275"/>
      <c r="AL137" s="327">
        <f t="shared" si="981"/>
        <v>0</v>
      </c>
      <c r="AM137" s="280">
        <f t="shared" si="982"/>
        <v>6200000</v>
      </c>
      <c r="AN137" s="278">
        <v>0</v>
      </c>
      <c r="AO137" s="277">
        <v>0</v>
      </c>
      <c r="AP137" s="168">
        <v>0</v>
      </c>
      <c r="AQ137" s="168">
        <v>0</v>
      </c>
      <c r="AR137" s="168"/>
      <c r="AS137" s="168"/>
      <c r="AT137" s="168"/>
      <c r="AU137" s="168"/>
      <c r="AV137" s="168"/>
      <c r="AW137" s="281"/>
      <c r="AX137" s="281"/>
      <c r="AY137" s="168"/>
      <c r="AZ137" s="278">
        <f t="shared" si="983"/>
        <v>0</v>
      </c>
      <c r="BA137" s="276">
        <v>0</v>
      </c>
      <c r="BB137" s="277">
        <v>0</v>
      </c>
      <c r="BC137" s="168">
        <v>0</v>
      </c>
      <c r="BD137" s="168">
        <v>0</v>
      </c>
      <c r="BE137" s="168"/>
      <c r="BF137" s="168"/>
      <c r="BG137" s="168"/>
      <c r="BH137" s="168"/>
      <c r="BI137" s="168"/>
      <c r="BJ137" s="168"/>
      <c r="BK137" s="168"/>
      <c r="BL137" s="168"/>
      <c r="BM137" s="168">
        <f t="shared" si="984"/>
        <v>0</v>
      </c>
      <c r="BN137" s="278">
        <v>0</v>
      </c>
      <c r="BO137" s="277">
        <v>0</v>
      </c>
      <c r="BP137" s="168">
        <v>0</v>
      </c>
      <c r="BQ137" s="168">
        <v>0</v>
      </c>
      <c r="BR137" s="168"/>
      <c r="BS137" s="168"/>
      <c r="BT137" s="168"/>
      <c r="BU137" s="168"/>
      <c r="BV137" s="168"/>
      <c r="BW137" s="168"/>
      <c r="BX137" s="168"/>
      <c r="BY137" s="168"/>
      <c r="BZ137" s="278">
        <f t="shared" si="985"/>
        <v>0</v>
      </c>
      <c r="CA137" s="276">
        <v>0</v>
      </c>
      <c r="CB137" s="277">
        <v>0</v>
      </c>
      <c r="CC137" s="168">
        <v>0</v>
      </c>
      <c r="CD137" s="168">
        <v>0</v>
      </c>
      <c r="CE137" s="168"/>
      <c r="CF137" s="168"/>
      <c r="CG137" s="168"/>
      <c r="CH137" s="168"/>
      <c r="CI137" s="168"/>
      <c r="CJ137" s="168"/>
      <c r="CK137" s="168"/>
      <c r="CL137" s="168"/>
      <c r="CM137" s="278">
        <f t="shared" si="986"/>
        <v>0</v>
      </c>
      <c r="CN137" s="276">
        <f t="shared" si="987"/>
        <v>6200000</v>
      </c>
      <c r="CO137" s="276">
        <f t="shared" si="988"/>
        <v>0</v>
      </c>
      <c r="CP137" s="276">
        <f t="shared" si="989"/>
        <v>0</v>
      </c>
      <c r="CQ137" s="276">
        <f t="shared" si="990"/>
        <v>0</v>
      </c>
      <c r="CR137" s="291">
        <f t="shared" si="974"/>
        <v>0</v>
      </c>
      <c r="CS137" s="291">
        <f t="shared" si="975"/>
        <v>0</v>
      </c>
    </row>
    <row r="138" spans="1:97" s="131" customFormat="1" ht="20.25" customHeight="1" outlineLevel="1" x14ac:dyDescent="0.25">
      <c r="A138" s="128"/>
      <c r="B138" s="317"/>
      <c r="C138" s="135" t="s">
        <v>534</v>
      </c>
      <c r="D138" s="129" t="s">
        <v>407</v>
      </c>
      <c r="E138" s="294" t="s">
        <v>437</v>
      </c>
      <c r="F138" s="142">
        <f>+F139</f>
        <v>24000000</v>
      </c>
      <c r="G138" s="142">
        <f t="shared" ref="G138:BT138" si="991">+G139</f>
        <v>0</v>
      </c>
      <c r="H138" s="142">
        <f t="shared" si="991"/>
        <v>0</v>
      </c>
      <c r="I138" s="142">
        <f t="shared" si="991"/>
        <v>0</v>
      </c>
      <c r="J138" s="142">
        <f t="shared" si="991"/>
        <v>0</v>
      </c>
      <c r="K138" s="142">
        <f t="shared" si="991"/>
        <v>0</v>
      </c>
      <c r="L138" s="149">
        <f t="shared" si="991"/>
        <v>740000000</v>
      </c>
      <c r="M138" s="142">
        <f t="shared" si="991"/>
        <v>0</v>
      </c>
      <c r="N138" s="142">
        <f t="shared" si="991"/>
        <v>0</v>
      </c>
      <c r="O138" s="175">
        <f t="shared" si="991"/>
        <v>0</v>
      </c>
      <c r="P138" s="142">
        <f t="shared" si="991"/>
        <v>0</v>
      </c>
      <c r="Q138" s="142">
        <f t="shared" si="991"/>
        <v>0</v>
      </c>
      <c r="R138" s="142">
        <f t="shared" si="991"/>
        <v>0</v>
      </c>
      <c r="S138" s="142">
        <f t="shared" si="991"/>
        <v>0</v>
      </c>
      <c r="T138" s="142">
        <f t="shared" si="991"/>
        <v>0</v>
      </c>
      <c r="U138" s="142">
        <f t="shared" si="991"/>
        <v>0</v>
      </c>
      <c r="V138" s="142">
        <f t="shared" si="991"/>
        <v>0</v>
      </c>
      <c r="W138" s="142">
        <f t="shared" si="991"/>
        <v>0</v>
      </c>
      <c r="X138" s="142">
        <f t="shared" si="991"/>
        <v>0</v>
      </c>
      <c r="Y138" s="142">
        <f t="shared" si="991"/>
        <v>0</v>
      </c>
      <c r="Z138" s="142">
        <f t="shared" si="991"/>
        <v>0</v>
      </c>
      <c r="AA138" s="142">
        <f t="shared" si="991"/>
        <v>0</v>
      </c>
      <c r="AB138" s="142">
        <f t="shared" si="991"/>
        <v>0</v>
      </c>
      <c r="AC138" s="142">
        <f t="shared" si="991"/>
        <v>0</v>
      </c>
      <c r="AD138" s="142">
        <f t="shared" si="991"/>
        <v>0</v>
      </c>
      <c r="AE138" s="142">
        <f t="shared" si="991"/>
        <v>0</v>
      </c>
      <c r="AF138" s="142">
        <f t="shared" si="991"/>
        <v>740000000</v>
      </c>
      <c r="AG138" s="142">
        <f t="shared" si="991"/>
        <v>0</v>
      </c>
      <c r="AH138" s="149">
        <f t="shared" si="991"/>
        <v>0</v>
      </c>
      <c r="AI138" s="142">
        <f t="shared" si="991"/>
        <v>0</v>
      </c>
      <c r="AJ138" s="142">
        <f t="shared" si="991"/>
        <v>764000000</v>
      </c>
      <c r="AK138" s="142">
        <f t="shared" si="991"/>
        <v>0</v>
      </c>
      <c r="AL138" s="175">
        <f t="shared" si="991"/>
        <v>633080170</v>
      </c>
      <c r="AM138" s="142">
        <f t="shared" si="991"/>
        <v>764000000</v>
      </c>
      <c r="AN138" s="142">
        <f t="shared" si="991"/>
        <v>3400000</v>
      </c>
      <c r="AO138" s="142">
        <f t="shared" si="991"/>
        <v>0</v>
      </c>
      <c r="AP138" s="142">
        <f t="shared" si="991"/>
        <v>629680170</v>
      </c>
      <c r="AQ138" s="142">
        <f t="shared" si="991"/>
        <v>0</v>
      </c>
      <c r="AR138" s="142">
        <f t="shared" si="991"/>
        <v>0</v>
      </c>
      <c r="AS138" s="142">
        <f t="shared" si="991"/>
        <v>0</v>
      </c>
      <c r="AT138" s="142">
        <f t="shared" si="991"/>
        <v>0</v>
      </c>
      <c r="AU138" s="142">
        <f t="shared" si="991"/>
        <v>0</v>
      </c>
      <c r="AV138" s="142">
        <f t="shared" si="991"/>
        <v>0</v>
      </c>
      <c r="AW138" s="142">
        <f t="shared" si="991"/>
        <v>0</v>
      </c>
      <c r="AX138" s="142">
        <f t="shared" si="991"/>
        <v>0</v>
      </c>
      <c r="AY138" s="142">
        <f t="shared" si="991"/>
        <v>0</v>
      </c>
      <c r="AZ138" s="142">
        <f t="shared" si="991"/>
        <v>633080170</v>
      </c>
      <c r="BA138" s="142">
        <f t="shared" si="991"/>
        <v>3400000</v>
      </c>
      <c r="BB138" s="142">
        <f t="shared" si="991"/>
        <v>0</v>
      </c>
      <c r="BC138" s="142">
        <f t="shared" si="991"/>
        <v>0</v>
      </c>
      <c r="BD138" s="142">
        <f t="shared" si="991"/>
        <v>0</v>
      </c>
      <c r="BE138" s="142">
        <f t="shared" si="991"/>
        <v>0</v>
      </c>
      <c r="BF138" s="142">
        <f t="shared" si="991"/>
        <v>0</v>
      </c>
      <c r="BG138" s="142">
        <f t="shared" si="991"/>
        <v>0</v>
      </c>
      <c r="BH138" s="142">
        <f t="shared" si="991"/>
        <v>0</v>
      </c>
      <c r="BI138" s="142">
        <f t="shared" si="991"/>
        <v>0</v>
      </c>
      <c r="BJ138" s="142">
        <f t="shared" si="991"/>
        <v>0</v>
      </c>
      <c r="BK138" s="142">
        <f t="shared" si="991"/>
        <v>0</v>
      </c>
      <c r="BL138" s="142">
        <f t="shared" si="991"/>
        <v>0</v>
      </c>
      <c r="BM138" s="142">
        <f t="shared" si="991"/>
        <v>3400000</v>
      </c>
      <c r="BN138" s="142">
        <f t="shared" si="991"/>
        <v>3400000</v>
      </c>
      <c r="BO138" s="142">
        <f t="shared" si="991"/>
        <v>0</v>
      </c>
      <c r="BP138" s="142">
        <f t="shared" si="991"/>
        <v>0</v>
      </c>
      <c r="BQ138" s="142">
        <f t="shared" si="991"/>
        <v>0</v>
      </c>
      <c r="BR138" s="142">
        <f t="shared" si="991"/>
        <v>0</v>
      </c>
      <c r="BS138" s="142">
        <f t="shared" si="991"/>
        <v>0</v>
      </c>
      <c r="BT138" s="142">
        <f t="shared" si="991"/>
        <v>0</v>
      </c>
      <c r="BU138" s="142">
        <f t="shared" ref="BU138:CM138" si="992">+BU139</f>
        <v>0</v>
      </c>
      <c r="BV138" s="142">
        <f t="shared" si="992"/>
        <v>0</v>
      </c>
      <c r="BW138" s="142">
        <f t="shared" si="992"/>
        <v>0</v>
      </c>
      <c r="BX138" s="142">
        <f t="shared" si="992"/>
        <v>0</v>
      </c>
      <c r="BY138" s="142">
        <f t="shared" si="992"/>
        <v>0</v>
      </c>
      <c r="BZ138" s="142">
        <f t="shared" si="992"/>
        <v>3400000</v>
      </c>
      <c r="CA138" s="142">
        <f t="shared" si="992"/>
        <v>3400000</v>
      </c>
      <c r="CB138" s="142">
        <f t="shared" si="992"/>
        <v>0</v>
      </c>
      <c r="CC138" s="142">
        <f t="shared" si="992"/>
        <v>0</v>
      </c>
      <c r="CD138" s="142">
        <f t="shared" si="992"/>
        <v>0</v>
      </c>
      <c r="CE138" s="142">
        <f t="shared" si="992"/>
        <v>0</v>
      </c>
      <c r="CF138" s="142">
        <f t="shared" si="992"/>
        <v>0</v>
      </c>
      <c r="CG138" s="142">
        <f t="shared" si="992"/>
        <v>0</v>
      </c>
      <c r="CH138" s="142">
        <f t="shared" si="992"/>
        <v>0</v>
      </c>
      <c r="CI138" s="142">
        <f t="shared" si="992"/>
        <v>0</v>
      </c>
      <c r="CJ138" s="142">
        <f t="shared" si="992"/>
        <v>0</v>
      </c>
      <c r="CK138" s="142">
        <f t="shared" si="992"/>
        <v>0</v>
      </c>
      <c r="CL138" s="142">
        <f t="shared" si="992"/>
        <v>0</v>
      </c>
      <c r="CM138" s="142">
        <f t="shared" si="992"/>
        <v>3400000</v>
      </c>
      <c r="CN138" s="142">
        <f t="shared" si="987"/>
        <v>130919830</v>
      </c>
      <c r="CO138" s="142">
        <f t="shared" si="988"/>
        <v>0</v>
      </c>
      <c r="CP138" s="142">
        <f t="shared" si="989"/>
        <v>0</v>
      </c>
      <c r="CQ138" s="142">
        <f t="shared" si="990"/>
        <v>0</v>
      </c>
      <c r="CR138" s="289">
        <f t="shared" si="974"/>
        <v>0.82863896596858644</v>
      </c>
      <c r="CS138" s="289">
        <f t="shared" si="975"/>
        <v>4.4502617801047122E-3</v>
      </c>
    </row>
    <row r="139" spans="1:97" s="102" customFormat="1" ht="18" customHeight="1" outlineLevel="2" x14ac:dyDescent="0.2">
      <c r="B139" s="318" t="str">
        <f t="shared" ref="B139:B140" si="993">+C139&amp;D139</f>
        <v>A-3-6-1-1-210</v>
      </c>
      <c r="C139" s="138" t="s">
        <v>535</v>
      </c>
      <c r="D139" s="127" t="s">
        <v>407</v>
      </c>
      <c r="E139" s="220" t="s">
        <v>564</v>
      </c>
      <c r="F139" s="113">
        <v>24000000</v>
      </c>
      <c r="G139" s="116"/>
      <c r="H139" s="116"/>
      <c r="I139" s="134"/>
      <c r="J139" s="122"/>
      <c r="K139" s="122"/>
      <c r="L139" s="118">
        <v>740000000</v>
      </c>
      <c r="M139" s="113"/>
      <c r="N139" s="113"/>
      <c r="O139" s="134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19">
        <f t="shared" ref="AE139:AE141" si="994">+G139+I139+K139+M139+O139+Q139+S139+U139+W139+Y139+AA139+AC139</f>
        <v>0</v>
      </c>
      <c r="AF139" s="116">
        <f t="shared" ref="AF139:AF141" si="995">+H139+J139+L139+N139+P139+R139+T139+V139+X139+Z139+AB139+AD139</f>
        <v>740000000</v>
      </c>
      <c r="AG139" s="116"/>
      <c r="AH139" s="115"/>
      <c r="AI139" s="113">
        <f t="shared" ref="AI139:AI141" si="996">+-AG139+AH139</f>
        <v>0</v>
      </c>
      <c r="AJ139" s="113">
        <f t="shared" ref="AJ139:AJ141" si="997">+F139-AE139+AF139-AG139+AH139</f>
        <v>764000000</v>
      </c>
      <c r="AK139" s="113"/>
      <c r="AL139" s="134">
        <f t="shared" ref="AL139:AL141" si="998">+AK139+AZ139</f>
        <v>633080170</v>
      </c>
      <c r="AM139" s="113">
        <f t="shared" ref="AM139:AM141" si="999">+AJ139-AK139</f>
        <v>764000000</v>
      </c>
      <c r="AN139" s="119">
        <v>3400000</v>
      </c>
      <c r="AO139" s="134">
        <v>0</v>
      </c>
      <c r="AP139" s="122">
        <v>629680170</v>
      </c>
      <c r="AQ139" s="122">
        <v>0</v>
      </c>
      <c r="AR139" s="122"/>
      <c r="AS139" s="122"/>
      <c r="AT139" s="122"/>
      <c r="AU139" s="122"/>
      <c r="AV139" s="122"/>
      <c r="AW139" s="122"/>
      <c r="AX139" s="122"/>
      <c r="AY139" s="122"/>
      <c r="AZ139" s="119">
        <f t="shared" ref="AZ139:AZ141" si="1000">+SUM(AN139:AY139)</f>
        <v>633080170</v>
      </c>
      <c r="BA139" s="116">
        <v>3400000</v>
      </c>
      <c r="BB139" s="134">
        <v>0</v>
      </c>
      <c r="BC139" s="122">
        <v>0</v>
      </c>
      <c r="BD139" s="122">
        <v>0</v>
      </c>
      <c r="BE139" s="122"/>
      <c r="BF139" s="122"/>
      <c r="BG139" s="122"/>
      <c r="BH139" s="122"/>
      <c r="BI139" s="122"/>
      <c r="BJ139" s="122"/>
      <c r="BK139" s="122"/>
      <c r="BL139" s="122"/>
      <c r="BM139" s="122">
        <f t="shared" ref="BM139:BM141" si="1001">+SUM(BA139:BL139)</f>
        <v>3400000</v>
      </c>
      <c r="BN139" s="119">
        <v>3400000</v>
      </c>
      <c r="BO139" s="134">
        <v>0</v>
      </c>
      <c r="BP139" s="122">
        <v>0</v>
      </c>
      <c r="BQ139" s="122">
        <v>0</v>
      </c>
      <c r="BR139" s="122"/>
      <c r="BS139" s="122"/>
      <c r="BT139" s="122"/>
      <c r="BU139" s="122"/>
      <c r="BV139" s="122"/>
      <c r="BW139" s="122"/>
      <c r="BX139" s="122"/>
      <c r="BY139" s="122"/>
      <c r="BZ139" s="119">
        <f t="shared" ref="BZ139:BZ141" si="1002">+SUM(BN139:BY139)</f>
        <v>3400000</v>
      </c>
      <c r="CA139" s="116">
        <v>3400000</v>
      </c>
      <c r="CB139" s="134">
        <v>0</v>
      </c>
      <c r="CC139" s="122">
        <v>0</v>
      </c>
      <c r="CD139" s="122">
        <v>0</v>
      </c>
      <c r="CE139" s="122"/>
      <c r="CF139" s="122"/>
      <c r="CG139" s="122"/>
      <c r="CH139" s="122"/>
      <c r="CI139" s="122"/>
      <c r="CJ139" s="122"/>
      <c r="CK139" s="122"/>
      <c r="CL139" s="122"/>
      <c r="CM139" s="119">
        <f t="shared" ref="CM139:CM141" si="1003">+SUM(CA139:CL139)</f>
        <v>3400000</v>
      </c>
      <c r="CN139" s="116">
        <f t="shared" si="987"/>
        <v>130919830</v>
      </c>
      <c r="CO139" s="116">
        <f t="shared" si="988"/>
        <v>0</v>
      </c>
      <c r="CP139" s="116">
        <f t="shared" si="989"/>
        <v>0</v>
      </c>
      <c r="CQ139" s="116">
        <f t="shared" si="990"/>
        <v>0</v>
      </c>
      <c r="CR139" s="292">
        <f t="shared" si="974"/>
        <v>0.82863896596858644</v>
      </c>
      <c r="CS139" s="292">
        <f t="shared" si="975"/>
        <v>4.4502617801047122E-3</v>
      </c>
    </row>
    <row r="140" spans="1:97" s="131" customFormat="1" ht="35.25" customHeight="1" outlineLevel="1" collapsed="1" x14ac:dyDescent="0.25">
      <c r="A140" s="128"/>
      <c r="B140" s="321" t="str">
        <f t="shared" si="993"/>
        <v>A-3-6-3-410</v>
      </c>
      <c r="C140" s="135" t="s">
        <v>539</v>
      </c>
      <c r="D140" s="129" t="s">
        <v>407</v>
      </c>
      <c r="E140" s="294" t="s">
        <v>438</v>
      </c>
      <c r="F140" s="142">
        <v>395000000</v>
      </c>
      <c r="G140" s="175"/>
      <c r="H140" s="175"/>
      <c r="I140" s="133"/>
      <c r="J140" s="132"/>
      <c r="K140" s="132"/>
      <c r="L140" s="162"/>
      <c r="M140" s="142"/>
      <c r="N140" s="142"/>
      <c r="O140" s="133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46">
        <f t="shared" si="994"/>
        <v>0</v>
      </c>
      <c r="AF140" s="175">
        <f t="shared" si="995"/>
        <v>0</v>
      </c>
      <c r="AG140" s="175">
        <v>39500000</v>
      </c>
      <c r="AH140" s="164"/>
      <c r="AI140" s="113">
        <f t="shared" si="996"/>
        <v>-39500000</v>
      </c>
      <c r="AJ140" s="142">
        <f t="shared" si="997"/>
        <v>355500000</v>
      </c>
      <c r="AK140" s="142"/>
      <c r="AL140" s="133">
        <f t="shared" si="998"/>
        <v>236750000</v>
      </c>
      <c r="AM140" s="142">
        <f t="shared" si="999"/>
        <v>355500000</v>
      </c>
      <c r="AN140" s="146">
        <v>236750000</v>
      </c>
      <c r="AO140" s="133">
        <v>0</v>
      </c>
      <c r="AP140" s="132">
        <v>0</v>
      </c>
      <c r="AQ140" s="132">
        <v>0</v>
      </c>
      <c r="AR140" s="132"/>
      <c r="AS140" s="132"/>
      <c r="AT140" s="132"/>
      <c r="AU140" s="132"/>
      <c r="AV140" s="132"/>
      <c r="AW140" s="132"/>
      <c r="AX140" s="132"/>
      <c r="AY140" s="132"/>
      <c r="AZ140" s="146">
        <f t="shared" si="1000"/>
        <v>236750000</v>
      </c>
      <c r="BA140" s="175">
        <v>0</v>
      </c>
      <c r="BB140" s="133">
        <v>195291667</v>
      </c>
      <c r="BC140" s="132">
        <v>0</v>
      </c>
      <c r="BD140" s="132">
        <v>0</v>
      </c>
      <c r="BE140" s="132"/>
      <c r="BF140" s="132"/>
      <c r="BG140" s="132"/>
      <c r="BH140" s="132"/>
      <c r="BI140" s="132"/>
      <c r="BJ140" s="132"/>
      <c r="BK140" s="132"/>
      <c r="BL140" s="132"/>
      <c r="BM140" s="132">
        <f t="shared" si="1001"/>
        <v>195291667</v>
      </c>
      <c r="BN140" s="146">
        <v>0</v>
      </c>
      <c r="BO140" s="133">
        <v>0</v>
      </c>
      <c r="BP140" s="132">
        <v>8716667</v>
      </c>
      <c r="BQ140" s="132">
        <v>18250000</v>
      </c>
      <c r="BR140" s="132"/>
      <c r="BS140" s="132"/>
      <c r="BT140" s="132"/>
      <c r="BU140" s="132"/>
      <c r="BV140" s="132"/>
      <c r="BW140" s="132"/>
      <c r="BX140" s="132"/>
      <c r="BY140" s="132"/>
      <c r="BZ140" s="146">
        <f t="shared" si="1002"/>
        <v>26966667</v>
      </c>
      <c r="CA140" s="175">
        <v>0</v>
      </c>
      <c r="CB140" s="133">
        <v>0</v>
      </c>
      <c r="CC140" s="132">
        <v>8716667</v>
      </c>
      <c r="CD140" s="132">
        <v>18250000</v>
      </c>
      <c r="CE140" s="132"/>
      <c r="CF140" s="132"/>
      <c r="CG140" s="132"/>
      <c r="CH140" s="132"/>
      <c r="CI140" s="132"/>
      <c r="CJ140" s="132"/>
      <c r="CK140" s="132"/>
      <c r="CL140" s="132"/>
      <c r="CM140" s="146">
        <f t="shared" si="1003"/>
        <v>26966667</v>
      </c>
      <c r="CN140" s="175">
        <f t="shared" si="987"/>
        <v>118750000</v>
      </c>
      <c r="CO140" s="175">
        <f t="shared" si="988"/>
        <v>236750000</v>
      </c>
      <c r="CP140" s="175">
        <f t="shared" si="989"/>
        <v>168325000</v>
      </c>
      <c r="CQ140" s="175">
        <f t="shared" si="990"/>
        <v>0</v>
      </c>
      <c r="CR140" s="289">
        <f t="shared" si="974"/>
        <v>0.66596343178621664</v>
      </c>
      <c r="CS140" s="289">
        <f t="shared" si="975"/>
        <v>0.54934364838255978</v>
      </c>
    </row>
    <row r="141" spans="1:97" s="209" customFormat="1" ht="30" customHeight="1" outlineLevel="1" collapsed="1" x14ac:dyDescent="0.2">
      <c r="A141" s="208"/>
      <c r="B141" s="321" t="str">
        <f t="shared" ref="B141" si="1004">+C141&amp;D141</f>
        <v>A-3-6-3-710</v>
      </c>
      <c r="C141" s="295" t="s">
        <v>541</v>
      </c>
      <c r="D141" s="274" t="s">
        <v>407</v>
      </c>
      <c r="E141" s="294" t="s">
        <v>439</v>
      </c>
      <c r="F141" s="296">
        <v>168153000000</v>
      </c>
      <c r="G141" s="297"/>
      <c r="H141" s="297"/>
      <c r="I141" s="298"/>
      <c r="J141" s="299"/>
      <c r="K141" s="299">
        <v>3003786667</v>
      </c>
      <c r="L141" s="356"/>
      <c r="M141" s="296"/>
      <c r="N141" s="296"/>
      <c r="O141" s="298"/>
      <c r="P141" s="299"/>
      <c r="Q141" s="299"/>
      <c r="R141" s="299"/>
      <c r="S141" s="299"/>
      <c r="T141" s="299"/>
      <c r="U141" s="299"/>
      <c r="V141" s="299"/>
      <c r="W141" s="299"/>
      <c r="X141" s="299"/>
      <c r="Y141" s="299"/>
      <c r="Z141" s="299"/>
      <c r="AA141" s="299"/>
      <c r="AB141" s="299"/>
      <c r="AC141" s="299"/>
      <c r="AD141" s="299"/>
      <c r="AE141" s="300">
        <f t="shared" si="994"/>
        <v>3003786667</v>
      </c>
      <c r="AF141" s="297">
        <f t="shared" si="995"/>
        <v>0</v>
      </c>
      <c r="AG141" s="297">
        <v>6821902551</v>
      </c>
      <c r="AH141" s="301"/>
      <c r="AI141" s="113">
        <f t="shared" si="996"/>
        <v>-6821902551</v>
      </c>
      <c r="AJ141" s="296">
        <f t="shared" si="997"/>
        <v>158327310782</v>
      </c>
      <c r="AK141" s="296"/>
      <c r="AL141" s="298">
        <f t="shared" si="998"/>
        <v>107246500000</v>
      </c>
      <c r="AM141" s="296">
        <f t="shared" si="999"/>
        <v>158327310782</v>
      </c>
      <c r="AN141" s="300">
        <v>107244000000</v>
      </c>
      <c r="AO141" s="298">
        <v>2500000</v>
      </c>
      <c r="AP141" s="299">
        <v>0</v>
      </c>
      <c r="AQ141" s="299">
        <v>0</v>
      </c>
      <c r="AR141" s="299"/>
      <c r="AS141" s="299"/>
      <c r="AT141" s="299"/>
      <c r="AU141" s="299"/>
      <c r="AV141" s="299"/>
      <c r="AW141" s="299"/>
      <c r="AX141" s="299"/>
      <c r="AY141" s="299"/>
      <c r="AZ141" s="300">
        <f t="shared" si="1000"/>
        <v>107246500000</v>
      </c>
      <c r="BA141" s="297">
        <v>96998343992</v>
      </c>
      <c r="BB141" s="298">
        <v>18450000</v>
      </c>
      <c r="BC141" s="299">
        <v>284400</v>
      </c>
      <c r="BD141" s="299">
        <v>309600</v>
      </c>
      <c r="BE141" s="299"/>
      <c r="BF141" s="299"/>
      <c r="BG141" s="299"/>
      <c r="BH141" s="299"/>
      <c r="BI141" s="299"/>
      <c r="BJ141" s="299"/>
      <c r="BK141" s="299"/>
      <c r="BL141" s="299"/>
      <c r="BM141" s="299">
        <f t="shared" si="1001"/>
        <v>97017387992</v>
      </c>
      <c r="BN141" s="300">
        <v>0</v>
      </c>
      <c r="BO141" s="298">
        <v>16146049999</v>
      </c>
      <c r="BP141" s="299">
        <v>16133083334</v>
      </c>
      <c r="BQ141" s="299">
        <v>16103760668</v>
      </c>
      <c r="BR141" s="299"/>
      <c r="BS141" s="299"/>
      <c r="BT141" s="299"/>
      <c r="BU141" s="299"/>
      <c r="BV141" s="299"/>
      <c r="BW141" s="299"/>
      <c r="BX141" s="299"/>
      <c r="BY141" s="299"/>
      <c r="BZ141" s="300">
        <f t="shared" si="1002"/>
        <v>48382894001</v>
      </c>
      <c r="CA141" s="297">
        <v>0</v>
      </c>
      <c r="CB141" s="298">
        <v>16141797999</v>
      </c>
      <c r="CC141" s="299">
        <v>16137335334</v>
      </c>
      <c r="CD141" s="299">
        <v>16103760668</v>
      </c>
      <c r="CE141" s="299"/>
      <c r="CF141" s="299"/>
      <c r="CG141" s="299"/>
      <c r="CH141" s="299"/>
      <c r="CI141" s="299"/>
      <c r="CJ141" s="299"/>
      <c r="CK141" s="299"/>
      <c r="CL141" s="299"/>
      <c r="CM141" s="300">
        <f t="shared" si="1003"/>
        <v>48382894001</v>
      </c>
      <c r="CN141" s="297">
        <f t="shared" si="987"/>
        <v>51080810782</v>
      </c>
      <c r="CO141" s="297">
        <f t="shared" si="988"/>
        <v>10245656008</v>
      </c>
      <c r="CP141" s="297">
        <f t="shared" si="989"/>
        <v>48634493991</v>
      </c>
      <c r="CQ141" s="297">
        <f t="shared" si="990"/>
        <v>0</v>
      </c>
      <c r="CR141" s="291">
        <f t="shared" si="974"/>
        <v>0.67737208110398028</v>
      </c>
      <c r="CS141" s="291">
        <f t="shared" si="975"/>
        <v>0.61276470567723285</v>
      </c>
    </row>
    <row r="142" spans="1:97" s="131" customFormat="1" ht="36" outlineLevel="1" x14ac:dyDescent="0.25">
      <c r="A142" s="128"/>
      <c r="B142" s="317"/>
      <c r="C142" s="135" t="s">
        <v>536</v>
      </c>
      <c r="D142" s="129" t="s">
        <v>360</v>
      </c>
      <c r="E142" s="294" t="s">
        <v>565</v>
      </c>
      <c r="F142" s="142">
        <f>+SUM(F143:F144)</f>
        <v>66009000000</v>
      </c>
      <c r="G142" s="142">
        <f t="shared" ref="G142:BT142" si="1005">+SUM(G143:G144)</f>
        <v>0</v>
      </c>
      <c r="H142" s="142">
        <f t="shared" si="1005"/>
        <v>0</v>
      </c>
      <c r="I142" s="142">
        <f t="shared" si="1005"/>
        <v>0</v>
      </c>
      <c r="J142" s="142">
        <f t="shared" si="1005"/>
        <v>0</v>
      </c>
      <c r="K142" s="142">
        <f t="shared" si="1005"/>
        <v>0</v>
      </c>
      <c r="L142" s="149">
        <f t="shared" si="1005"/>
        <v>0</v>
      </c>
      <c r="M142" s="142">
        <f t="shared" si="1005"/>
        <v>0</v>
      </c>
      <c r="N142" s="142">
        <f t="shared" si="1005"/>
        <v>0</v>
      </c>
      <c r="O142" s="175">
        <f t="shared" si="1005"/>
        <v>0</v>
      </c>
      <c r="P142" s="142">
        <f t="shared" si="1005"/>
        <v>0</v>
      </c>
      <c r="Q142" s="142">
        <f t="shared" si="1005"/>
        <v>0</v>
      </c>
      <c r="R142" s="142">
        <f t="shared" si="1005"/>
        <v>0</v>
      </c>
      <c r="S142" s="142">
        <f t="shared" si="1005"/>
        <v>0</v>
      </c>
      <c r="T142" s="142">
        <f t="shared" si="1005"/>
        <v>0</v>
      </c>
      <c r="U142" s="142">
        <f t="shared" si="1005"/>
        <v>0</v>
      </c>
      <c r="V142" s="142">
        <f t="shared" si="1005"/>
        <v>0</v>
      </c>
      <c r="W142" s="142">
        <f t="shared" si="1005"/>
        <v>0</v>
      </c>
      <c r="X142" s="142">
        <f t="shared" si="1005"/>
        <v>0</v>
      </c>
      <c r="Y142" s="142">
        <f t="shared" si="1005"/>
        <v>0</v>
      </c>
      <c r="Z142" s="142">
        <f t="shared" si="1005"/>
        <v>0</v>
      </c>
      <c r="AA142" s="142">
        <f t="shared" si="1005"/>
        <v>0</v>
      </c>
      <c r="AB142" s="142">
        <f t="shared" si="1005"/>
        <v>0</v>
      </c>
      <c r="AC142" s="142">
        <f t="shared" si="1005"/>
        <v>0</v>
      </c>
      <c r="AD142" s="142">
        <f t="shared" si="1005"/>
        <v>0</v>
      </c>
      <c r="AE142" s="142">
        <f t="shared" si="1005"/>
        <v>0</v>
      </c>
      <c r="AF142" s="142">
        <f t="shared" si="1005"/>
        <v>0</v>
      </c>
      <c r="AG142" s="142">
        <f>+SUM(AG143:AG144)</f>
        <v>1980270000</v>
      </c>
      <c r="AH142" s="149">
        <f t="shared" si="1005"/>
        <v>0</v>
      </c>
      <c r="AI142" s="142">
        <f t="shared" ref="AI142" si="1006">+SUM(AI143:AI144)</f>
        <v>-1980270000</v>
      </c>
      <c r="AJ142" s="142">
        <f t="shared" si="1005"/>
        <v>64028730000</v>
      </c>
      <c r="AK142" s="142">
        <f t="shared" si="1005"/>
        <v>0</v>
      </c>
      <c r="AL142" s="175">
        <f t="shared" si="1005"/>
        <v>11771650878</v>
      </c>
      <c r="AM142" s="142">
        <f t="shared" ref="AM142" si="1007">+SUM(AM143:AM144)</f>
        <v>64028730000</v>
      </c>
      <c r="AN142" s="142">
        <f t="shared" si="1005"/>
        <v>8291168948</v>
      </c>
      <c r="AO142" s="142">
        <f t="shared" si="1005"/>
        <v>2437733150</v>
      </c>
      <c r="AP142" s="142">
        <f t="shared" si="1005"/>
        <v>331344867</v>
      </c>
      <c r="AQ142" s="142">
        <f t="shared" si="1005"/>
        <v>711403913</v>
      </c>
      <c r="AR142" s="142">
        <f t="shared" si="1005"/>
        <v>0</v>
      </c>
      <c r="AS142" s="142">
        <f t="shared" si="1005"/>
        <v>0</v>
      </c>
      <c r="AT142" s="142">
        <f t="shared" si="1005"/>
        <v>0</v>
      </c>
      <c r="AU142" s="142">
        <f t="shared" si="1005"/>
        <v>0</v>
      </c>
      <c r="AV142" s="142">
        <f t="shared" si="1005"/>
        <v>0</v>
      </c>
      <c r="AW142" s="142">
        <f t="shared" si="1005"/>
        <v>0</v>
      </c>
      <c r="AX142" s="142">
        <f t="shared" si="1005"/>
        <v>0</v>
      </c>
      <c r="AY142" s="142">
        <f t="shared" si="1005"/>
        <v>0</v>
      </c>
      <c r="AZ142" s="142">
        <f t="shared" si="1005"/>
        <v>11771650878</v>
      </c>
      <c r="BA142" s="142">
        <f t="shared" si="1005"/>
        <v>7714709551</v>
      </c>
      <c r="BB142" s="142">
        <f t="shared" si="1005"/>
        <v>577835620</v>
      </c>
      <c r="BC142" s="142">
        <f t="shared" si="1005"/>
        <v>1887940279</v>
      </c>
      <c r="BD142" s="142">
        <f t="shared" si="1005"/>
        <v>431467260</v>
      </c>
      <c r="BE142" s="142">
        <f t="shared" si="1005"/>
        <v>0</v>
      </c>
      <c r="BF142" s="142">
        <f t="shared" si="1005"/>
        <v>0</v>
      </c>
      <c r="BG142" s="142">
        <f t="shared" si="1005"/>
        <v>0</v>
      </c>
      <c r="BH142" s="142">
        <f t="shared" si="1005"/>
        <v>0</v>
      </c>
      <c r="BI142" s="142">
        <f t="shared" si="1005"/>
        <v>0</v>
      </c>
      <c r="BJ142" s="142">
        <f t="shared" si="1005"/>
        <v>0</v>
      </c>
      <c r="BK142" s="142">
        <f t="shared" si="1005"/>
        <v>0</v>
      </c>
      <c r="BL142" s="142">
        <f t="shared" si="1005"/>
        <v>0</v>
      </c>
      <c r="BM142" s="142">
        <f t="shared" si="1005"/>
        <v>10611952710</v>
      </c>
      <c r="BN142" s="142">
        <f t="shared" si="1005"/>
        <v>50558260</v>
      </c>
      <c r="BO142" s="142">
        <f t="shared" si="1005"/>
        <v>452165972</v>
      </c>
      <c r="BP142" s="142">
        <f t="shared" si="1005"/>
        <v>1823473451.5</v>
      </c>
      <c r="BQ142" s="142">
        <f t="shared" si="1005"/>
        <v>336984771</v>
      </c>
      <c r="BR142" s="142">
        <f t="shared" si="1005"/>
        <v>0</v>
      </c>
      <c r="BS142" s="142">
        <f t="shared" si="1005"/>
        <v>0</v>
      </c>
      <c r="BT142" s="142">
        <f t="shared" si="1005"/>
        <v>0</v>
      </c>
      <c r="BU142" s="142">
        <f t="shared" ref="BU142:CM142" si="1008">+SUM(BU143:BU144)</f>
        <v>0</v>
      </c>
      <c r="BV142" s="142">
        <f t="shared" si="1008"/>
        <v>0</v>
      </c>
      <c r="BW142" s="142">
        <f t="shared" si="1008"/>
        <v>0</v>
      </c>
      <c r="BX142" s="142">
        <f t="shared" si="1008"/>
        <v>0</v>
      </c>
      <c r="BY142" s="142">
        <f t="shared" si="1008"/>
        <v>0</v>
      </c>
      <c r="BZ142" s="142">
        <f t="shared" si="1008"/>
        <v>2663182454.5</v>
      </c>
      <c r="CA142" s="142">
        <f t="shared" si="1008"/>
        <v>0</v>
      </c>
      <c r="CB142" s="142">
        <f t="shared" si="1008"/>
        <v>470383604</v>
      </c>
      <c r="CC142" s="142">
        <f t="shared" si="1008"/>
        <v>138918683.5</v>
      </c>
      <c r="CD142" s="142">
        <f t="shared" si="1008"/>
        <v>2037733348</v>
      </c>
      <c r="CE142" s="142">
        <f t="shared" si="1008"/>
        <v>0</v>
      </c>
      <c r="CF142" s="142">
        <f t="shared" si="1008"/>
        <v>0</v>
      </c>
      <c r="CG142" s="142">
        <f t="shared" si="1008"/>
        <v>0</v>
      </c>
      <c r="CH142" s="142">
        <f t="shared" si="1008"/>
        <v>0</v>
      </c>
      <c r="CI142" s="142">
        <f t="shared" si="1008"/>
        <v>0</v>
      </c>
      <c r="CJ142" s="142">
        <f t="shared" si="1008"/>
        <v>0</v>
      </c>
      <c r="CK142" s="142">
        <f t="shared" si="1008"/>
        <v>0</v>
      </c>
      <c r="CL142" s="142">
        <f t="shared" si="1008"/>
        <v>0</v>
      </c>
      <c r="CM142" s="142">
        <f t="shared" si="1008"/>
        <v>2647035635.5</v>
      </c>
      <c r="CN142" s="142">
        <f t="shared" si="987"/>
        <v>52257079122</v>
      </c>
      <c r="CO142" s="142">
        <f t="shared" si="988"/>
        <v>576459397</v>
      </c>
      <c r="CP142" s="142">
        <f t="shared" si="989"/>
        <v>7948770255.5</v>
      </c>
      <c r="CQ142" s="142">
        <f t="shared" si="990"/>
        <v>16146819</v>
      </c>
      <c r="CR142" s="289">
        <f t="shared" si="974"/>
        <v>0.18384951377295786</v>
      </c>
      <c r="CS142" s="289">
        <f t="shared" si="975"/>
        <v>0.16573736055673757</v>
      </c>
    </row>
    <row r="143" spans="1:97" s="102" customFormat="1" ht="18" customHeight="1" outlineLevel="2" x14ac:dyDescent="0.2">
      <c r="B143" s="318" t="str">
        <f t="shared" ref="B143:B146" si="1009">+C143&amp;D143</f>
        <v>A-3-6-3-11-116</v>
      </c>
      <c r="C143" s="138" t="s">
        <v>537</v>
      </c>
      <c r="D143" s="127" t="s">
        <v>360</v>
      </c>
      <c r="E143" s="220" t="s">
        <v>440</v>
      </c>
      <c r="F143" s="113">
        <v>57859500000</v>
      </c>
      <c r="G143" s="116"/>
      <c r="H143" s="116"/>
      <c r="I143" s="134"/>
      <c r="J143" s="122"/>
      <c r="K143" s="122"/>
      <c r="L143" s="118"/>
      <c r="M143" s="113"/>
      <c r="N143" s="113"/>
      <c r="O143" s="134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19">
        <f t="shared" ref="AE143:AE146" si="1010">+G143+I143+K143+M143+O143+Q143+S143+U143+W143+Y143+AA143+AC143</f>
        <v>0</v>
      </c>
      <c r="AF143" s="116">
        <f t="shared" ref="AF143:AF146" si="1011">+H143+J143+L143+N143+P143+R143+T143+V143+X143+Z143+AB143+AD143</f>
        <v>0</v>
      </c>
      <c r="AG143" s="116">
        <v>1980270000</v>
      </c>
      <c r="AH143" s="115"/>
      <c r="AI143" s="113">
        <f t="shared" ref="AI143:AI146" si="1012">+-AG143+AH143</f>
        <v>-1980270000</v>
      </c>
      <c r="AJ143" s="113">
        <f t="shared" ref="AJ143:AJ146" si="1013">+F143-AE143+AF143-AG143+AH143</f>
        <v>55879230000</v>
      </c>
      <c r="AK143" s="113"/>
      <c r="AL143" s="134">
        <f t="shared" ref="AL143:AL146" si="1014">+AK143+AZ143</f>
        <v>3702150878</v>
      </c>
      <c r="AM143" s="113">
        <f t="shared" ref="AM143:AM146" si="1015">+AJ143-AK143</f>
        <v>55879230000</v>
      </c>
      <c r="AN143" s="119">
        <v>308376508</v>
      </c>
      <c r="AO143" s="134">
        <v>2437733150</v>
      </c>
      <c r="AP143" s="122">
        <v>244637307</v>
      </c>
      <c r="AQ143" s="122">
        <v>711403913</v>
      </c>
      <c r="AR143" s="122"/>
      <c r="AS143" s="122"/>
      <c r="AT143" s="122"/>
      <c r="AU143" s="122"/>
      <c r="AV143" s="122"/>
      <c r="AW143" s="122"/>
      <c r="AX143" s="122"/>
      <c r="AY143" s="122"/>
      <c r="AZ143" s="119">
        <f t="shared" ref="AZ143:AZ146" si="1016">+SUM(AN143:AY143)</f>
        <v>3702150878</v>
      </c>
      <c r="BA143" s="116">
        <v>55209551</v>
      </c>
      <c r="BB143" s="134">
        <v>546348295</v>
      </c>
      <c r="BC143" s="122">
        <v>1781323919</v>
      </c>
      <c r="BD143" s="122">
        <v>431467260</v>
      </c>
      <c r="BE143" s="122"/>
      <c r="BF143" s="122"/>
      <c r="BG143" s="122"/>
      <c r="BH143" s="122"/>
      <c r="BI143" s="122"/>
      <c r="BJ143" s="122"/>
      <c r="BK143" s="122"/>
      <c r="BL143" s="122"/>
      <c r="BM143" s="122">
        <f t="shared" ref="BM143:BM146" si="1017">+SUM(BA143:BL143)</f>
        <v>2814349025</v>
      </c>
      <c r="BN143" s="119">
        <v>50558260</v>
      </c>
      <c r="BO143" s="134">
        <v>420678647</v>
      </c>
      <c r="BP143" s="122">
        <v>1819773451.5</v>
      </c>
      <c r="BQ143" s="122">
        <v>249851222</v>
      </c>
      <c r="BR143" s="122"/>
      <c r="BS143" s="122"/>
      <c r="BT143" s="122"/>
      <c r="BU143" s="122"/>
      <c r="BV143" s="122"/>
      <c r="BW143" s="122"/>
      <c r="BX143" s="122"/>
      <c r="BY143" s="122"/>
      <c r="BZ143" s="119">
        <f t="shared" ref="BZ143:BZ144" si="1018">+SUM(BN143:BY143)</f>
        <v>2540861580.5</v>
      </c>
      <c r="CA143" s="116">
        <v>0</v>
      </c>
      <c r="CB143" s="134">
        <v>467266804</v>
      </c>
      <c r="CC143" s="122">
        <v>110548158.5</v>
      </c>
      <c r="CD143" s="122">
        <v>1946899799</v>
      </c>
      <c r="CE143" s="122"/>
      <c r="CF143" s="122"/>
      <c r="CG143" s="122"/>
      <c r="CH143" s="122"/>
      <c r="CI143" s="122"/>
      <c r="CJ143" s="122"/>
      <c r="CK143" s="122"/>
      <c r="CL143" s="122"/>
      <c r="CM143" s="119">
        <f t="shared" ref="CM143:CM146" si="1019">+SUM(CA143:CL143)</f>
        <v>2524714761.5</v>
      </c>
      <c r="CN143" s="116">
        <f t="shared" si="987"/>
        <v>52177079122</v>
      </c>
      <c r="CO143" s="116">
        <f t="shared" si="988"/>
        <v>253166957</v>
      </c>
      <c r="CP143" s="116">
        <f t="shared" si="989"/>
        <v>273487444.5</v>
      </c>
      <c r="CQ143" s="116">
        <f t="shared" si="990"/>
        <v>16146819</v>
      </c>
      <c r="CR143" s="292">
        <f t="shared" si="974"/>
        <v>6.6252718192430352E-2</v>
      </c>
      <c r="CS143" s="292">
        <f t="shared" si="975"/>
        <v>5.0364849784078985E-2</v>
      </c>
    </row>
    <row r="144" spans="1:97" s="102" customFormat="1" ht="18" customHeight="1" outlineLevel="2" x14ac:dyDescent="0.2">
      <c r="B144" s="318" t="str">
        <f t="shared" si="1009"/>
        <v>A-3-6-3-11-216</v>
      </c>
      <c r="C144" s="138" t="s">
        <v>538</v>
      </c>
      <c r="D144" s="127" t="s">
        <v>360</v>
      </c>
      <c r="E144" s="220" t="s">
        <v>441</v>
      </c>
      <c r="F144" s="113">
        <v>8149500000</v>
      </c>
      <c r="G144" s="116"/>
      <c r="H144" s="116"/>
      <c r="I144" s="134"/>
      <c r="J144" s="122"/>
      <c r="K144" s="122"/>
      <c r="L144" s="118"/>
      <c r="M144" s="113"/>
      <c r="N144" s="113"/>
      <c r="O144" s="134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19">
        <f t="shared" si="1010"/>
        <v>0</v>
      </c>
      <c r="AF144" s="116">
        <f t="shared" si="1011"/>
        <v>0</v>
      </c>
      <c r="AG144" s="116"/>
      <c r="AH144" s="115"/>
      <c r="AI144" s="113">
        <f t="shared" si="1012"/>
        <v>0</v>
      </c>
      <c r="AJ144" s="120">
        <f t="shared" si="1013"/>
        <v>8149500000</v>
      </c>
      <c r="AK144" s="113"/>
      <c r="AL144" s="158">
        <f t="shared" si="1014"/>
        <v>8069500000</v>
      </c>
      <c r="AM144" s="120">
        <f t="shared" si="1015"/>
        <v>8149500000</v>
      </c>
      <c r="AN144" s="119">
        <v>7982792440</v>
      </c>
      <c r="AO144" s="134">
        <v>0</v>
      </c>
      <c r="AP144" s="122">
        <v>86707560</v>
      </c>
      <c r="AQ144" s="122">
        <v>0</v>
      </c>
      <c r="AR144" s="122"/>
      <c r="AS144" s="122"/>
      <c r="AT144" s="122"/>
      <c r="AU144" s="122"/>
      <c r="AV144" s="122"/>
      <c r="AW144" s="125"/>
      <c r="AX144" s="125"/>
      <c r="AY144" s="122"/>
      <c r="AZ144" s="119">
        <f>+SUM(AN144:AY144)</f>
        <v>8069500000</v>
      </c>
      <c r="BA144" s="116">
        <v>7659500000</v>
      </c>
      <c r="BB144" s="134">
        <v>31487325</v>
      </c>
      <c r="BC144" s="122">
        <v>106616360</v>
      </c>
      <c r="BD144" s="122">
        <v>0</v>
      </c>
      <c r="BE144" s="122"/>
      <c r="BF144" s="122"/>
      <c r="BG144" s="122"/>
      <c r="BH144" s="122"/>
      <c r="BI144" s="122"/>
      <c r="BJ144" s="122"/>
      <c r="BK144" s="122"/>
      <c r="BL144" s="122"/>
      <c r="BM144" s="122">
        <f t="shared" si="1017"/>
        <v>7797603685</v>
      </c>
      <c r="BN144" s="119">
        <v>0</v>
      </c>
      <c r="BO144" s="134">
        <v>31487325</v>
      </c>
      <c r="BP144" s="122">
        <v>3700000</v>
      </c>
      <c r="BQ144" s="122">
        <v>87133549</v>
      </c>
      <c r="BR144" s="122"/>
      <c r="BS144" s="122"/>
      <c r="BT144" s="122"/>
      <c r="BU144" s="122"/>
      <c r="BV144" s="122"/>
      <c r="BW144" s="122"/>
      <c r="BX144" s="122"/>
      <c r="BY144" s="122"/>
      <c r="BZ144" s="119">
        <f t="shared" si="1018"/>
        <v>122320874</v>
      </c>
      <c r="CA144" s="116">
        <v>0</v>
      </c>
      <c r="CB144" s="134">
        <v>3116800</v>
      </c>
      <c r="CC144" s="122">
        <v>28370525</v>
      </c>
      <c r="CD144" s="122">
        <v>90833549</v>
      </c>
      <c r="CE144" s="122"/>
      <c r="CF144" s="122"/>
      <c r="CG144" s="122"/>
      <c r="CH144" s="122"/>
      <c r="CI144" s="122"/>
      <c r="CJ144" s="122"/>
      <c r="CK144" s="122"/>
      <c r="CL144" s="122"/>
      <c r="CM144" s="119">
        <f t="shared" si="1019"/>
        <v>122320874</v>
      </c>
      <c r="CN144" s="116">
        <f t="shared" si="987"/>
        <v>80000000</v>
      </c>
      <c r="CO144" s="116">
        <f t="shared" si="988"/>
        <v>323292440</v>
      </c>
      <c r="CP144" s="116">
        <f t="shared" si="989"/>
        <v>7675282811</v>
      </c>
      <c r="CQ144" s="116">
        <f t="shared" si="990"/>
        <v>0</v>
      </c>
      <c r="CR144" s="292">
        <f t="shared" si="974"/>
        <v>0.99018344683722925</v>
      </c>
      <c r="CS144" s="292">
        <f t="shared" si="975"/>
        <v>0.95681988895024239</v>
      </c>
    </row>
    <row r="145" spans="1:97" s="209" customFormat="1" ht="36.75" customHeight="1" outlineLevel="1" collapsed="1" x14ac:dyDescent="0.2">
      <c r="A145" s="208"/>
      <c r="B145" s="321" t="str">
        <f t="shared" ref="B145" si="1020">+C145&amp;D145</f>
        <v>A-3-6-3-6616</v>
      </c>
      <c r="C145" s="295" t="s">
        <v>540</v>
      </c>
      <c r="D145" s="274" t="s">
        <v>360</v>
      </c>
      <c r="E145" s="294" t="s">
        <v>442</v>
      </c>
      <c r="F145" s="296">
        <v>561000000</v>
      </c>
      <c r="G145" s="297"/>
      <c r="H145" s="297"/>
      <c r="I145" s="298"/>
      <c r="J145" s="299"/>
      <c r="K145" s="299"/>
      <c r="L145" s="356"/>
      <c r="M145" s="296"/>
      <c r="N145" s="296"/>
      <c r="O145" s="298"/>
      <c r="P145" s="299"/>
      <c r="Q145" s="299"/>
      <c r="R145" s="299"/>
      <c r="S145" s="299"/>
      <c r="T145" s="299"/>
      <c r="U145" s="299"/>
      <c r="V145" s="299"/>
      <c r="W145" s="299"/>
      <c r="X145" s="299"/>
      <c r="Y145" s="299"/>
      <c r="Z145" s="299"/>
      <c r="AA145" s="299"/>
      <c r="AB145" s="299"/>
      <c r="AC145" s="299"/>
      <c r="AD145" s="299"/>
      <c r="AE145" s="300">
        <f t="shared" ref="AE145" si="1021">+G145+I145+K145+M145+O145+Q145+S145+U145+W145+Y145+AA145+AC145</f>
        <v>0</v>
      </c>
      <c r="AF145" s="297">
        <f t="shared" ref="AF145" si="1022">+H145+J145+L145+N145+P145+R145+T145+V145+X145+Z145+AB145+AD145</f>
        <v>0</v>
      </c>
      <c r="AG145" s="297">
        <v>56100000</v>
      </c>
      <c r="AH145" s="301"/>
      <c r="AI145" s="113">
        <f t="shared" si="1012"/>
        <v>-56100000</v>
      </c>
      <c r="AJ145" s="296">
        <f t="shared" ref="AJ145" si="1023">+F145-AE145+AF145-AG145+AH145</f>
        <v>504900000</v>
      </c>
      <c r="AK145" s="296"/>
      <c r="AL145" s="298">
        <f t="shared" ref="AL145" si="1024">+AK145+AZ145</f>
        <v>0</v>
      </c>
      <c r="AM145" s="296">
        <f t="shared" ref="AM145" si="1025">+AJ145-AK145</f>
        <v>504900000</v>
      </c>
      <c r="AN145" s="300">
        <v>0</v>
      </c>
      <c r="AO145" s="298">
        <v>0</v>
      </c>
      <c r="AP145" s="299">
        <v>0</v>
      </c>
      <c r="AQ145" s="299">
        <v>0</v>
      </c>
      <c r="AR145" s="299"/>
      <c r="AS145" s="299"/>
      <c r="AT145" s="299"/>
      <c r="AU145" s="299"/>
      <c r="AV145" s="299"/>
      <c r="AW145" s="299"/>
      <c r="AX145" s="299"/>
      <c r="AY145" s="299"/>
      <c r="AZ145" s="300">
        <f t="shared" ref="AZ145" si="1026">+SUM(AN145:AY145)</f>
        <v>0</v>
      </c>
      <c r="BA145" s="297">
        <v>0</v>
      </c>
      <c r="BB145" s="298">
        <v>0</v>
      </c>
      <c r="BC145" s="299">
        <v>0</v>
      </c>
      <c r="BD145" s="299">
        <v>0</v>
      </c>
      <c r="BE145" s="299"/>
      <c r="BF145" s="299"/>
      <c r="BG145" s="299"/>
      <c r="BH145" s="299"/>
      <c r="BI145" s="299"/>
      <c r="BJ145" s="299"/>
      <c r="BK145" s="299"/>
      <c r="BL145" s="299"/>
      <c r="BM145" s="299">
        <f t="shared" ref="BM145" si="1027">+SUM(BA145:BL145)</f>
        <v>0</v>
      </c>
      <c r="BN145" s="300">
        <v>0</v>
      </c>
      <c r="BO145" s="298">
        <v>0</v>
      </c>
      <c r="BP145" s="299">
        <v>0</v>
      </c>
      <c r="BQ145" s="299">
        <v>0</v>
      </c>
      <c r="BR145" s="299"/>
      <c r="BS145" s="299"/>
      <c r="BT145" s="299"/>
      <c r="BU145" s="299"/>
      <c r="BV145" s="299"/>
      <c r="BW145" s="299"/>
      <c r="BX145" s="299"/>
      <c r="BY145" s="299"/>
      <c r="BZ145" s="300">
        <f t="shared" ref="BZ145" si="1028">+SUM(BN145:BY145)</f>
        <v>0</v>
      </c>
      <c r="CA145" s="297">
        <v>0</v>
      </c>
      <c r="CB145" s="298">
        <v>0</v>
      </c>
      <c r="CC145" s="299">
        <v>0</v>
      </c>
      <c r="CD145" s="299">
        <v>0</v>
      </c>
      <c r="CE145" s="299"/>
      <c r="CF145" s="299"/>
      <c r="CG145" s="299"/>
      <c r="CH145" s="299"/>
      <c r="CI145" s="299"/>
      <c r="CJ145" s="299"/>
      <c r="CK145" s="299"/>
      <c r="CL145" s="299"/>
      <c r="CM145" s="300">
        <f t="shared" ref="CM145" si="1029">+SUM(CA145:CL145)</f>
        <v>0</v>
      </c>
      <c r="CN145" s="297">
        <f t="shared" ref="CN145" si="1030">+AJ145-AZ145</f>
        <v>504900000</v>
      </c>
      <c r="CO145" s="297">
        <f t="shared" ref="CO145" si="1031">+AN145-BA145</f>
        <v>0</v>
      </c>
      <c r="CP145" s="297">
        <f t="shared" ref="CP145" si="1032">+BM145-BZ145</f>
        <v>0</v>
      </c>
      <c r="CQ145" s="297">
        <f t="shared" ref="CQ145" si="1033">+BZ145-CM145</f>
        <v>0</v>
      </c>
      <c r="CR145" s="291">
        <f t="shared" si="974"/>
        <v>0</v>
      </c>
      <c r="CS145" s="291">
        <f t="shared" si="975"/>
        <v>0</v>
      </c>
    </row>
    <row r="146" spans="1:97" s="226" customFormat="1" ht="38.25" customHeight="1" outlineLevel="1" collapsed="1" thickBot="1" x14ac:dyDescent="0.3">
      <c r="B146" s="351" t="str">
        <f t="shared" si="1009"/>
        <v>A-3-6-3-99910</v>
      </c>
      <c r="C146" s="139" t="s">
        <v>653</v>
      </c>
      <c r="D146" s="140">
        <v>10</v>
      </c>
      <c r="E146" s="345" t="str">
        <f>+E133</f>
        <v>Pagos Exigibles - Vigencias Expiradas</v>
      </c>
      <c r="F146" s="143"/>
      <c r="G146" s="160"/>
      <c r="H146" s="160"/>
      <c r="I146" s="148"/>
      <c r="J146" s="193"/>
      <c r="K146" s="113"/>
      <c r="L146" s="150">
        <v>3786667</v>
      </c>
      <c r="M146" s="143"/>
      <c r="N146" s="143"/>
      <c r="O146" s="199"/>
      <c r="P146" s="148"/>
      <c r="Q146" s="193"/>
      <c r="R146" s="199"/>
      <c r="S146" s="160"/>
      <c r="T146" s="160"/>
      <c r="U146" s="148"/>
      <c r="V146" s="199"/>
      <c r="W146" s="160"/>
      <c r="X146" s="148"/>
      <c r="Y146" s="193"/>
      <c r="Z146" s="199"/>
      <c r="AA146" s="160"/>
      <c r="AB146" s="148"/>
      <c r="AC146" s="193"/>
      <c r="AD146" s="193"/>
      <c r="AE146" s="193">
        <f t="shared" si="1010"/>
        <v>0</v>
      </c>
      <c r="AF146" s="357">
        <f t="shared" si="1011"/>
        <v>3786667</v>
      </c>
      <c r="AG146" s="358"/>
      <c r="AH146" s="358"/>
      <c r="AI146" s="180">
        <f t="shared" si="1012"/>
        <v>0</v>
      </c>
      <c r="AJ146" s="359">
        <f t="shared" si="1013"/>
        <v>3786667</v>
      </c>
      <c r="AK146" s="360"/>
      <c r="AL146" s="361">
        <f t="shared" si="1014"/>
        <v>3786667</v>
      </c>
      <c r="AM146" s="362">
        <f t="shared" si="1015"/>
        <v>3786667</v>
      </c>
      <c r="AN146" s="358">
        <v>0</v>
      </c>
      <c r="AO146" s="361">
        <v>0</v>
      </c>
      <c r="AP146" s="361">
        <v>3786667</v>
      </c>
      <c r="AQ146" s="359">
        <v>0</v>
      </c>
      <c r="AR146" s="357"/>
      <c r="AS146" s="113"/>
      <c r="AT146" s="358"/>
      <c r="AU146" s="358"/>
      <c r="AV146" s="358"/>
      <c r="AW146" s="361"/>
      <c r="AX146" s="359"/>
      <c r="AY146" s="357"/>
      <c r="AZ146" s="363">
        <f t="shared" si="1016"/>
        <v>3786667</v>
      </c>
      <c r="BA146" s="361">
        <v>0</v>
      </c>
      <c r="BB146" s="361">
        <v>0</v>
      </c>
      <c r="BC146" s="359">
        <v>3786667</v>
      </c>
      <c r="BD146" s="363">
        <v>0</v>
      </c>
      <c r="BE146" s="361"/>
      <c r="BF146" s="359"/>
      <c r="BG146" s="357"/>
      <c r="BH146" s="363"/>
      <c r="BI146" s="361"/>
      <c r="BJ146" s="359"/>
      <c r="BK146" s="357"/>
      <c r="BL146" s="357"/>
      <c r="BM146" s="357">
        <f t="shared" si="1017"/>
        <v>3786667</v>
      </c>
      <c r="BN146" s="359">
        <v>0</v>
      </c>
      <c r="BO146" s="363">
        <v>0</v>
      </c>
      <c r="BP146" s="361">
        <v>0</v>
      </c>
      <c r="BQ146" s="364">
        <v>3786667</v>
      </c>
      <c r="BR146" s="365"/>
      <c r="BS146" s="360"/>
      <c r="BT146" s="361"/>
      <c r="BU146" s="362"/>
      <c r="BV146" s="358"/>
      <c r="BW146" s="361"/>
      <c r="BX146" s="361"/>
      <c r="BY146" s="359"/>
      <c r="BZ146" s="357">
        <f>+SUM(BN146:BY146)</f>
        <v>3786667</v>
      </c>
      <c r="CA146" s="113">
        <v>0</v>
      </c>
      <c r="CB146" s="358">
        <v>0</v>
      </c>
      <c r="CC146" s="358">
        <v>0</v>
      </c>
      <c r="CD146" s="358">
        <v>3786667</v>
      </c>
      <c r="CE146" s="361"/>
      <c r="CF146" s="359"/>
      <c r="CG146" s="357"/>
      <c r="CH146" s="363"/>
      <c r="CI146" s="361"/>
      <c r="CJ146" s="361"/>
      <c r="CK146" s="359"/>
      <c r="CL146" s="363"/>
      <c r="CM146" s="361">
        <f t="shared" si="1019"/>
        <v>3786667</v>
      </c>
      <c r="CN146" s="359">
        <f t="shared" si="987"/>
        <v>0</v>
      </c>
      <c r="CO146" s="357">
        <f t="shared" si="988"/>
        <v>0</v>
      </c>
      <c r="CP146" s="363">
        <f t="shared" si="989"/>
        <v>0</v>
      </c>
      <c r="CQ146" s="361">
        <f t="shared" si="990"/>
        <v>0</v>
      </c>
      <c r="CR146" s="194">
        <f t="shared" si="974"/>
        <v>1</v>
      </c>
      <c r="CS146" s="352">
        <f t="shared" si="975"/>
        <v>1</v>
      </c>
    </row>
    <row r="147" spans="1:97" s="285" customFormat="1" ht="18.75" thickBot="1" x14ac:dyDescent="0.25">
      <c r="B147" s="322"/>
      <c r="C147" s="195"/>
      <c r="D147" s="196"/>
      <c r="E147" s="197"/>
      <c r="F147" s="198"/>
      <c r="G147" s="198"/>
      <c r="H147" s="198"/>
      <c r="I147" s="198"/>
      <c r="J147" s="198"/>
      <c r="K147" s="198"/>
      <c r="L147" s="198"/>
      <c r="M147" s="286"/>
      <c r="N147" s="286"/>
      <c r="O147" s="286"/>
      <c r="P147" s="286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287"/>
      <c r="AK147" s="198"/>
      <c r="AL147" s="287"/>
      <c r="AM147" s="287"/>
      <c r="AN147" s="198"/>
      <c r="AO147" s="198"/>
      <c r="AP147" s="198"/>
      <c r="AQ147" s="198"/>
      <c r="AR147" s="198"/>
      <c r="AS147" s="198"/>
      <c r="AT147" s="198"/>
      <c r="AU147" s="198"/>
      <c r="AV147" s="198"/>
      <c r="AW147" s="288"/>
      <c r="AX147" s="288"/>
      <c r="AY147" s="198"/>
      <c r="AZ147" s="198"/>
      <c r="BA147" s="198"/>
      <c r="BB147" s="198"/>
      <c r="BC147" s="198"/>
      <c r="BD147" s="198"/>
      <c r="BE147" s="198"/>
      <c r="BF147" s="198"/>
      <c r="BG147" s="198"/>
      <c r="BH147" s="198"/>
      <c r="BI147" s="198"/>
      <c r="BJ147" s="198"/>
      <c r="BK147" s="198"/>
      <c r="BL147" s="198"/>
      <c r="BM147" s="198"/>
      <c r="BN147" s="198"/>
      <c r="BO147" s="198"/>
      <c r="BP147" s="198"/>
      <c r="BQ147" s="198"/>
      <c r="BR147" s="198"/>
      <c r="BS147" s="198"/>
      <c r="BT147" s="198"/>
      <c r="BU147" s="198"/>
      <c r="BV147" s="198"/>
      <c r="BW147" s="198"/>
      <c r="BX147" s="198"/>
      <c r="BY147" s="198"/>
      <c r="BZ147" s="198"/>
      <c r="CA147" s="198"/>
      <c r="CB147" s="198"/>
      <c r="CC147" s="198"/>
      <c r="CD147" s="198"/>
      <c r="CE147" s="198"/>
      <c r="CF147" s="198"/>
      <c r="CG147" s="198"/>
      <c r="CH147" s="198"/>
      <c r="CI147" s="198"/>
      <c r="CJ147" s="198"/>
      <c r="CK147" s="198"/>
      <c r="CL147" s="198"/>
      <c r="CM147" s="198"/>
      <c r="CN147" s="286"/>
      <c r="CO147" s="286"/>
      <c r="CP147" s="286"/>
      <c r="CQ147" s="286"/>
      <c r="CR147" s="105"/>
      <c r="CS147" s="105"/>
    </row>
    <row r="148" spans="1:97" s="224" customFormat="1" ht="30" customHeight="1" thickBot="1" x14ac:dyDescent="0.25">
      <c r="A148" s="222"/>
      <c r="B148" s="323"/>
      <c r="C148" s="204" t="s">
        <v>443</v>
      </c>
      <c r="D148" s="205"/>
      <c r="E148" s="342" t="s">
        <v>644</v>
      </c>
      <c r="F148" s="207">
        <f t="shared" ref="F148:AL148" si="1034">+SUM(F149:F169)</f>
        <v>35947899417</v>
      </c>
      <c r="G148" s="207">
        <f t="shared" si="1034"/>
        <v>0</v>
      </c>
      <c r="H148" s="207">
        <f t="shared" si="1034"/>
        <v>0</v>
      </c>
      <c r="I148" s="207">
        <f t="shared" si="1034"/>
        <v>0</v>
      </c>
      <c r="J148" s="206">
        <f t="shared" si="1034"/>
        <v>0</v>
      </c>
      <c r="K148" s="206">
        <f t="shared" si="1034"/>
        <v>0</v>
      </c>
      <c r="L148" s="227">
        <f t="shared" si="1034"/>
        <v>0</v>
      </c>
      <c r="M148" s="227">
        <f t="shared" si="1034"/>
        <v>0</v>
      </c>
      <c r="N148" s="206">
        <f t="shared" si="1034"/>
        <v>0</v>
      </c>
      <c r="O148" s="207">
        <f t="shared" si="1034"/>
        <v>0</v>
      </c>
      <c r="P148" s="206">
        <f t="shared" si="1034"/>
        <v>0</v>
      </c>
      <c r="Q148" s="206">
        <f t="shared" si="1034"/>
        <v>0</v>
      </c>
      <c r="R148" s="206">
        <f t="shared" si="1034"/>
        <v>0</v>
      </c>
      <c r="S148" s="206">
        <f t="shared" si="1034"/>
        <v>0</v>
      </c>
      <c r="T148" s="206">
        <f t="shared" si="1034"/>
        <v>0</v>
      </c>
      <c r="U148" s="206">
        <f t="shared" si="1034"/>
        <v>0</v>
      </c>
      <c r="V148" s="206">
        <f t="shared" si="1034"/>
        <v>0</v>
      </c>
      <c r="W148" s="206">
        <f t="shared" si="1034"/>
        <v>0</v>
      </c>
      <c r="X148" s="206">
        <f t="shared" si="1034"/>
        <v>0</v>
      </c>
      <c r="Y148" s="206">
        <f t="shared" si="1034"/>
        <v>0</v>
      </c>
      <c r="Z148" s="206">
        <f t="shared" si="1034"/>
        <v>0</v>
      </c>
      <c r="AA148" s="206">
        <f t="shared" si="1034"/>
        <v>0</v>
      </c>
      <c r="AB148" s="206">
        <f t="shared" si="1034"/>
        <v>0</v>
      </c>
      <c r="AC148" s="206">
        <f t="shared" si="1034"/>
        <v>0</v>
      </c>
      <c r="AD148" s="206">
        <f t="shared" si="1034"/>
        <v>0</v>
      </c>
      <c r="AE148" s="206">
        <f t="shared" si="1034"/>
        <v>0</v>
      </c>
      <c r="AF148" s="207">
        <f t="shared" si="1034"/>
        <v>0</v>
      </c>
      <c r="AG148" s="207">
        <f t="shared" si="1034"/>
        <v>1741914913</v>
      </c>
      <c r="AH148" s="207">
        <f t="shared" si="1034"/>
        <v>0</v>
      </c>
      <c r="AI148" s="206">
        <f t="shared" ref="AI148" si="1035">+SUM(AI149:AI169)</f>
        <v>-1741914913</v>
      </c>
      <c r="AJ148" s="206">
        <f t="shared" si="1034"/>
        <v>33855984504</v>
      </c>
      <c r="AK148" s="206">
        <f t="shared" si="1034"/>
        <v>216052341</v>
      </c>
      <c r="AL148" s="206">
        <f t="shared" si="1034"/>
        <v>30790799755</v>
      </c>
      <c r="AM148" s="206">
        <f t="shared" ref="AM148" si="1036">+SUM(AM149:AM169)</f>
        <v>33639932163</v>
      </c>
      <c r="AN148" s="206">
        <f t="shared" ref="AN148:BS148" si="1037">+SUM(AN149:AN169)</f>
        <v>26403589306</v>
      </c>
      <c r="AO148" s="207">
        <f t="shared" si="1037"/>
        <v>2067064341</v>
      </c>
      <c r="AP148" s="206">
        <f t="shared" si="1037"/>
        <v>672377978</v>
      </c>
      <c r="AQ148" s="206">
        <f t="shared" si="1037"/>
        <v>1431715789</v>
      </c>
      <c r="AR148" s="206">
        <f t="shared" si="1037"/>
        <v>0</v>
      </c>
      <c r="AS148" s="206">
        <f t="shared" si="1037"/>
        <v>0</v>
      </c>
      <c r="AT148" s="206">
        <f t="shared" si="1037"/>
        <v>0</v>
      </c>
      <c r="AU148" s="206">
        <f t="shared" si="1037"/>
        <v>0</v>
      </c>
      <c r="AV148" s="206">
        <f t="shared" si="1037"/>
        <v>0</v>
      </c>
      <c r="AW148" s="206">
        <f t="shared" si="1037"/>
        <v>0</v>
      </c>
      <c r="AX148" s="206">
        <f t="shared" si="1037"/>
        <v>0</v>
      </c>
      <c r="AY148" s="206">
        <f t="shared" si="1037"/>
        <v>0</v>
      </c>
      <c r="AZ148" s="206">
        <f t="shared" si="1037"/>
        <v>30574747414</v>
      </c>
      <c r="BA148" s="207">
        <f t="shared" si="1037"/>
        <v>17347804662</v>
      </c>
      <c r="BB148" s="207">
        <f t="shared" si="1037"/>
        <v>5386436150</v>
      </c>
      <c r="BC148" s="206">
        <f t="shared" si="1037"/>
        <v>1359135828</v>
      </c>
      <c r="BD148" s="206">
        <f t="shared" si="1037"/>
        <v>3063648095</v>
      </c>
      <c r="BE148" s="206">
        <f t="shared" si="1037"/>
        <v>0</v>
      </c>
      <c r="BF148" s="206">
        <f t="shared" si="1037"/>
        <v>0</v>
      </c>
      <c r="BG148" s="206">
        <f t="shared" si="1037"/>
        <v>0</v>
      </c>
      <c r="BH148" s="206">
        <f t="shared" si="1037"/>
        <v>0</v>
      </c>
      <c r="BI148" s="206">
        <f t="shared" si="1037"/>
        <v>0</v>
      </c>
      <c r="BJ148" s="206">
        <f t="shared" si="1037"/>
        <v>0</v>
      </c>
      <c r="BK148" s="206">
        <f t="shared" si="1037"/>
        <v>0</v>
      </c>
      <c r="BL148" s="206">
        <f t="shared" si="1037"/>
        <v>0</v>
      </c>
      <c r="BM148" s="206">
        <f t="shared" si="1037"/>
        <v>27157024735</v>
      </c>
      <c r="BN148" s="207">
        <f t="shared" si="1037"/>
        <v>0</v>
      </c>
      <c r="BO148" s="207">
        <f t="shared" si="1037"/>
        <v>99978670</v>
      </c>
      <c r="BP148" s="206">
        <f t="shared" si="1037"/>
        <v>501724695</v>
      </c>
      <c r="BQ148" s="206">
        <f t="shared" si="1037"/>
        <v>813473623</v>
      </c>
      <c r="BR148" s="206">
        <f t="shared" si="1037"/>
        <v>0</v>
      </c>
      <c r="BS148" s="206">
        <f t="shared" si="1037"/>
        <v>0</v>
      </c>
      <c r="BT148" s="206">
        <f t="shared" ref="BT148:CQ148" si="1038">+SUM(BT149:BT169)</f>
        <v>0</v>
      </c>
      <c r="BU148" s="206">
        <f t="shared" si="1038"/>
        <v>0</v>
      </c>
      <c r="BV148" s="206">
        <f t="shared" si="1038"/>
        <v>0</v>
      </c>
      <c r="BW148" s="206">
        <f t="shared" si="1038"/>
        <v>0</v>
      </c>
      <c r="BX148" s="206">
        <f t="shared" si="1038"/>
        <v>0</v>
      </c>
      <c r="BY148" s="206">
        <f t="shared" si="1038"/>
        <v>0</v>
      </c>
      <c r="BZ148" s="206">
        <f t="shared" si="1038"/>
        <v>1415176988</v>
      </c>
      <c r="CA148" s="207">
        <f t="shared" si="1038"/>
        <v>0</v>
      </c>
      <c r="CB148" s="207">
        <f t="shared" si="1038"/>
        <v>99234186</v>
      </c>
      <c r="CC148" s="206">
        <f t="shared" si="1038"/>
        <v>502469179</v>
      </c>
      <c r="CD148" s="206">
        <f t="shared" si="1038"/>
        <v>751051001</v>
      </c>
      <c r="CE148" s="206">
        <f t="shared" si="1038"/>
        <v>0</v>
      </c>
      <c r="CF148" s="206">
        <f t="shared" si="1038"/>
        <v>0</v>
      </c>
      <c r="CG148" s="206">
        <f t="shared" si="1038"/>
        <v>0</v>
      </c>
      <c r="CH148" s="206">
        <f t="shared" si="1038"/>
        <v>0</v>
      </c>
      <c r="CI148" s="206">
        <f t="shared" si="1038"/>
        <v>0</v>
      </c>
      <c r="CJ148" s="206">
        <f t="shared" si="1038"/>
        <v>0</v>
      </c>
      <c r="CK148" s="206">
        <f t="shared" si="1038"/>
        <v>0</v>
      </c>
      <c r="CL148" s="206">
        <f t="shared" si="1038"/>
        <v>0</v>
      </c>
      <c r="CM148" s="206">
        <f t="shared" si="1038"/>
        <v>1352754366</v>
      </c>
      <c r="CN148" s="207">
        <f t="shared" si="1038"/>
        <v>3281237090</v>
      </c>
      <c r="CO148" s="207">
        <f t="shared" si="1038"/>
        <v>9055784644</v>
      </c>
      <c r="CP148" s="207">
        <f t="shared" si="1038"/>
        <v>25741847747</v>
      </c>
      <c r="CQ148" s="207">
        <f t="shared" si="1038"/>
        <v>62422622</v>
      </c>
      <c r="CR148" s="223">
        <f t="shared" ref="CR148:CR169" si="1039">+AZ148/AM148</f>
        <v>0.90888255261194173</v>
      </c>
      <c r="CS148" s="223">
        <f t="shared" ref="CS148:CS169" si="1040">+BM148/AM148</f>
        <v>0.80728535965567605</v>
      </c>
    </row>
    <row r="149" spans="1:97" s="112" customFormat="1" ht="54" outlineLevel="1" x14ac:dyDescent="0.2">
      <c r="A149" s="102"/>
      <c r="B149" s="318" t="str">
        <f t="shared" ref="B149:B169" si="1041">+C149&amp;D149</f>
        <v>C-121-800-110</v>
      </c>
      <c r="C149" s="184" t="s">
        <v>542</v>
      </c>
      <c r="D149" s="185" t="s">
        <v>407</v>
      </c>
      <c r="E149" s="219" t="s">
        <v>566</v>
      </c>
      <c r="F149" s="186">
        <v>16000000000</v>
      </c>
      <c r="G149" s="103"/>
      <c r="H149" s="103"/>
      <c r="I149" s="200"/>
      <c r="J149" s="144"/>
      <c r="K149" s="144"/>
      <c r="L149" s="386"/>
      <c r="M149" s="389"/>
      <c r="N149" s="391"/>
      <c r="O149" s="200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04">
        <f t="shared" ref="AE149:AE169" si="1042">+G149+I149+K149+M149+O149+Q149+S149+U149+W149+Y149+AA149+AC149</f>
        <v>0</v>
      </c>
      <c r="AF149" s="103">
        <f t="shared" ref="AF149:AF169" si="1043">+H149+J149+L149+N149+P149+R149+T149+V149+X149+Z149+AB149+AD149</f>
        <v>0</v>
      </c>
      <c r="AG149" s="103">
        <v>0</v>
      </c>
      <c r="AH149" s="200"/>
      <c r="AI149" s="113">
        <f t="shared" ref="AI149:AI169" si="1044">+-AG149+AH149</f>
        <v>0</v>
      </c>
      <c r="AJ149" s="190">
        <f t="shared" ref="AJ149:AJ157" si="1045">+F149-AE149+AF149-AG149+AH149</f>
        <v>16000000000</v>
      </c>
      <c r="AK149" s="144"/>
      <c r="AL149" s="144">
        <f t="shared" ref="AL149:AL157" si="1046">+AK149+AZ149</f>
        <v>16000000000</v>
      </c>
      <c r="AM149" s="190">
        <f t="shared" ref="AM149:AM166" si="1047">+AJ149-AK149</f>
        <v>16000000000</v>
      </c>
      <c r="AN149" s="192">
        <v>16000000000</v>
      </c>
      <c r="AO149" s="189">
        <v>0</v>
      </c>
      <c r="AP149" s="190">
        <v>0</v>
      </c>
      <c r="AQ149" s="190">
        <v>0</v>
      </c>
      <c r="AR149" s="190"/>
      <c r="AS149" s="190"/>
      <c r="AT149" s="190"/>
      <c r="AU149" s="190"/>
      <c r="AV149" s="190"/>
      <c r="AW149" s="190"/>
      <c r="AX149" s="190"/>
      <c r="AY149" s="190"/>
      <c r="AZ149" s="192">
        <f t="shared" ref="AZ149:AZ169" si="1048">+SUM(AN149:AY149)</f>
        <v>16000000000</v>
      </c>
      <c r="BA149" s="186">
        <v>16000000000</v>
      </c>
      <c r="BB149" s="189">
        <v>0</v>
      </c>
      <c r="BC149" s="190">
        <v>0</v>
      </c>
      <c r="BD149" s="190">
        <v>0</v>
      </c>
      <c r="BE149" s="190"/>
      <c r="BF149" s="190"/>
      <c r="BG149" s="190"/>
      <c r="BH149" s="190"/>
      <c r="BI149" s="190"/>
      <c r="BJ149" s="190"/>
      <c r="BK149" s="190"/>
      <c r="BL149" s="190"/>
      <c r="BM149" s="192">
        <f t="shared" ref="BM149:BM169" si="1049">+SUM(BA149:BL149)</f>
        <v>16000000000</v>
      </c>
      <c r="BN149" s="103">
        <v>0</v>
      </c>
      <c r="BO149" s="189">
        <v>0</v>
      </c>
      <c r="BP149" s="144">
        <v>0</v>
      </c>
      <c r="BQ149" s="144">
        <v>0</v>
      </c>
      <c r="BR149" s="144">
        <v>0</v>
      </c>
      <c r="BS149" s="144">
        <v>0</v>
      </c>
      <c r="BT149" s="144">
        <v>0</v>
      </c>
      <c r="BU149" s="144">
        <v>0</v>
      </c>
      <c r="BV149" s="144">
        <v>0</v>
      </c>
      <c r="BW149" s="144">
        <v>0</v>
      </c>
      <c r="BX149" s="144">
        <v>0</v>
      </c>
      <c r="BY149" s="144">
        <v>0</v>
      </c>
      <c r="BZ149" s="104">
        <f t="shared" ref="BZ149:BZ169" si="1050">+SUM(BN149:BY149)</f>
        <v>0</v>
      </c>
      <c r="CA149" s="103">
        <v>0</v>
      </c>
      <c r="CB149" s="189">
        <v>0</v>
      </c>
      <c r="CC149" s="144">
        <v>0</v>
      </c>
      <c r="CD149" s="144">
        <v>0</v>
      </c>
      <c r="CE149" s="144"/>
      <c r="CF149" s="144"/>
      <c r="CG149" s="144"/>
      <c r="CH149" s="144"/>
      <c r="CI149" s="144"/>
      <c r="CJ149" s="144"/>
      <c r="CK149" s="144"/>
      <c r="CL149" s="144"/>
      <c r="CM149" s="104">
        <f t="shared" ref="CM149:CM169" si="1051">+SUM(CA149:CL149)</f>
        <v>0</v>
      </c>
      <c r="CN149" s="186">
        <f t="shared" ref="CN149:CN169" si="1052">+AJ149-AZ149</f>
        <v>0</v>
      </c>
      <c r="CO149" s="186">
        <f t="shared" ref="CO149:CO169" si="1053">+AN149-BA149</f>
        <v>0</v>
      </c>
      <c r="CP149" s="186">
        <f t="shared" ref="CP149:CP169" si="1054">+BM149-BZ149</f>
        <v>16000000000</v>
      </c>
      <c r="CQ149" s="186">
        <f t="shared" ref="CQ149:CQ169" si="1055">+BZ149-CM149</f>
        <v>0</v>
      </c>
      <c r="CR149" s="282">
        <f t="shared" si="1039"/>
        <v>1</v>
      </c>
      <c r="CS149" s="282">
        <f t="shared" si="1040"/>
        <v>1</v>
      </c>
    </row>
    <row r="150" spans="1:97" s="102" customFormat="1" ht="72" outlineLevel="1" x14ac:dyDescent="0.2">
      <c r="B150" s="318" t="str">
        <f t="shared" si="1041"/>
        <v>C-122-800-210</v>
      </c>
      <c r="C150" s="138" t="s">
        <v>543</v>
      </c>
      <c r="D150" s="127" t="s">
        <v>407</v>
      </c>
      <c r="E150" s="220" t="s">
        <v>444</v>
      </c>
      <c r="F150" s="116">
        <v>800000000</v>
      </c>
      <c r="G150" s="116"/>
      <c r="H150" s="116"/>
      <c r="I150" s="134"/>
      <c r="J150" s="122"/>
      <c r="K150" s="122"/>
      <c r="L150" s="118"/>
      <c r="M150" s="114"/>
      <c r="N150" s="106"/>
      <c r="O150" s="141"/>
      <c r="P150" s="123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19">
        <f t="shared" si="1042"/>
        <v>0</v>
      </c>
      <c r="AF150" s="116">
        <f t="shared" si="1043"/>
        <v>0</v>
      </c>
      <c r="AG150" s="116">
        <v>0</v>
      </c>
      <c r="AH150" s="134"/>
      <c r="AI150" s="113">
        <f t="shared" si="1044"/>
        <v>0</v>
      </c>
      <c r="AJ150" s="124">
        <f t="shared" si="1045"/>
        <v>800000000</v>
      </c>
      <c r="AK150" s="122">
        <v>91175041</v>
      </c>
      <c r="AL150" s="124">
        <f t="shared" si="1046"/>
        <v>775775475</v>
      </c>
      <c r="AM150" s="124">
        <f t="shared" si="1047"/>
        <v>708824959</v>
      </c>
      <c r="AN150" s="119">
        <v>684600434</v>
      </c>
      <c r="AO150" s="134">
        <v>0</v>
      </c>
      <c r="AP150" s="122">
        <v>0</v>
      </c>
      <c r="AQ150" s="122">
        <v>0</v>
      </c>
      <c r="AR150" s="122"/>
      <c r="AS150" s="122"/>
      <c r="AT150" s="122"/>
      <c r="AU150" s="122"/>
      <c r="AV150" s="122"/>
      <c r="AW150" s="125"/>
      <c r="AX150" s="125"/>
      <c r="AY150" s="122"/>
      <c r="AZ150" s="119">
        <f t="shared" si="1048"/>
        <v>684600434</v>
      </c>
      <c r="BA150" s="116">
        <v>684600434</v>
      </c>
      <c r="BB150" s="134">
        <v>0</v>
      </c>
      <c r="BC150" s="122">
        <v>0</v>
      </c>
      <c r="BD150" s="122">
        <v>0</v>
      </c>
      <c r="BE150" s="122"/>
      <c r="BF150" s="122"/>
      <c r="BG150" s="122"/>
      <c r="BH150" s="122"/>
      <c r="BI150" s="122"/>
      <c r="BJ150" s="122"/>
      <c r="BK150" s="122"/>
      <c r="BL150" s="122"/>
      <c r="BM150" s="119">
        <f t="shared" si="1049"/>
        <v>684600434</v>
      </c>
      <c r="BN150" s="116">
        <v>0</v>
      </c>
      <c r="BO150" s="134">
        <v>0</v>
      </c>
      <c r="BP150" s="122">
        <v>0</v>
      </c>
      <c r="BQ150" s="122">
        <v>0</v>
      </c>
      <c r="BR150" s="122">
        <v>0</v>
      </c>
      <c r="BS150" s="122">
        <v>0</v>
      </c>
      <c r="BT150" s="122">
        <v>0</v>
      </c>
      <c r="BU150" s="122">
        <v>0</v>
      </c>
      <c r="BV150" s="122">
        <v>0</v>
      </c>
      <c r="BW150" s="122">
        <v>0</v>
      </c>
      <c r="BX150" s="122">
        <v>0</v>
      </c>
      <c r="BY150" s="122">
        <v>0</v>
      </c>
      <c r="BZ150" s="119">
        <f t="shared" si="1050"/>
        <v>0</v>
      </c>
      <c r="CA150" s="116">
        <v>0</v>
      </c>
      <c r="CB150" s="134">
        <v>0</v>
      </c>
      <c r="CC150" s="122">
        <v>0</v>
      </c>
      <c r="CD150" s="122">
        <v>0</v>
      </c>
      <c r="CE150" s="122"/>
      <c r="CF150" s="122"/>
      <c r="CG150" s="122"/>
      <c r="CH150" s="122"/>
      <c r="CI150" s="122"/>
      <c r="CJ150" s="122"/>
      <c r="CK150" s="122"/>
      <c r="CL150" s="122"/>
      <c r="CM150" s="119">
        <f t="shared" si="1051"/>
        <v>0</v>
      </c>
      <c r="CN150" s="116">
        <f t="shared" si="1052"/>
        <v>115399566</v>
      </c>
      <c r="CO150" s="116">
        <f t="shared" si="1053"/>
        <v>0</v>
      </c>
      <c r="CP150" s="116">
        <f t="shared" si="1054"/>
        <v>684600434</v>
      </c>
      <c r="CQ150" s="116">
        <f t="shared" si="1055"/>
        <v>0</v>
      </c>
      <c r="CR150" s="283">
        <f t="shared" si="1039"/>
        <v>0.96582439050372093</v>
      </c>
      <c r="CS150" s="283">
        <f t="shared" si="1040"/>
        <v>0.96582439050372093</v>
      </c>
    </row>
    <row r="151" spans="1:97" s="102" customFormat="1" ht="54.75" customHeight="1" outlineLevel="1" x14ac:dyDescent="0.2">
      <c r="B151" s="318" t="str">
        <f t="shared" si="1041"/>
        <v>C-213-800-110</v>
      </c>
      <c r="C151" s="138" t="s">
        <v>544</v>
      </c>
      <c r="D151" s="127" t="s">
        <v>407</v>
      </c>
      <c r="E151" s="220" t="s">
        <v>567</v>
      </c>
      <c r="F151" s="116">
        <v>600000000</v>
      </c>
      <c r="G151" s="116"/>
      <c r="H151" s="116"/>
      <c r="I151" s="134"/>
      <c r="J151" s="122"/>
      <c r="K151" s="122"/>
      <c r="L151" s="118"/>
      <c r="M151" s="114"/>
      <c r="N151" s="106"/>
      <c r="O151" s="141"/>
      <c r="P151" s="123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19">
        <f t="shared" si="1042"/>
        <v>0</v>
      </c>
      <c r="AF151" s="116">
        <f t="shared" si="1043"/>
        <v>0</v>
      </c>
      <c r="AG151" s="116">
        <v>60000000</v>
      </c>
      <c r="AH151" s="134"/>
      <c r="AI151" s="113">
        <f t="shared" si="1044"/>
        <v>-60000000</v>
      </c>
      <c r="AJ151" s="124">
        <f t="shared" si="1045"/>
        <v>540000000</v>
      </c>
      <c r="AK151" s="122"/>
      <c r="AL151" s="124">
        <f t="shared" si="1046"/>
        <v>539200000</v>
      </c>
      <c r="AM151" s="124">
        <f t="shared" si="1047"/>
        <v>540000000</v>
      </c>
      <c r="AN151" s="119">
        <v>364000000</v>
      </c>
      <c r="AO151" s="134">
        <v>0</v>
      </c>
      <c r="AP151" s="122">
        <v>0</v>
      </c>
      <c r="AQ151" s="122">
        <v>175200000</v>
      </c>
      <c r="AR151" s="122"/>
      <c r="AS151" s="122"/>
      <c r="AT151" s="122"/>
      <c r="AU151" s="122"/>
      <c r="AV151" s="122"/>
      <c r="AW151" s="125"/>
      <c r="AX151" s="125"/>
      <c r="AY151" s="122"/>
      <c r="AZ151" s="119">
        <f t="shared" si="1048"/>
        <v>539200000</v>
      </c>
      <c r="BA151" s="116">
        <v>0</v>
      </c>
      <c r="BB151" s="134">
        <v>0</v>
      </c>
      <c r="BC151" s="122">
        <v>0</v>
      </c>
      <c r="BD151" s="122">
        <v>364000000</v>
      </c>
      <c r="BE151" s="122"/>
      <c r="BF151" s="122"/>
      <c r="BG151" s="122"/>
      <c r="BH151" s="122"/>
      <c r="BI151" s="122"/>
      <c r="BJ151" s="122"/>
      <c r="BK151" s="122"/>
      <c r="BL151" s="122"/>
      <c r="BM151" s="119">
        <f t="shared" si="1049"/>
        <v>364000000</v>
      </c>
      <c r="BN151" s="116">
        <v>0</v>
      </c>
      <c r="BO151" s="134">
        <v>0</v>
      </c>
      <c r="BP151" s="122">
        <v>0</v>
      </c>
      <c r="BQ151" s="122">
        <v>0</v>
      </c>
      <c r="BR151" s="122">
        <v>0</v>
      </c>
      <c r="BS151" s="122">
        <v>0</v>
      </c>
      <c r="BT151" s="122">
        <v>0</v>
      </c>
      <c r="BU151" s="122">
        <v>0</v>
      </c>
      <c r="BV151" s="122">
        <v>0</v>
      </c>
      <c r="BW151" s="122">
        <v>0</v>
      </c>
      <c r="BX151" s="122">
        <v>0</v>
      </c>
      <c r="BY151" s="122">
        <v>0</v>
      </c>
      <c r="BZ151" s="119">
        <f t="shared" si="1050"/>
        <v>0</v>
      </c>
      <c r="CA151" s="116">
        <v>0</v>
      </c>
      <c r="CB151" s="134">
        <v>0</v>
      </c>
      <c r="CC151" s="122">
        <v>0</v>
      </c>
      <c r="CD151" s="122">
        <v>0</v>
      </c>
      <c r="CE151" s="122"/>
      <c r="CF151" s="122"/>
      <c r="CG151" s="122"/>
      <c r="CH151" s="122"/>
      <c r="CI151" s="122"/>
      <c r="CJ151" s="122"/>
      <c r="CK151" s="122"/>
      <c r="CL151" s="122"/>
      <c r="CM151" s="119">
        <f t="shared" si="1051"/>
        <v>0</v>
      </c>
      <c r="CN151" s="116">
        <f t="shared" si="1052"/>
        <v>800000</v>
      </c>
      <c r="CO151" s="116">
        <f t="shared" si="1053"/>
        <v>364000000</v>
      </c>
      <c r="CP151" s="116">
        <f t="shared" si="1054"/>
        <v>364000000</v>
      </c>
      <c r="CQ151" s="116">
        <f t="shared" si="1055"/>
        <v>0</v>
      </c>
      <c r="CR151" s="283">
        <f t="shared" si="1039"/>
        <v>0.99851851851851847</v>
      </c>
      <c r="CS151" s="283">
        <f t="shared" si="1040"/>
        <v>0.67407407407407405</v>
      </c>
    </row>
    <row r="152" spans="1:97" s="102" customFormat="1" ht="54" outlineLevel="1" x14ac:dyDescent="0.2">
      <c r="B152" s="318" t="str">
        <f t="shared" si="1041"/>
        <v>C-310-1504-110</v>
      </c>
      <c r="C152" s="138" t="s">
        <v>545</v>
      </c>
      <c r="D152" s="127" t="s">
        <v>407</v>
      </c>
      <c r="E152" s="220" t="s">
        <v>568</v>
      </c>
      <c r="F152" s="116">
        <v>500000000</v>
      </c>
      <c r="G152" s="116"/>
      <c r="H152" s="116"/>
      <c r="I152" s="134"/>
      <c r="J152" s="122"/>
      <c r="K152" s="122"/>
      <c r="L152" s="118"/>
      <c r="M152" s="114"/>
      <c r="N152" s="106"/>
      <c r="O152" s="141"/>
      <c r="P152" s="123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19">
        <f t="shared" si="1042"/>
        <v>0</v>
      </c>
      <c r="AF152" s="116">
        <f t="shared" si="1043"/>
        <v>0</v>
      </c>
      <c r="AG152" s="116">
        <v>50000000</v>
      </c>
      <c r="AH152" s="134"/>
      <c r="AI152" s="113">
        <f t="shared" si="1044"/>
        <v>-50000000</v>
      </c>
      <c r="AJ152" s="124">
        <f t="shared" si="1045"/>
        <v>450000000</v>
      </c>
      <c r="AK152" s="122"/>
      <c r="AL152" s="124">
        <f t="shared" si="1046"/>
        <v>351999800</v>
      </c>
      <c r="AM152" s="124">
        <f t="shared" si="1047"/>
        <v>450000000</v>
      </c>
      <c r="AN152" s="119">
        <v>351999800</v>
      </c>
      <c r="AO152" s="134">
        <v>0</v>
      </c>
      <c r="AP152" s="122">
        <v>0</v>
      </c>
      <c r="AQ152" s="122">
        <v>0</v>
      </c>
      <c r="AR152" s="122"/>
      <c r="AS152" s="122"/>
      <c r="AT152" s="122"/>
      <c r="AU152" s="122"/>
      <c r="AV152" s="122"/>
      <c r="AW152" s="125"/>
      <c r="AX152" s="125"/>
      <c r="AY152" s="122"/>
      <c r="AZ152" s="119">
        <f t="shared" si="1048"/>
        <v>351999800</v>
      </c>
      <c r="BA152" s="116">
        <v>0</v>
      </c>
      <c r="BB152" s="134">
        <v>0</v>
      </c>
      <c r="BC152" s="122">
        <v>244414103</v>
      </c>
      <c r="BD152" s="122">
        <v>48216666</v>
      </c>
      <c r="BE152" s="122"/>
      <c r="BF152" s="122"/>
      <c r="BG152" s="122"/>
      <c r="BH152" s="122"/>
      <c r="BI152" s="122"/>
      <c r="BJ152" s="122"/>
      <c r="BK152" s="122"/>
      <c r="BL152" s="122"/>
      <c r="BM152" s="119">
        <f t="shared" si="1049"/>
        <v>292630769</v>
      </c>
      <c r="BN152" s="116">
        <v>0</v>
      </c>
      <c r="BO152" s="134">
        <v>0</v>
      </c>
      <c r="BP152" s="122">
        <v>0</v>
      </c>
      <c r="BQ152" s="122">
        <v>183333</v>
      </c>
      <c r="BR152" s="122">
        <v>0</v>
      </c>
      <c r="BS152" s="122">
        <v>0</v>
      </c>
      <c r="BT152" s="122">
        <v>0</v>
      </c>
      <c r="BU152" s="122">
        <v>0</v>
      </c>
      <c r="BV152" s="122">
        <v>0</v>
      </c>
      <c r="BW152" s="122">
        <v>0</v>
      </c>
      <c r="BX152" s="122">
        <v>0</v>
      </c>
      <c r="BY152" s="122">
        <v>0</v>
      </c>
      <c r="BZ152" s="119">
        <f t="shared" si="1050"/>
        <v>183333</v>
      </c>
      <c r="CA152" s="116">
        <v>0</v>
      </c>
      <c r="CB152" s="134">
        <v>0</v>
      </c>
      <c r="CC152" s="122">
        <v>0</v>
      </c>
      <c r="CD152" s="122">
        <v>183333</v>
      </c>
      <c r="CE152" s="122"/>
      <c r="CF152" s="122"/>
      <c r="CG152" s="122"/>
      <c r="CH152" s="122"/>
      <c r="CI152" s="122"/>
      <c r="CJ152" s="122"/>
      <c r="CK152" s="122"/>
      <c r="CL152" s="122"/>
      <c r="CM152" s="119">
        <f t="shared" si="1051"/>
        <v>183333</v>
      </c>
      <c r="CN152" s="116">
        <f t="shared" si="1052"/>
        <v>98000200</v>
      </c>
      <c r="CO152" s="116">
        <f t="shared" si="1053"/>
        <v>351999800</v>
      </c>
      <c r="CP152" s="116">
        <f t="shared" si="1054"/>
        <v>292447436</v>
      </c>
      <c r="CQ152" s="116">
        <f t="shared" si="1055"/>
        <v>0</v>
      </c>
      <c r="CR152" s="283">
        <f t="shared" si="1039"/>
        <v>0.78222177777777779</v>
      </c>
      <c r="CS152" s="283">
        <f t="shared" si="1040"/>
        <v>0.65029059777777776</v>
      </c>
    </row>
    <row r="153" spans="1:97" s="102" customFormat="1" ht="54" outlineLevel="1" x14ac:dyDescent="0.2">
      <c r="B153" s="318" t="str">
        <f t="shared" si="1041"/>
        <v>C-310-1504-210</v>
      </c>
      <c r="C153" s="138" t="s">
        <v>546</v>
      </c>
      <c r="D153" s="127" t="s">
        <v>407</v>
      </c>
      <c r="E153" s="220" t="s">
        <v>569</v>
      </c>
      <c r="F153" s="116">
        <v>400000000</v>
      </c>
      <c r="G153" s="116"/>
      <c r="H153" s="116"/>
      <c r="I153" s="134"/>
      <c r="J153" s="122"/>
      <c r="K153" s="122"/>
      <c r="L153" s="118"/>
      <c r="M153" s="114"/>
      <c r="N153" s="106"/>
      <c r="O153" s="141"/>
      <c r="P153" s="123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19">
        <f t="shared" si="1042"/>
        <v>0</v>
      </c>
      <c r="AF153" s="116">
        <f t="shared" si="1043"/>
        <v>0</v>
      </c>
      <c r="AG153" s="116">
        <v>50000000</v>
      </c>
      <c r="AH153" s="134"/>
      <c r="AI153" s="113">
        <f t="shared" si="1044"/>
        <v>-50000000</v>
      </c>
      <c r="AJ153" s="124">
        <f t="shared" si="1045"/>
        <v>350000000</v>
      </c>
      <c r="AK153" s="122"/>
      <c r="AL153" s="124">
        <f t="shared" si="1046"/>
        <v>182000000</v>
      </c>
      <c r="AM153" s="124">
        <f t="shared" si="1047"/>
        <v>350000000</v>
      </c>
      <c r="AN153" s="119">
        <v>182000000</v>
      </c>
      <c r="AO153" s="134">
        <v>0</v>
      </c>
      <c r="AP153" s="122">
        <v>0</v>
      </c>
      <c r="AQ153" s="122">
        <v>0</v>
      </c>
      <c r="AR153" s="122"/>
      <c r="AS153" s="122"/>
      <c r="AT153" s="122"/>
      <c r="AU153" s="122"/>
      <c r="AV153" s="122"/>
      <c r="AW153" s="125"/>
      <c r="AX153" s="125"/>
      <c r="AY153" s="122"/>
      <c r="AZ153" s="119">
        <f t="shared" si="1048"/>
        <v>182000000</v>
      </c>
      <c r="BA153" s="116">
        <v>0</v>
      </c>
      <c r="BB153" s="134">
        <v>0</v>
      </c>
      <c r="BC153" s="122">
        <v>135533530</v>
      </c>
      <c r="BD153" s="122">
        <v>0</v>
      </c>
      <c r="BE153" s="122"/>
      <c r="BF153" s="122"/>
      <c r="BG153" s="122"/>
      <c r="BH153" s="122"/>
      <c r="BI153" s="122"/>
      <c r="BJ153" s="122"/>
      <c r="BK153" s="122"/>
      <c r="BL153" s="122"/>
      <c r="BM153" s="119">
        <f t="shared" si="1049"/>
        <v>135533530</v>
      </c>
      <c r="BN153" s="116">
        <v>0</v>
      </c>
      <c r="BO153" s="134">
        <v>0</v>
      </c>
      <c r="BP153" s="122">
        <v>0</v>
      </c>
      <c r="BQ153" s="122">
        <v>0</v>
      </c>
      <c r="BR153" s="122">
        <v>0</v>
      </c>
      <c r="BS153" s="122">
        <v>0</v>
      </c>
      <c r="BT153" s="122">
        <v>0</v>
      </c>
      <c r="BU153" s="122">
        <v>0</v>
      </c>
      <c r="BV153" s="122">
        <v>0</v>
      </c>
      <c r="BW153" s="122">
        <v>0</v>
      </c>
      <c r="BX153" s="122">
        <v>0</v>
      </c>
      <c r="BY153" s="122">
        <v>0</v>
      </c>
      <c r="BZ153" s="119">
        <f t="shared" si="1050"/>
        <v>0</v>
      </c>
      <c r="CA153" s="116">
        <v>0</v>
      </c>
      <c r="CB153" s="134">
        <v>0</v>
      </c>
      <c r="CC153" s="122">
        <v>0</v>
      </c>
      <c r="CD153" s="122">
        <v>0</v>
      </c>
      <c r="CE153" s="122"/>
      <c r="CF153" s="122"/>
      <c r="CG153" s="122"/>
      <c r="CH153" s="122"/>
      <c r="CI153" s="122"/>
      <c r="CJ153" s="122"/>
      <c r="CK153" s="122"/>
      <c r="CL153" s="122"/>
      <c r="CM153" s="119">
        <f t="shared" si="1051"/>
        <v>0</v>
      </c>
      <c r="CN153" s="116">
        <f t="shared" si="1052"/>
        <v>168000000</v>
      </c>
      <c r="CO153" s="116">
        <f t="shared" si="1053"/>
        <v>182000000</v>
      </c>
      <c r="CP153" s="116">
        <f t="shared" si="1054"/>
        <v>135533530</v>
      </c>
      <c r="CQ153" s="116">
        <f t="shared" si="1055"/>
        <v>0</v>
      </c>
      <c r="CR153" s="283">
        <f t="shared" si="1039"/>
        <v>0.52</v>
      </c>
      <c r="CS153" s="283">
        <f t="shared" si="1040"/>
        <v>0.38723865714285716</v>
      </c>
    </row>
    <row r="154" spans="1:97" s="102" customFormat="1" ht="54" outlineLevel="1" x14ac:dyDescent="0.2">
      <c r="B154" s="318" t="str">
        <f t="shared" si="1041"/>
        <v>C-310-1507-110</v>
      </c>
      <c r="C154" s="138" t="s">
        <v>547</v>
      </c>
      <c r="D154" s="127" t="s">
        <v>407</v>
      </c>
      <c r="E154" s="220" t="s">
        <v>570</v>
      </c>
      <c r="F154" s="116">
        <v>600000000</v>
      </c>
      <c r="G154" s="116"/>
      <c r="H154" s="116"/>
      <c r="I154" s="134"/>
      <c r="J154" s="122"/>
      <c r="K154" s="122"/>
      <c r="L154" s="118"/>
      <c r="M154" s="114"/>
      <c r="N154" s="106"/>
      <c r="O154" s="141"/>
      <c r="P154" s="123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19">
        <f t="shared" si="1042"/>
        <v>0</v>
      </c>
      <c r="AF154" s="116">
        <f t="shared" si="1043"/>
        <v>0</v>
      </c>
      <c r="AG154" s="116">
        <v>100000000</v>
      </c>
      <c r="AH154" s="134"/>
      <c r="AI154" s="113">
        <f t="shared" si="1044"/>
        <v>-100000000</v>
      </c>
      <c r="AJ154" s="124">
        <f t="shared" si="1045"/>
        <v>500000000</v>
      </c>
      <c r="AK154" s="122"/>
      <c r="AL154" s="124">
        <f t="shared" si="1046"/>
        <v>315000000</v>
      </c>
      <c r="AM154" s="124">
        <f t="shared" si="1047"/>
        <v>500000000</v>
      </c>
      <c r="AN154" s="119">
        <v>40000000</v>
      </c>
      <c r="AO154" s="134">
        <v>275000000</v>
      </c>
      <c r="AP154" s="122">
        <v>0</v>
      </c>
      <c r="AQ154" s="122">
        <v>0</v>
      </c>
      <c r="AR154" s="122"/>
      <c r="AS154" s="122"/>
      <c r="AT154" s="122"/>
      <c r="AU154" s="122"/>
      <c r="AV154" s="122"/>
      <c r="AW154" s="125"/>
      <c r="AX154" s="125"/>
      <c r="AY154" s="122"/>
      <c r="AZ154" s="119">
        <f t="shared" si="1048"/>
        <v>315000000</v>
      </c>
      <c r="BA154" s="116">
        <v>0</v>
      </c>
      <c r="BB154" s="134">
        <v>41000000</v>
      </c>
      <c r="BC154" s="122">
        <v>174333332</v>
      </c>
      <c r="BD154" s="122">
        <v>42212353</v>
      </c>
      <c r="BE154" s="122"/>
      <c r="BF154" s="122"/>
      <c r="BG154" s="122"/>
      <c r="BH154" s="122"/>
      <c r="BI154" s="122"/>
      <c r="BJ154" s="122"/>
      <c r="BK154" s="122"/>
      <c r="BL154" s="122"/>
      <c r="BM154" s="119">
        <f t="shared" si="1049"/>
        <v>257545685</v>
      </c>
      <c r="BN154" s="116">
        <v>0</v>
      </c>
      <c r="BO154" s="134">
        <v>1000000</v>
      </c>
      <c r="BP154" s="122">
        <v>0</v>
      </c>
      <c r="BQ154" s="122">
        <v>4938628</v>
      </c>
      <c r="BR154" s="122">
        <v>0</v>
      </c>
      <c r="BS154" s="122">
        <v>0</v>
      </c>
      <c r="BT154" s="122">
        <v>0</v>
      </c>
      <c r="BU154" s="122">
        <v>0</v>
      </c>
      <c r="BV154" s="122">
        <v>0</v>
      </c>
      <c r="BW154" s="122">
        <v>0</v>
      </c>
      <c r="BX154" s="122">
        <v>0</v>
      </c>
      <c r="BY154" s="122">
        <v>0</v>
      </c>
      <c r="BZ154" s="119">
        <f t="shared" si="1050"/>
        <v>5938628</v>
      </c>
      <c r="CA154" s="116">
        <v>0</v>
      </c>
      <c r="CB154" s="134">
        <v>1000000</v>
      </c>
      <c r="CC154" s="122">
        <v>0</v>
      </c>
      <c r="CD154" s="122">
        <v>4938628</v>
      </c>
      <c r="CE154" s="122"/>
      <c r="CF154" s="122"/>
      <c r="CG154" s="122"/>
      <c r="CH154" s="122"/>
      <c r="CI154" s="122"/>
      <c r="CJ154" s="122"/>
      <c r="CK154" s="122"/>
      <c r="CL154" s="122"/>
      <c r="CM154" s="119">
        <f t="shared" si="1051"/>
        <v>5938628</v>
      </c>
      <c r="CN154" s="116">
        <f t="shared" si="1052"/>
        <v>185000000</v>
      </c>
      <c r="CO154" s="116">
        <f t="shared" si="1053"/>
        <v>40000000</v>
      </c>
      <c r="CP154" s="116">
        <f t="shared" si="1054"/>
        <v>251607057</v>
      </c>
      <c r="CQ154" s="116">
        <f t="shared" si="1055"/>
        <v>0</v>
      </c>
      <c r="CR154" s="283">
        <f t="shared" si="1039"/>
        <v>0.63</v>
      </c>
      <c r="CS154" s="283">
        <f t="shared" si="1040"/>
        <v>0.51509137000000005</v>
      </c>
    </row>
    <row r="155" spans="1:97" s="102" customFormat="1" ht="36" outlineLevel="1" x14ac:dyDescent="0.2">
      <c r="B155" s="318" t="str">
        <f t="shared" si="1041"/>
        <v>C-310-1507-3-0-210</v>
      </c>
      <c r="C155" s="138" t="s">
        <v>548</v>
      </c>
      <c r="D155" s="127" t="s">
        <v>407</v>
      </c>
      <c r="E155" s="220" t="s">
        <v>571</v>
      </c>
      <c r="F155" s="116">
        <v>800000000</v>
      </c>
      <c r="G155" s="116"/>
      <c r="H155" s="116"/>
      <c r="I155" s="134"/>
      <c r="J155" s="122"/>
      <c r="K155" s="122"/>
      <c r="L155" s="118"/>
      <c r="M155" s="107"/>
      <c r="N155" s="106"/>
      <c r="O155" s="141"/>
      <c r="P155" s="123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19">
        <f t="shared" si="1042"/>
        <v>0</v>
      </c>
      <c r="AF155" s="116">
        <f t="shared" si="1043"/>
        <v>0</v>
      </c>
      <c r="AG155" s="116">
        <v>118000000</v>
      </c>
      <c r="AH155" s="134"/>
      <c r="AI155" s="113">
        <f t="shared" si="1044"/>
        <v>-118000000</v>
      </c>
      <c r="AJ155" s="124">
        <f t="shared" si="1045"/>
        <v>682000000</v>
      </c>
      <c r="AK155" s="122"/>
      <c r="AL155" s="124">
        <f t="shared" si="1046"/>
        <v>446407792</v>
      </c>
      <c r="AM155" s="124">
        <f t="shared" si="1047"/>
        <v>682000000</v>
      </c>
      <c r="AN155" s="119">
        <v>0</v>
      </c>
      <c r="AO155" s="134">
        <v>0</v>
      </c>
      <c r="AP155" s="122">
        <v>0</v>
      </c>
      <c r="AQ155" s="122">
        <v>446407792</v>
      </c>
      <c r="AR155" s="122"/>
      <c r="AS155" s="122"/>
      <c r="AT155" s="122"/>
      <c r="AU155" s="122"/>
      <c r="AV155" s="122"/>
      <c r="AW155" s="125"/>
      <c r="AX155" s="125"/>
      <c r="AY155" s="122"/>
      <c r="AZ155" s="119">
        <f t="shared" si="1048"/>
        <v>446407792</v>
      </c>
      <c r="BA155" s="116">
        <v>0</v>
      </c>
      <c r="BB155" s="134">
        <v>0</v>
      </c>
      <c r="BC155" s="122">
        <v>0</v>
      </c>
      <c r="BD155" s="122">
        <v>401407792</v>
      </c>
      <c r="BE155" s="122"/>
      <c r="BF155" s="122"/>
      <c r="BG155" s="122"/>
      <c r="BH155" s="122"/>
      <c r="BI155" s="122"/>
      <c r="BJ155" s="122"/>
      <c r="BK155" s="122"/>
      <c r="BL155" s="122"/>
      <c r="BM155" s="119">
        <f t="shared" si="1049"/>
        <v>401407792</v>
      </c>
      <c r="BN155" s="116">
        <v>0</v>
      </c>
      <c r="BO155" s="134">
        <v>0</v>
      </c>
      <c r="BP155" s="122">
        <v>0</v>
      </c>
      <c r="BQ155" s="122">
        <v>0</v>
      </c>
      <c r="BR155" s="122">
        <v>0</v>
      </c>
      <c r="BS155" s="122">
        <v>0</v>
      </c>
      <c r="BT155" s="122">
        <v>0</v>
      </c>
      <c r="BU155" s="122">
        <v>0</v>
      </c>
      <c r="BV155" s="122">
        <v>0</v>
      </c>
      <c r="BW155" s="122">
        <v>0</v>
      </c>
      <c r="BX155" s="122">
        <v>0</v>
      </c>
      <c r="BY155" s="122">
        <v>0</v>
      </c>
      <c r="BZ155" s="119">
        <f t="shared" si="1050"/>
        <v>0</v>
      </c>
      <c r="CA155" s="116">
        <v>0</v>
      </c>
      <c r="CB155" s="134">
        <v>0</v>
      </c>
      <c r="CC155" s="122">
        <v>0</v>
      </c>
      <c r="CD155" s="122">
        <v>0</v>
      </c>
      <c r="CE155" s="122"/>
      <c r="CF155" s="122"/>
      <c r="CG155" s="122"/>
      <c r="CH155" s="122"/>
      <c r="CI155" s="122"/>
      <c r="CJ155" s="122"/>
      <c r="CK155" s="122"/>
      <c r="CL155" s="122"/>
      <c r="CM155" s="119">
        <f t="shared" si="1051"/>
        <v>0</v>
      </c>
      <c r="CN155" s="116">
        <f t="shared" si="1052"/>
        <v>235592208</v>
      </c>
      <c r="CO155" s="116">
        <f t="shared" si="1053"/>
        <v>0</v>
      </c>
      <c r="CP155" s="116">
        <f t="shared" si="1054"/>
        <v>401407792</v>
      </c>
      <c r="CQ155" s="116">
        <f t="shared" si="1055"/>
        <v>0</v>
      </c>
      <c r="CR155" s="283">
        <f t="shared" si="1039"/>
        <v>0.65455687976539589</v>
      </c>
      <c r="CS155" s="283">
        <f t="shared" si="1040"/>
        <v>0.58857447507331373</v>
      </c>
    </row>
    <row r="156" spans="1:97" s="112" customFormat="1" ht="36" outlineLevel="1" x14ac:dyDescent="0.2">
      <c r="A156" s="102"/>
      <c r="B156" s="318" t="str">
        <f t="shared" si="1041"/>
        <v>C-310-1507-3-0-310</v>
      </c>
      <c r="C156" s="138" t="s">
        <v>549</v>
      </c>
      <c r="D156" s="127" t="s">
        <v>407</v>
      </c>
      <c r="E156" s="220" t="s">
        <v>572</v>
      </c>
      <c r="F156" s="116">
        <v>1200000000</v>
      </c>
      <c r="G156" s="109"/>
      <c r="H156" s="109"/>
      <c r="I156" s="141"/>
      <c r="J156" s="123"/>
      <c r="K156" s="123"/>
      <c r="L156" s="110"/>
      <c r="M156" s="107"/>
      <c r="N156" s="106"/>
      <c r="O156" s="141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11">
        <f t="shared" si="1042"/>
        <v>0</v>
      </c>
      <c r="AF156" s="109">
        <f t="shared" si="1043"/>
        <v>0</v>
      </c>
      <c r="AG156" s="116">
        <v>88000000</v>
      </c>
      <c r="AH156" s="141"/>
      <c r="AI156" s="113">
        <f t="shared" si="1044"/>
        <v>-88000000</v>
      </c>
      <c r="AJ156" s="122">
        <f t="shared" si="1045"/>
        <v>1112000000</v>
      </c>
      <c r="AK156" s="123">
        <v>124877300</v>
      </c>
      <c r="AL156" s="123">
        <f t="shared" si="1046"/>
        <v>866517300</v>
      </c>
      <c r="AM156" s="122">
        <f t="shared" si="1047"/>
        <v>987122700</v>
      </c>
      <c r="AN156" s="119">
        <v>292400678</v>
      </c>
      <c r="AO156" s="134">
        <v>306460000</v>
      </c>
      <c r="AP156" s="122">
        <v>99017401</v>
      </c>
      <c r="AQ156" s="122">
        <v>43761921</v>
      </c>
      <c r="AR156" s="122"/>
      <c r="AS156" s="122"/>
      <c r="AT156" s="122"/>
      <c r="AU156" s="122"/>
      <c r="AV156" s="122"/>
      <c r="AW156" s="122"/>
      <c r="AX156" s="122"/>
      <c r="AY156" s="122"/>
      <c r="AZ156" s="119">
        <f t="shared" si="1048"/>
        <v>741640000</v>
      </c>
      <c r="BA156" s="116">
        <v>2586800</v>
      </c>
      <c r="BB156" s="134">
        <v>282192479</v>
      </c>
      <c r="BC156" s="122">
        <v>68944901</v>
      </c>
      <c r="BD156" s="122">
        <v>243380118</v>
      </c>
      <c r="BE156" s="122"/>
      <c r="BF156" s="122"/>
      <c r="BG156" s="122"/>
      <c r="BH156" s="122"/>
      <c r="BI156" s="122"/>
      <c r="BJ156" s="122"/>
      <c r="BK156" s="122"/>
      <c r="BL156" s="122"/>
      <c r="BM156" s="119">
        <f t="shared" si="1049"/>
        <v>597104298</v>
      </c>
      <c r="BN156" s="109">
        <v>0</v>
      </c>
      <c r="BO156" s="134">
        <v>6086800</v>
      </c>
      <c r="BP156" s="123">
        <v>21689146</v>
      </c>
      <c r="BQ156" s="123">
        <v>32648647</v>
      </c>
      <c r="BR156" s="123">
        <v>0</v>
      </c>
      <c r="BS156" s="123">
        <v>0</v>
      </c>
      <c r="BT156" s="123">
        <v>0</v>
      </c>
      <c r="BU156" s="123">
        <v>0</v>
      </c>
      <c r="BV156" s="123">
        <v>0</v>
      </c>
      <c r="BW156" s="123">
        <v>0</v>
      </c>
      <c r="BX156" s="123">
        <v>0</v>
      </c>
      <c r="BY156" s="123">
        <v>0</v>
      </c>
      <c r="BZ156" s="111">
        <f t="shared" si="1050"/>
        <v>60424593</v>
      </c>
      <c r="CA156" s="109">
        <v>0</v>
      </c>
      <c r="CB156" s="134">
        <v>6086800</v>
      </c>
      <c r="CC156" s="123">
        <v>21689146</v>
      </c>
      <c r="CD156" s="123">
        <v>30387501</v>
      </c>
      <c r="CE156" s="123"/>
      <c r="CF156" s="123"/>
      <c r="CG156" s="123"/>
      <c r="CH156" s="123"/>
      <c r="CI156" s="123"/>
      <c r="CJ156" s="123"/>
      <c r="CK156" s="123"/>
      <c r="CL156" s="123"/>
      <c r="CM156" s="111">
        <f t="shared" si="1051"/>
        <v>58163447</v>
      </c>
      <c r="CN156" s="116">
        <f t="shared" si="1052"/>
        <v>370360000</v>
      </c>
      <c r="CO156" s="116">
        <f t="shared" si="1053"/>
        <v>289813878</v>
      </c>
      <c r="CP156" s="116">
        <f t="shared" si="1054"/>
        <v>536679705</v>
      </c>
      <c r="CQ156" s="116">
        <f t="shared" si="1055"/>
        <v>2261146</v>
      </c>
      <c r="CR156" s="283">
        <f t="shared" si="1039"/>
        <v>0.75131490745780638</v>
      </c>
      <c r="CS156" s="283">
        <f t="shared" si="1040"/>
        <v>0.60489369558617179</v>
      </c>
    </row>
    <row r="157" spans="1:97" s="102" customFormat="1" ht="54" outlineLevel="1" x14ac:dyDescent="0.2">
      <c r="B157" s="318" t="str">
        <f t="shared" si="1041"/>
        <v>C-310-1507-410</v>
      </c>
      <c r="C157" s="138" t="s">
        <v>550</v>
      </c>
      <c r="D157" s="127" t="s">
        <v>407</v>
      </c>
      <c r="E157" s="220" t="s">
        <v>573</v>
      </c>
      <c r="F157" s="116">
        <v>400000000</v>
      </c>
      <c r="G157" s="116"/>
      <c r="H157" s="116"/>
      <c r="I157" s="134"/>
      <c r="J157" s="122"/>
      <c r="K157" s="122"/>
      <c r="L157" s="118"/>
      <c r="M157" s="107"/>
      <c r="N157" s="106"/>
      <c r="O157" s="141"/>
      <c r="P157" s="123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19">
        <f t="shared" si="1042"/>
        <v>0</v>
      </c>
      <c r="AF157" s="116">
        <f t="shared" si="1043"/>
        <v>0</v>
      </c>
      <c r="AG157" s="116">
        <v>100000000</v>
      </c>
      <c r="AH157" s="134"/>
      <c r="AI157" s="113">
        <f t="shared" si="1044"/>
        <v>-100000000</v>
      </c>
      <c r="AJ157" s="124">
        <f t="shared" si="1045"/>
        <v>300000000</v>
      </c>
      <c r="AK157" s="122"/>
      <c r="AL157" s="124">
        <f t="shared" si="1046"/>
        <v>110000000</v>
      </c>
      <c r="AM157" s="124">
        <f t="shared" si="1047"/>
        <v>300000000</v>
      </c>
      <c r="AN157" s="119">
        <v>106000000</v>
      </c>
      <c r="AO157" s="134">
        <v>4000000</v>
      </c>
      <c r="AP157" s="122">
        <v>0</v>
      </c>
      <c r="AQ157" s="122">
        <v>0</v>
      </c>
      <c r="AR157" s="122"/>
      <c r="AS157" s="122"/>
      <c r="AT157" s="122"/>
      <c r="AU157" s="122"/>
      <c r="AV157" s="122"/>
      <c r="AW157" s="125"/>
      <c r="AX157" s="125"/>
      <c r="AY157" s="122"/>
      <c r="AZ157" s="119">
        <f t="shared" si="1048"/>
        <v>110000000</v>
      </c>
      <c r="BA157" s="116">
        <v>0</v>
      </c>
      <c r="BB157" s="134">
        <v>21469735</v>
      </c>
      <c r="BC157" s="122">
        <v>15016684</v>
      </c>
      <c r="BD157" s="122">
        <v>15601474</v>
      </c>
      <c r="BE157" s="122"/>
      <c r="BF157" s="122"/>
      <c r="BG157" s="122"/>
      <c r="BH157" s="122"/>
      <c r="BI157" s="122"/>
      <c r="BJ157" s="122"/>
      <c r="BK157" s="122"/>
      <c r="BL157" s="122"/>
      <c r="BM157" s="119">
        <f t="shared" si="1049"/>
        <v>52087893</v>
      </c>
      <c r="BN157" s="116">
        <v>0</v>
      </c>
      <c r="BO157" s="134">
        <v>4745380</v>
      </c>
      <c r="BP157" s="122">
        <v>4960000</v>
      </c>
      <c r="BQ157" s="122">
        <v>14352603</v>
      </c>
      <c r="BR157" s="122">
        <v>0</v>
      </c>
      <c r="BS157" s="122">
        <v>0</v>
      </c>
      <c r="BT157" s="122">
        <v>0</v>
      </c>
      <c r="BU157" s="122">
        <v>0</v>
      </c>
      <c r="BV157" s="122">
        <v>0</v>
      </c>
      <c r="BW157" s="122">
        <v>0</v>
      </c>
      <c r="BX157" s="122">
        <v>0</v>
      </c>
      <c r="BY157" s="122">
        <v>0</v>
      </c>
      <c r="BZ157" s="119">
        <f t="shared" si="1050"/>
        <v>24057983</v>
      </c>
      <c r="CA157" s="116">
        <v>0</v>
      </c>
      <c r="CB157" s="134">
        <v>4745380</v>
      </c>
      <c r="CC157" s="122">
        <v>4960000</v>
      </c>
      <c r="CD157" s="122">
        <v>11956441</v>
      </c>
      <c r="CE157" s="122"/>
      <c r="CF157" s="122"/>
      <c r="CG157" s="122"/>
      <c r="CH157" s="122"/>
      <c r="CI157" s="122"/>
      <c r="CJ157" s="122"/>
      <c r="CK157" s="122"/>
      <c r="CL157" s="122"/>
      <c r="CM157" s="119">
        <f t="shared" si="1051"/>
        <v>21661821</v>
      </c>
      <c r="CN157" s="116">
        <f t="shared" si="1052"/>
        <v>190000000</v>
      </c>
      <c r="CO157" s="116">
        <f t="shared" si="1053"/>
        <v>106000000</v>
      </c>
      <c r="CP157" s="116">
        <f t="shared" si="1054"/>
        <v>28029910</v>
      </c>
      <c r="CQ157" s="116">
        <f t="shared" si="1055"/>
        <v>2396162</v>
      </c>
      <c r="CR157" s="283">
        <f t="shared" si="1039"/>
        <v>0.36666666666666664</v>
      </c>
      <c r="CS157" s="283">
        <f t="shared" si="1040"/>
        <v>0.17362631000000001</v>
      </c>
    </row>
    <row r="158" spans="1:97" s="302" customFormat="1" ht="36" outlineLevel="1" x14ac:dyDescent="0.2">
      <c r="B158" s="318" t="str">
        <f t="shared" si="1041"/>
        <v>C-320-307-110</v>
      </c>
      <c r="C158" s="303" t="s">
        <v>645</v>
      </c>
      <c r="D158" s="304" t="s">
        <v>407</v>
      </c>
      <c r="E158" s="305" t="s">
        <v>646</v>
      </c>
      <c r="F158" s="212">
        <v>400000000</v>
      </c>
      <c r="G158" s="212"/>
      <c r="H158" s="212"/>
      <c r="I158" s="306"/>
      <c r="J158" s="307"/>
      <c r="K158" s="307"/>
      <c r="L158" s="387"/>
      <c r="M158" s="390"/>
      <c r="N158" s="392"/>
      <c r="O158" s="388"/>
      <c r="P158" s="308"/>
      <c r="Q158" s="307"/>
      <c r="R158" s="307"/>
      <c r="S158" s="307"/>
      <c r="T158" s="307"/>
      <c r="U158" s="307"/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9">
        <f t="shared" si="1042"/>
        <v>0</v>
      </c>
      <c r="AF158" s="212">
        <f t="shared" si="1043"/>
        <v>0</v>
      </c>
      <c r="AG158" s="212">
        <v>50000000</v>
      </c>
      <c r="AH158" s="306"/>
      <c r="AI158" s="113">
        <f t="shared" si="1044"/>
        <v>-50000000</v>
      </c>
      <c r="AJ158" s="245"/>
      <c r="AK158" s="307"/>
      <c r="AL158" s="245">
        <f t="shared" ref="AL158" si="1056">+AK158+AZ158</f>
        <v>0</v>
      </c>
      <c r="AM158" s="245">
        <f t="shared" si="1047"/>
        <v>0</v>
      </c>
      <c r="AN158" s="309">
        <v>0</v>
      </c>
      <c r="AO158" s="306">
        <v>0</v>
      </c>
      <c r="AP158" s="307">
        <v>0</v>
      </c>
      <c r="AQ158" s="307">
        <v>0</v>
      </c>
      <c r="AR158" s="307"/>
      <c r="AS158" s="307"/>
      <c r="AT158" s="307"/>
      <c r="AU158" s="307"/>
      <c r="AV158" s="307"/>
      <c r="AW158" s="310"/>
      <c r="AX158" s="310"/>
      <c r="AY158" s="307"/>
      <c r="AZ158" s="309">
        <f t="shared" si="1048"/>
        <v>0</v>
      </c>
      <c r="BA158" s="212">
        <v>0</v>
      </c>
      <c r="BB158" s="306">
        <v>0</v>
      </c>
      <c r="BC158" s="307">
        <v>0</v>
      </c>
      <c r="BD158" s="307">
        <v>0</v>
      </c>
      <c r="BE158" s="307"/>
      <c r="BF158" s="307"/>
      <c r="BG158" s="307"/>
      <c r="BH158" s="307"/>
      <c r="BI158" s="307"/>
      <c r="BJ158" s="307"/>
      <c r="BK158" s="307"/>
      <c r="BL158" s="307"/>
      <c r="BM158" s="309">
        <f t="shared" si="1049"/>
        <v>0</v>
      </c>
      <c r="BN158" s="212">
        <v>0</v>
      </c>
      <c r="BO158" s="306">
        <v>0</v>
      </c>
      <c r="BP158" s="307">
        <v>0</v>
      </c>
      <c r="BQ158" s="307">
        <v>0</v>
      </c>
      <c r="BR158" s="307">
        <v>0</v>
      </c>
      <c r="BS158" s="307">
        <v>0</v>
      </c>
      <c r="BT158" s="307">
        <v>0</v>
      </c>
      <c r="BU158" s="307">
        <v>0</v>
      </c>
      <c r="BV158" s="307">
        <v>0</v>
      </c>
      <c r="BW158" s="307">
        <v>0</v>
      </c>
      <c r="BX158" s="307">
        <v>0</v>
      </c>
      <c r="BY158" s="307">
        <v>0</v>
      </c>
      <c r="BZ158" s="309">
        <f t="shared" si="1050"/>
        <v>0</v>
      </c>
      <c r="CA158" s="212">
        <v>0</v>
      </c>
      <c r="CB158" s="306">
        <v>0</v>
      </c>
      <c r="CC158" s="307">
        <v>0</v>
      </c>
      <c r="CD158" s="307">
        <v>0</v>
      </c>
      <c r="CE158" s="307"/>
      <c r="CF158" s="307"/>
      <c r="CG158" s="307"/>
      <c r="CH158" s="307"/>
      <c r="CI158" s="307"/>
      <c r="CJ158" s="307"/>
      <c r="CK158" s="307"/>
      <c r="CL158" s="307"/>
      <c r="CM158" s="309">
        <f t="shared" si="1051"/>
        <v>0</v>
      </c>
      <c r="CN158" s="212">
        <f t="shared" si="1052"/>
        <v>0</v>
      </c>
      <c r="CO158" s="212">
        <f t="shared" si="1053"/>
        <v>0</v>
      </c>
      <c r="CP158" s="212">
        <f t="shared" si="1054"/>
        <v>0</v>
      </c>
      <c r="CQ158" s="212">
        <f t="shared" si="1055"/>
        <v>0</v>
      </c>
      <c r="CR158" s="255" t="e">
        <f t="shared" si="1039"/>
        <v>#DIV/0!</v>
      </c>
      <c r="CS158" s="255" t="e">
        <f t="shared" si="1040"/>
        <v>#DIV/0!</v>
      </c>
    </row>
    <row r="159" spans="1:97" s="102" customFormat="1" ht="54" outlineLevel="1" x14ac:dyDescent="0.2">
      <c r="B159" s="318" t="str">
        <f t="shared" si="1041"/>
        <v>C-320-1304-110</v>
      </c>
      <c r="C159" s="138" t="s">
        <v>551</v>
      </c>
      <c r="D159" s="127" t="s">
        <v>407</v>
      </c>
      <c r="E159" s="220" t="s">
        <v>574</v>
      </c>
      <c r="F159" s="116">
        <v>624899417</v>
      </c>
      <c r="G159" s="116"/>
      <c r="H159" s="116"/>
      <c r="I159" s="134"/>
      <c r="J159" s="122"/>
      <c r="K159" s="122"/>
      <c r="L159" s="118"/>
      <c r="M159" s="107"/>
      <c r="N159" s="106"/>
      <c r="O159" s="141"/>
      <c r="P159" s="123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19">
        <f t="shared" si="1042"/>
        <v>0</v>
      </c>
      <c r="AF159" s="116">
        <f t="shared" si="1043"/>
        <v>0</v>
      </c>
      <c r="AG159" s="116">
        <v>85914913</v>
      </c>
      <c r="AH159" s="134"/>
      <c r="AI159" s="113">
        <f t="shared" si="1044"/>
        <v>-85914913</v>
      </c>
      <c r="AJ159" s="124">
        <f t="shared" ref="AJ159:AJ169" si="1057">+F159-AE159+AF159-AG159+AH159</f>
        <v>538984504</v>
      </c>
      <c r="AK159" s="122"/>
      <c r="AL159" s="124">
        <f t="shared" ref="AL159" si="1058">+AK159+AZ159</f>
        <v>346600000</v>
      </c>
      <c r="AM159" s="124">
        <f t="shared" si="1047"/>
        <v>538984504</v>
      </c>
      <c r="AN159" s="119">
        <v>206600000</v>
      </c>
      <c r="AO159" s="134">
        <v>0</v>
      </c>
      <c r="AP159" s="122">
        <v>0</v>
      </c>
      <c r="AQ159" s="122">
        <v>140000000</v>
      </c>
      <c r="AR159" s="122"/>
      <c r="AS159" s="122"/>
      <c r="AT159" s="122"/>
      <c r="AU159" s="122"/>
      <c r="AV159" s="122"/>
      <c r="AW159" s="125"/>
      <c r="AX159" s="125"/>
      <c r="AY159" s="122"/>
      <c r="AZ159" s="119">
        <f t="shared" si="1048"/>
        <v>346600000</v>
      </c>
      <c r="BA159" s="116">
        <v>0</v>
      </c>
      <c r="BB159" s="134">
        <v>0</v>
      </c>
      <c r="BC159" s="122">
        <v>0</v>
      </c>
      <c r="BD159" s="122">
        <v>0</v>
      </c>
      <c r="BE159" s="122"/>
      <c r="BF159" s="122"/>
      <c r="BG159" s="122"/>
      <c r="BH159" s="122"/>
      <c r="BI159" s="122"/>
      <c r="BJ159" s="122"/>
      <c r="BK159" s="122"/>
      <c r="BL159" s="122"/>
      <c r="BM159" s="119">
        <f t="shared" si="1049"/>
        <v>0</v>
      </c>
      <c r="BN159" s="116">
        <v>0</v>
      </c>
      <c r="BO159" s="134">
        <v>0</v>
      </c>
      <c r="BP159" s="122">
        <v>0</v>
      </c>
      <c r="BQ159" s="122">
        <v>0</v>
      </c>
      <c r="BR159" s="122">
        <v>0</v>
      </c>
      <c r="BS159" s="122">
        <v>0</v>
      </c>
      <c r="BT159" s="122">
        <v>0</v>
      </c>
      <c r="BU159" s="122">
        <v>0</v>
      </c>
      <c r="BV159" s="122">
        <v>0</v>
      </c>
      <c r="BW159" s="122">
        <v>0</v>
      </c>
      <c r="BX159" s="122">
        <v>0</v>
      </c>
      <c r="BY159" s="122">
        <v>0</v>
      </c>
      <c r="BZ159" s="119">
        <f t="shared" si="1050"/>
        <v>0</v>
      </c>
      <c r="CA159" s="116">
        <v>0</v>
      </c>
      <c r="CB159" s="134">
        <v>0</v>
      </c>
      <c r="CC159" s="122">
        <v>0</v>
      </c>
      <c r="CD159" s="122">
        <v>0</v>
      </c>
      <c r="CE159" s="122"/>
      <c r="CF159" s="122"/>
      <c r="CG159" s="122"/>
      <c r="CH159" s="122"/>
      <c r="CI159" s="122"/>
      <c r="CJ159" s="122"/>
      <c r="CK159" s="122"/>
      <c r="CL159" s="122"/>
      <c r="CM159" s="119">
        <f t="shared" si="1051"/>
        <v>0</v>
      </c>
      <c r="CN159" s="116">
        <f t="shared" si="1052"/>
        <v>192384504</v>
      </c>
      <c r="CO159" s="116">
        <f t="shared" si="1053"/>
        <v>206600000</v>
      </c>
      <c r="CP159" s="116">
        <f t="shared" si="1054"/>
        <v>0</v>
      </c>
      <c r="CQ159" s="116">
        <f t="shared" si="1055"/>
        <v>0</v>
      </c>
      <c r="CR159" s="283">
        <f t="shared" si="1039"/>
        <v>0.64306115932416497</v>
      </c>
      <c r="CS159" s="283">
        <f t="shared" si="1040"/>
        <v>0</v>
      </c>
    </row>
    <row r="160" spans="1:97" s="112" customFormat="1" ht="54" outlineLevel="1" x14ac:dyDescent="0.2">
      <c r="A160" s="102"/>
      <c r="B160" s="318" t="str">
        <f t="shared" si="1041"/>
        <v>C-320-1507-1-0-210</v>
      </c>
      <c r="C160" s="138" t="s">
        <v>552</v>
      </c>
      <c r="D160" s="127" t="s">
        <v>407</v>
      </c>
      <c r="E160" s="220" t="s">
        <v>575</v>
      </c>
      <c r="F160" s="116">
        <v>668000000</v>
      </c>
      <c r="G160" s="109"/>
      <c r="H160" s="109"/>
      <c r="I160" s="141"/>
      <c r="J160" s="123"/>
      <c r="K160" s="123"/>
      <c r="L160" s="110"/>
      <c r="M160" s="107"/>
      <c r="N160" s="106"/>
      <c r="O160" s="141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11">
        <f t="shared" si="1042"/>
        <v>0</v>
      </c>
      <c r="AF160" s="109">
        <f t="shared" si="1043"/>
        <v>0</v>
      </c>
      <c r="AG160" s="116">
        <v>68000000</v>
      </c>
      <c r="AH160" s="141"/>
      <c r="AI160" s="113">
        <f t="shared" si="1044"/>
        <v>-68000000</v>
      </c>
      <c r="AJ160" s="122">
        <f t="shared" si="1057"/>
        <v>600000000</v>
      </c>
      <c r="AK160" s="123"/>
      <c r="AL160" s="123">
        <f t="shared" ref="AL160" si="1059">+AK160+AZ160</f>
        <v>545314120</v>
      </c>
      <c r="AM160" s="122">
        <f t="shared" si="1047"/>
        <v>600000000</v>
      </c>
      <c r="AN160" s="119">
        <v>488093750</v>
      </c>
      <c r="AO160" s="134">
        <v>4500000</v>
      </c>
      <c r="AP160" s="122">
        <v>0</v>
      </c>
      <c r="AQ160" s="122">
        <v>52720370</v>
      </c>
      <c r="AR160" s="122"/>
      <c r="AS160" s="122"/>
      <c r="AT160" s="122"/>
      <c r="AU160" s="122"/>
      <c r="AV160" s="122"/>
      <c r="AW160" s="122"/>
      <c r="AX160" s="122"/>
      <c r="AY160" s="122"/>
      <c r="AZ160" s="119">
        <f t="shared" si="1048"/>
        <v>545314120</v>
      </c>
      <c r="BA160" s="116">
        <v>811380</v>
      </c>
      <c r="BB160" s="134">
        <v>396981417</v>
      </c>
      <c r="BC160" s="122">
        <v>13210660</v>
      </c>
      <c r="BD160" s="122">
        <v>16688896</v>
      </c>
      <c r="BE160" s="122"/>
      <c r="BF160" s="122"/>
      <c r="BG160" s="122"/>
      <c r="BH160" s="122"/>
      <c r="BI160" s="122"/>
      <c r="BJ160" s="122"/>
      <c r="BK160" s="122"/>
      <c r="BL160" s="122"/>
      <c r="BM160" s="119">
        <f t="shared" si="1049"/>
        <v>427692353</v>
      </c>
      <c r="BN160" s="109">
        <v>0</v>
      </c>
      <c r="BO160" s="134">
        <v>6155204</v>
      </c>
      <c r="BP160" s="123">
        <v>23238027</v>
      </c>
      <c r="BQ160" s="123">
        <v>41862716</v>
      </c>
      <c r="BR160" s="123">
        <v>0</v>
      </c>
      <c r="BS160" s="123">
        <v>0</v>
      </c>
      <c r="BT160" s="123">
        <v>0</v>
      </c>
      <c r="BU160" s="123">
        <v>0</v>
      </c>
      <c r="BV160" s="123">
        <v>0</v>
      </c>
      <c r="BW160" s="123">
        <v>0</v>
      </c>
      <c r="BX160" s="123">
        <v>0</v>
      </c>
      <c r="BY160" s="123">
        <v>0</v>
      </c>
      <c r="BZ160" s="111">
        <f t="shared" si="1050"/>
        <v>71255947</v>
      </c>
      <c r="CA160" s="109">
        <v>0</v>
      </c>
      <c r="CB160" s="134">
        <v>6155204</v>
      </c>
      <c r="CC160" s="123">
        <v>23238027</v>
      </c>
      <c r="CD160" s="123">
        <v>40420394</v>
      </c>
      <c r="CE160" s="123"/>
      <c r="CF160" s="123"/>
      <c r="CG160" s="123"/>
      <c r="CH160" s="123"/>
      <c r="CI160" s="123"/>
      <c r="CJ160" s="123"/>
      <c r="CK160" s="123"/>
      <c r="CL160" s="123"/>
      <c r="CM160" s="111">
        <f t="shared" si="1051"/>
        <v>69813625</v>
      </c>
      <c r="CN160" s="116">
        <f t="shared" si="1052"/>
        <v>54685880</v>
      </c>
      <c r="CO160" s="116">
        <f t="shared" si="1053"/>
        <v>487282370</v>
      </c>
      <c r="CP160" s="116">
        <f t="shared" si="1054"/>
        <v>356436406</v>
      </c>
      <c r="CQ160" s="116">
        <f t="shared" si="1055"/>
        <v>1442322</v>
      </c>
      <c r="CR160" s="283">
        <f t="shared" si="1039"/>
        <v>0.90885686666666665</v>
      </c>
      <c r="CS160" s="283">
        <f t="shared" si="1040"/>
        <v>0.71282058833333328</v>
      </c>
    </row>
    <row r="161" spans="1:97" s="102" customFormat="1" ht="54" outlineLevel="1" x14ac:dyDescent="0.2">
      <c r="B161" s="318" t="str">
        <f t="shared" si="1041"/>
        <v>C-320-1507-210</v>
      </c>
      <c r="C161" s="138" t="s">
        <v>553</v>
      </c>
      <c r="D161" s="127" t="s">
        <v>407</v>
      </c>
      <c r="E161" s="220" t="s">
        <v>576</v>
      </c>
      <c r="F161" s="116">
        <v>3000000000</v>
      </c>
      <c r="G161" s="116"/>
      <c r="H161" s="116"/>
      <c r="I161" s="134"/>
      <c r="J161" s="122"/>
      <c r="K161" s="122"/>
      <c r="L161" s="118"/>
      <c r="M161" s="107"/>
      <c r="N161" s="113"/>
      <c r="O161" s="141"/>
      <c r="P161" s="123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19">
        <f t="shared" si="1042"/>
        <v>0</v>
      </c>
      <c r="AF161" s="116">
        <f t="shared" si="1043"/>
        <v>0</v>
      </c>
      <c r="AG161" s="116">
        <v>150000000</v>
      </c>
      <c r="AH161" s="157"/>
      <c r="AI161" s="113">
        <f t="shared" si="1044"/>
        <v>-150000000</v>
      </c>
      <c r="AJ161" s="124">
        <f t="shared" si="1057"/>
        <v>2850000000</v>
      </c>
      <c r="AK161" s="122"/>
      <c r="AL161" s="124">
        <f t="shared" ref="AL161:AL166" si="1060">+AK161+AZ161</f>
        <v>2545472500</v>
      </c>
      <c r="AM161" s="124">
        <f t="shared" si="1047"/>
        <v>2850000000</v>
      </c>
      <c r="AN161" s="119">
        <v>2120361493</v>
      </c>
      <c r="AO161" s="134">
        <v>420000000</v>
      </c>
      <c r="AP161" s="122">
        <v>2156693</v>
      </c>
      <c r="AQ161" s="122">
        <v>2954314</v>
      </c>
      <c r="AR161" s="122"/>
      <c r="AS161" s="122"/>
      <c r="AT161" s="122"/>
      <c r="AU161" s="122"/>
      <c r="AV161" s="122"/>
      <c r="AW161" s="125"/>
      <c r="AX161" s="125"/>
      <c r="AY161" s="122"/>
      <c r="AZ161" s="119">
        <f t="shared" si="1048"/>
        <v>2545472500</v>
      </c>
      <c r="BA161" s="116">
        <v>577109031</v>
      </c>
      <c r="BB161" s="134">
        <v>617537419</v>
      </c>
      <c r="BC161" s="122">
        <v>125218862</v>
      </c>
      <c r="BD161" s="122">
        <v>561523263</v>
      </c>
      <c r="BE161" s="122"/>
      <c r="BF161" s="122"/>
      <c r="BG161" s="122"/>
      <c r="BH161" s="122"/>
      <c r="BI161" s="122"/>
      <c r="BJ161" s="122"/>
      <c r="BK161" s="122"/>
      <c r="BL161" s="122"/>
      <c r="BM161" s="119">
        <f t="shared" si="1049"/>
        <v>1881388575</v>
      </c>
      <c r="BN161" s="116">
        <v>0</v>
      </c>
      <c r="BO161" s="134">
        <v>33572777</v>
      </c>
      <c r="BP161" s="122">
        <v>145011200</v>
      </c>
      <c r="BQ161" s="122">
        <v>204488434</v>
      </c>
      <c r="BR161" s="122">
        <v>0</v>
      </c>
      <c r="BS161" s="122">
        <v>0</v>
      </c>
      <c r="BT161" s="122">
        <v>0</v>
      </c>
      <c r="BU161" s="122">
        <v>0</v>
      </c>
      <c r="BV161" s="122">
        <v>0</v>
      </c>
      <c r="BW161" s="122">
        <v>0</v>
      </c>
      <c r="BX161" s="122">
        <v>0</v>
      </c>
      <c r="BY161" s="122">
        <v>0</v>
      </c>
      <c r="BZ161" s="119">
        <f t="shared" si="1050"/>
        <v>383072411</v>
      </c>
      <c r="CA161" s="116">
        <v>0</v>
      </c>
      <c r="CB161" s="134">
        <v>33572777</v>
      </c>
      <c r="CC161" s="122">
        <v>145011200</v>
      </c>
      <c r="CD161" s="122">
        <v>199633641</v>
      </c>
      <c r="CE161" s="122"/>
      <c r="CF161" s="122"/>
      <c r="CG161" s="122"/>
      <c r="CH161" s="122"/>
      <c r="CI161" s="122"/>
      <c r="CJ161" s="122"/>
      <c r="CK161" s="122"/>
      <c r="CL161" s="122"/>
      <c r="CM161" s="119">
        <f t="shared" si="1051"/>
        <v>378217618</v>
      </c>
      <c r="CN161" s="116">
        <f t="shared" si="1052"/>
        <v>304527500</v>
      </c>
      <c r="CO161" s="116">
        <f t="shared" si="1053"/>
        <v>1543252462</v>
      </c>
      <c r="CP161" s="116">
        <f t="shared" si="1054"/>
        <v>1498316164</v>
      </c>
      <c r="CQ161" s="116">
        <f t="shared" si="1055"/>
        <v>4854793</v>
      </c>
      <c r="CR161" s="255">
        <f t="shared" si="1039"/>
        <v>0.89314824561403505</v>
      </c>
      <c r="CS161" s="255">
        <f t="shared" si="1040"/>
        <v>0.66013634210526317</v>
      </c>
    </row>
    <row r="162" spans="1:97" s="112" customFormat="1" ht="54" outlineLevel="1" x14ac:dyDescent="0.2">
      <c r="A162" s="102"/>
      <c r="B162" s="318" t="str">
        <f t="shared" si="1041"/>
        <v>C-320-1507-310</v>
      </c>
      <c r="C162" s="138" t="s">
        <v>554</v>
      </c>
      <c r="D162" s="127" t="s">
        <v>407</v>
      </c>
      <c r="E162" s="220" t="s">
        <v>577</v>
      </c>
      <c r="F162" s="116">
        <v>3555000000</v>
      </c>
      <c r="G162" s="109"/>
      <c r="H162" s="109"/>
      <c r="I162" s="141"/>
      <c r="J162" s="123"/>
      <c r="K162" s="123"/>
      <c r="L162" s="110"/>
      <c r="M162" s="107"/>
      <c r="N162" s="106"/>
      <c r="O162" s="141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11">
        <f t="shared" si="1042"/>
        <v>0</v>
      </c>
      <c r="AF162" s="109">
        <f t="shared" si="1043"/>
        <v>0</v>
      </c>
      <c r="AG162" s="116">
        <v>100000000</v>
      </c>
      <c r="AH162" s="141"/>
      <c r="AI162" s="113">
        <f t="shared" si="1044"/>
        <v>-100000000</v>
      </c>
      <c r="AJ162" s="122">
        <f t="shared" si="1057"/>
        <v>3455000000</v>
      </c>
      <c r="AK162" s="123"/>
      <c r="AL162" s="123">
        <f t="shared" si="1060"/>
        <v>3121650000</v>
      </c>
      <c r="AM162" s="122">
        <f t="shared" si="1047"/>
        <v>3455000000</v>
      </c>
      <c r="AN162" s="119">
        <v>2717500060</v>
      </c>
      <c r="AO162" s="134">
        <v>403000000</v>
      </c>
      <c r="AP162" s="122">
        <v>546181</v>
      </c>
      <c r="AQ162" s="122">
        <v>603759</v>
      </c>
      <c r="AR162" s="122"/>
      <c r="AS162" s="122"/>
      <c r="AT162" s="122"/>
      <c r="AU162" s="122"/>
      <c r="AV162" s="122"/>
      <c r="AW162" s="122"/>
      <c r="AX162" s="122"/>
      <c r="AY162" s="122"/>
      <c r="AZ162" s="119">
        <f t="shared" si="1048"/>
        <v>3121650000</v>
      </c>
      <c r="BA162" s="116">
        <v>559700</v>
      </c>
      <c r="BB162" s="134">
        <v>2076732446</v>
      </c>
      <c r="BC162" s="122">
        <v>55952562</v>
      </c>
      <c r="BD162" s="122">
        <v>563027479</v>
      </c>
      <c r="BE162" s="122"/>
      <c r="BF162" s="122"/>
      <c r="BG162" s="122"/>
      <c r="BH162" s="122"/>
      <c r="BI162" s="122"/>
      <c r="BJ162" s="122"/>
      <c r="BK162" s="122"/>
      <c r="BL162" s="122"/>
      <c r="BM162" s="119">
        <f t="shared" si="1049"/>
        <v>2696272187</v>
      </c>
      <c r="BN162" s="109">
        <v>0</v>
      </c>
      <c r="BO162" s="134">
        <v>4155740</v>
      </c>
      <c r="BP162" s="123">
        <v>169842261</v>
      </c>
      <c r="BQ162" s="123">
        <v>233093591</v>
      </c>
      <c r="BR162" s="123">
        <v>0</v>
      </c>
      <c r="BS162" s="123">
        <v>0</v>
      </c>
      <c r="BT162" s="123">
        <v>0</v>
      </c>
      <c r="BU162" s="123">
        <v>0</v>
      </c>
      <c r="BV162" s="123">
        <v>0</v>
      </c>
      <c r="BW162" s="123">
        <v>0</v>
      </c>
      <c r="BX162" s="123">
        <v>0</v>
      </c>
      <c r="BY162" s="123">
        <v>0</v>
      </c>
      <c r="BZ162" s="111">
        <f t="shared" si="1050"/>
        <v>407091592</v>
      </c>
      <c r="CA162" s="109">
        <v>0</v>
      </c>
      <c r="CB162" s="134">
        <v>4155740</v>
      </c>
      <c r="CC162" s="123">
        <v>169842261</v>
      </c>
      <c r="CD162" s="123">
        <v>226010811</v>
      </c>
      <c r="CE162" s="123"/>
      <c r="CF162" s="123"/>
      <c r="CG162" s="123"/>
      <c r="CH162" s="123"/>
      <c r="CI162" s="123"/>
      <c r="CJ162" s="123"/>
      <c r="CK162" s="123"/>
      <c r="CL162" s="123"/>
      <c r="CM162" s="111">
        <f t="shared" si="1051"/>
        <v>400008812</v>
      </c>
      <c r="CN162" s="116">
        <f t="shared" si="1052"/>
        <v>333350000</v>
      </c>
      <c r="CO162" s="116">
        <f t="shared" si="1053"/>
        <v>2716940360</v>
      </c>
      <c r="CP162" s="116">
        <f t="shared" si="1054"/>
        <v>2289180595</v>
      </c>
      <c r="CQ162" s="116">
        <f t="shared" si="1055"/>
        <v>7082780</v>
      </c>
      <c r="CR162" s="283">
        <f t="shared" si="1039"/>
        <v>0.90351664254703323</v>
      </c>
      <c r="CS162" s="283">
        <f t="shared" si="1040"/>
        <v>0.78039715976845148</v>
      </c>
    </row>
    <row r="163" spans="1:97" s="112" customFormat="1" ht="54" outlineLevel="1" x14ac:dyDescent="0.2">
      <c r="A163" s="102"/>
      <c r="B163" s="318" t="str">
        <f t="shared" si="1041"/>
        <v>C-510-704-110</v>
      </c>
      <c r="C163" s="138" t="s">
        <v>555</v>
      </c>
      <c r="D163" s="127" t="s">
        <v>407</v>
      </c>
      <c r="E163" s="220" t="s">
        <v>578</v>
      </c>
      <c r="F163" s="116">
        <v>600000000</v>
      </c>
      <c r="G163" s="109"/>
      <c r="H163" s="109"/>
      <c r="I163" s="141"/>
      <c r="J163" s="123"/>
      <c r="K163" s="123"/>
      <c r="L163" s="110"/>
      <c r="M163" s="107"/>
      <c r="N163" s="106"/>
      <c r="O163" s="141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11">
        <f t="shared" si="1042"/>
        <v>0</v>
      </c>
      <c r="AF163" s="109">
        <f t="shared" si="1043"/>
        <v>0</v>
      </c>
      <c r="AG163" s="116">
        <v>200000000</v>
      </c>
      <c r="AH163" s="141"/>
      <c r="AI163" s="113">
        <f t="shared" si="1044"/>
        <v>-200000000</v>
      </c>
      <c r="AJ163" s="122">
        <f t="shared" si="1057"/>
        <v>400000000</v>
      </c>
      <c r="AK163" s="123"/>
      <c r="AL163" s="123">
        <f t="shared" si="1060"/>
        <v>400000000</v>
      </c>
      <c r="AM163" s="122">
        <f t="shared" si="1047"/>
        <v>400000000</v>
      </c>
      <c r="AN163" s="119">
        <v>0</v>
      </c>
      <c r="AO163" s="134">
        <v>0</v>
      </c>
      <c r="AP163" s="122">
        <v>170000000</v>
      </c>
      <c r="AQ163" s="122">
        <v>230000000</v>
      </c>
      <c r="AR163" s="122"/>
      <c r="AS163" s="122"/>
      <c r="AT163" s="122"/>
      <c r="AU163" s="122"/>
      <c r="AV163" s="122"/>
      <c r="AW163" s="122"/>
      <c r="AX163" s="122"/>
      <c r="AY163" s="122"/>
      <c r="AZ163" s="119">
        <f t="shared" si="1048"/>
        <v>400000000</v>
      </c>
      <c r="BA163" s="116">
        <v>0</v>
      </c>
      <c r="BB163" s="134">
        <v>0</v>
      </c>
      <c r="BC163" s="122">
        <v>0</v>
      </c>
      <c r="BD163" s="122">
        <v>0</v>
      </c>
      <c r="BE163" s="122"/>
      <c r="BF163" s="122"/>
      <c r="BG163" s="122"/>
      <c r="BH163" s="122"/>
      <c r="BI163" s="122"/>
      <c r="BJ163" s="122"/>
      <c r="BK163" s="122"/>
      <c r="BL163" s="122"/>
      <c r="BM163" s="119">
        <f t="shared" si="1049"/>
        <v>0</v>
      </c>
      <c r="BN163" s="109">
        <v>0</v>
      </c>
      <c r="BO163" s="134">
        <v>0</v>
      </c>
      <c r="BP163" s="123">
        <v>0</v>
      </c>
      <c r="BQ163" s="123">
        <v>0</v>
      </c>
      <c r="BR163" s="123">
        <v>0</v>
      </c>
      <c r="BS163" s="123">
        <v>0</v>
      </c>
      <c r="BT163" s="123">
        <v>0</v>
      </c>
      <c r="BU163" s="123">
        <v>0</v>
      </c>
      <c r="BV163" s="123">
        <v>0</v>
      </c>
      <c r="BW163" s="123">
        <v>0</v>
      </c>
      <c r="BX163" s="123">
        <v>0</v>
      </c>
      <c r="BY163" s="123">
        <v>0</v>
      </c>
      <c r="BZ163" s="111">
        <f t="shared" si="1050"/>
        <v>0</v>
      </c>
      <c r="CA163" s="109">
        <v>0</v>
      </c>
      <c r="CB163" s="134">
        <v>0</v>
      </c>
      <c r="CC163" s="123">
        <v>0</v>
      </c>
      <c r="CD163" s="123">
        <v>0</v>
      </c>
      <c r="CE163" s="123"/>
      <c r="CF163" s="123"/>
      <c r="CG163" s="123"/>
      <c r="CH163" s="123"/>
      <c r="CI163" s="123"/>
      <c r="CJ163" s="123"/>
      <c r="CK163" s="123"/>
      <c r="CL163" s="123"/>
      <c r="CM163" s="111">
        <f t="shared" si="1051"/>
        <v>0</v>
      </c>
      <c r="CN163" s="116">
        <f t="shared" si="1052"/>
        <v>0</v>
      </c>
      <c r="CO163" s="116">
        <f t="shared" si="1053"/>
        <v>0</v>
      </c>
      <c r="CP163" s="116">
        <f t="shared" si="1054"/>
        <v>0</v>
      </c>
      <c r="CQ163" s="116">
        <f t="shared" si="1055"/>
        <v>0</v>
      </c>
      <c r="CR163" s="283">
        <f t="shared" si="1039"/>
        <v>1</v>
      </c>
      <c r="CS163" s="283">
        <f t="shared" si="1040"/>
        <v>0</v>
      </c>
    </row>
    <row r="164" spans="1:97" s="102" customFormat="1" ht="36" outlineLevel="1" x14ac:dyDescent="0.2">
      <c r="B164" s="318" t="str">
        <f t="shared" si="1041"/>
        <v>C-510-800-2-0-210</v>
      </c>
      <c r="C164" s="138" t="s">
        <v>556</v>
      </c>
      <c r="D164" s="127" t="s">
        <v>407</v>
      </c>
      <c r="E164" s="220" t="s">
        <v>579</v>
      </c>
      <c r="F164" s="116">
        <v>459828730</v>
      </c>
      <c r="G164" s="116"/>
      <c r="H164" s="116"/>
      <c r="I164" s="134"/>
      <c r="J164" s="122"/>
      <c r="K164" s="122"/>
      <c r="L164" s="118"/>
      <c r="M164" s="114"/>
      <c r="N164" s="106"/>
      <c r="O164" s="141"/>
      <c r="P164" s="123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19">
        <f t="shared" si="1042"/>
        <v>0</v>
      </c>
      <c r="AF164" s="116">
        <f t="shared" si="1043"/>
        <v>0</v>
      </c>
      <c r="AG164" s="116">
        <v>32000000</v>
      </c>
      <c r="AH164" s="134"/>
      <c r="AI164" s="113">
        <f t="shared" si="1044"/>
        <v>-32000000</v>
      </c>
      <c r="AJ164" s="124">
        <f t="shared" si="1057"/>
        <v>427828730</v>
      </c>
      <c r="AK164" s="122"/>
      <c r="AL164" s="124">
        <f t="shared" si="1060"/>
        <v>149250000</v>
      </c>
      <c r="AM164" s="124">
        <f t="shared" si="1047"/>
        <v>427828730</v>
      </c>
      <c r="AN164" s="119">
        <v>149250000</v>
      </c>
      <c r="AO164" s="134">
        <v>0</v>
      </c>
      <c r="AP164" s="122">
        <v>0</v>
      </c>
      <c r="AQ164" s="122">
        <v>0</v>
      </c>
      <c r="AR164" s="122"/>
      <c r="AS164" s="122"/>
      <c r="AT164" s="122"/>
      <c r="AU164" s="122"/>
      <c r="AV164" s="122"/>
      <c r="AW164" s="125"/>
      <c r="AX164" s="125"/>
      <c r="AY164" s="122"/>
      <c r="AZ164" s="119">
        <f t="shared" si="1048"/>
        <v>149250000</v>
      </c>
      <c r="BA164" s="116">
        <v>0</v>
      </c>
      <c r="BB164" s="134">
        <v>149250000</v>
      </c>
      <c r="BC164" s="122">
        <v>0</v>
      </c>
      <c r="BD164" s="122">
        <v>0</v>
      </c>
      <c r="BE164" s="122"/>
      <c r="BF164" s="122"/>
      <c r="BG164" s="122"/>
      <c r="BH164" s="122"/>
      <c r="BI164" s="122"/>
      <c r="BJ164" s="122"/>
      <c r="BK164" s="122"/>
      <c r="BL164" s="122"/>
      <c r="BM164" s="119">
        <f t="shared" si="1049"/>
        <v>149250000</v>
      </c>
      <c r="BN164" s="116">
        <v>0</v>
      </c>
      <c r="BO164" s="134">
        <v>0</v>
      </c>
      <c r="BP164" s="122">
        <v>17718668</v>
      </c>
      <c r="BQ164" s="122">
        <v>44604398</v>
      </c>
      <c r="BR164" s="122">
        <v>0</v>
      </c>
      <c r="BS164" s="122">
        <v>0</v>
      </c>
      <c r="BT164" s="122">
        <v>0</v>
      </c>
      <c r="BU164" s="122">
        <v>0</v>
      </c>
      <c r="BV164" s="122">
        <v>0</v>
      </c>
      <c r="BW164" s="122">
        <v>0</v>
      </c>
      <c r="BX164" s="122">
        <v>0</v>
      </c>
      <c r="BY164" s="122">
        <v>0</v>
      </c>
      <c r="BZ164" s="119">
        <f t="shared" si="1050"/>
        <v>62323066</v>
      </c>
      <c r="CA164" s="116">
        <v>0</v>
      </c>
      <c r="CB164" s="134">
        <v>0</v>
      </c>
      <c r="CC164" s="122">
        <v>17718668</v>
      </c>
      <c r="CD164" s="122">
        <v>19456784</v>
      </c>
      <c r="CE164" s="122"/>
      <c r="CF164" s="122"/>
      <c r="CG164" s="122"/>
      <c r="CH164" s="122"/>
      <c r="CI164" s="122"/>
      <c r="CJ164" s="122"/>
      <c r="CK164" s="122"/>
      <c r="CL164" s="122"/>
      <c r="CM164" s="119">
        <f t="shared" si="1051"/>
        <v>37175452</v>
      </c>
      <c r="CN164" s="116">
        <f t="shared" si="1052"/>
        <v>278578730</v>
      </c>
      <c r="CO164" s="116">
        <f t="shared" si="1053"/>
        <v>149250000</v>
      </c>
      <c r="CP164" s="116">
        <f t="shared" si="1054"/>
        <v>86926934</v>
      </c>
      <c r="CQ164" s="116">
        <f t="shared" si="1055"/>
        <v>25147614</v>
      </c>
      <c r="CR164" s="283">
        <f t="shared" si="1039"/>
        <v>0.34885455214753808</v>
      </c>
      <c r="CS164" s="283">
        <f t="shared" si="1040"/>
        <v>0.34885455214753808</v>
      </c>
    </row>
    <row r="165" spans="1:97" s="102" customFormat="1" ht="36" outlineLevel="1" x14ac:dyDescent="0.2">
      <c r="B165" s="318" t="str">
        <f t="shared" si="1041"/>
        <v>C-510-800-2-0-310</v>
      </c>
      <c r="C165" s="138" t="s">
        <v>557</v>
      </c>
      <c r="D165" s="127" t="s">
        <v>407</v>
      </c>
      <c r="E165" s="220" t="s">
        <v>580</v>
      </c>
      <c r="F165" s="116">
        <v>1340171270</v>
      </c>
      <c r="G165" s="116"/>
      <c r="H165" s="116"/>
      <c r="I165" s="134"/>
      <c r="J165" s="122"/>
      <c r="K165" s="122"/>
      <c r="L165" s="118"/>
      <c r="M165" s="114"/>
      <c r="N165" s="106"/>
      <c r="O165" s="141"/>
      <c r="P165" s="123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19">
        <f t="shared" si="1042"/>
        <v>0</v>
      </c>
      <c r="AF165" s="116">
        <f t="shared" si="1043"/>
        <v>0</v>
      </c>
      <c r="AG165" s="116">
        <v>90000000</v>
      </c>
      <c r="AH165" s="134"/>
      <c r="AI165" s="113">
        <f t="shared" si="1044"/>
        <v>-90000000</v>
      </c>
      <c r="AJ165" s="124">
        <f t="shared" si="1057"/>
        <v>1250171270</v>
      </c>
      <c r="AK165" s="122"/>
      <c r="AL165" s="124">
        <f t="shared" si="1060"/>
        <v>950250000</v>
      </c>
      <c r="AM165" s="124">
        <f t="shared" si="1047"/>
        <v>1250171270</v>
      </c>
      <c r="AN165" s="119">
        <v>530250000</v>
      </c>
      <c r="AO165" s="134">
        <v>30000000</v>
      </c>
      <c r="AP165" s="122">
        <v>390000000</v>
      </c>
      <c r="AQ165" s="122">
        <v>0</v>
      </c>
      <c r="AR165" s="122"/>
      <c r="AS165" s="122"/>
      <c r="AT165" s="122"/>
      <c r="AU165" s="122"/>
      <c r="AV165" s="122"/>
      <c r="AW165" s="125"/>
      <c r="AX165" s="125"/>
      <c r="AY165" s="122"/>
      <c r="AZ165" s="119">
        <f t="shared" si="1048"/>
        <v>950250000</v>
      </c>
      <c r="BA165" s="116">
        <v>0</v>
      </c>
      <c r="BB165" s="134">
        <v>530250000</v>
      </c>
      <c r="BC165" s="122">
        <v>0</v>
      </c>
      <c r="BD165" s="122">
        <v>220000000</v>
      </c>
      <c r="BE165" s="122"/>
      <c r="BF165" s="122"/>
      <c r="BG165" s="122"/>
      <c r="BH165" s="122"/>
      <c r="BI165" s="122"/>
      <c r="BJ165" s="122"/>
      <c r="BK165" s="122"/>
      <c r="BL165" s="122"/>
      <c r="BM165" s="119">
        <f t="shared" si="1049"/>
        <v>750250000</v>
      </c>
      <c r="BN165" s="116">
        <v>0</v>
      </c>
      <c r="BO165" s="134">
        <v>0</v>
      </c>
      <c r="BP165" s="122">
        <v>0</v>
      </c>
      <c r="BQ165" s="122">
        <v>3919068</v>
      </c>
      <c r="BR165" s="122">
        <v>0</v>
      </c>
      <c r="BS165" s="122">
        <v>0</v>
      </c>
      <c r="BT165" s="122">
        <v>0</v>
      </c>
      <c r="BU165" s="122">
        <v>0</v>
      </c>
      <c r="BV165" s="122">
        <v>0</v>
      </c>
      <c r="BW165" s="122">
        <v>0</v>
      </c>
      <c r="BX165" s="122">
        <v>0</v>
      </c>
      <c r="BY165" s="122">
        <v>0</v>
      </c>
      <c r="BZ165" s="119">
        <f t="shared" si="1050"/>
        <v>3919068</v>
      </c>
      <c r="CA165" s="116">
        <v>0</v>
      </c>
      <c r="CB165" s="134">
        <v>0</v>
      </c>
      <c r="CC165" s="122">
        <v>0</v>
      </c>
      <c r="CD165" s="122">
        <v>0</v>
      </c>
      <c r="CE165" s="122"/>
      <c r="CF165" s="122"/>
      <c r="CG165" s="122"/>
      <c r="CH165" s="122"/>
      <c r="CI165" s="122"/>
      <c r="CJ165" s="122"/>
      <c r="CK165" s="122"/>
      <c r="CL165" s="122"/>
      <c r="CM165" s="119">
        <f t="shared" si="1051"/>
        <v>0</v>
      </c>
      <c r="CN165" s="116">
        <f t="shared" si="1052"/>
        <v>299921270</v>
      </c>
      <c r="CO165" s="116">
        <f t="shared" si="1053"/>
        <v>530250000</v>
      </c>
      <c r="CP165" s="116">
        <f t="shared" si="1054"/>
        <v>746330932</v>
      </c>
      <c r="CQ165" s="116">
        <f t="shared" si="1055"/>
        <v>3919068</v>
      </c>
      <c r="CR165" s="283">
        <f t="shared" si="1039"/>
        <v>0.76009585470637153</v>
      </c>
      <c r="CS165" s="283">
        <f t="shared" si="1040"/>
        <v>0.60011777426304158</v>
      </c>
    </row>
    <row r="166" spans="1:97" s="102" customFormat="1" ht="54" outlineLevel="1" x14ac:dyDescent="0.2">
      <c r="B166" s="318" t="str">
        <f t="shared" si="1041"/>
        <v>C-520-800-310</v>
      </c>
      <c r="C166" s="138" t="s">
        <v>558</v>
      </c>
      <c r="D166" s="127" t="s">
        <v>407</v>
      </c>
      <c r="E166" s="220" t="s">
        <v>581</v>
      </c>
      <c r="F166" s="116">
        <v>500000000</v>
      </c>
      <c r="G166" s="116"/>
      <c r="H166" s="116"/>
      <c r="I166" s="134"/>
      <c r="J166" s="122"/>
      <c r="K166" s="122"/>
      <c r="L166" s="118"/>
      <c r="M166" s="114"/>
      <c r="N166" s="106"/>
      <c r="O166" s="141"/>
      <c r="P166" s="123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19">
        <f t="shared" si="1042"/>
        <v>0</v>
      </c>
      <c r="AF166" s="116">
        <f t="shared" si="1043"/>
        <v>0</v>
      </c>
      <c r="AG166" s="116">
        <v>50000000</v>
      </c>
      <c r="AH166" s="134"/>
      <c r="AI166" s="113">
        <f t="shared" si="1044"/>
        <v>-50000000</v>
      </c>
      <c r="AJ166" s="124">
        <f t="shared" si="1057"/>
        <v>450000000</v>
      </c>
      <c r="AK166" s="122"/>
      <c r="AL166" s="124">
        <f t="shared" si="1060"/>
        <v>338654768</v>
      </c>
      <c r="AM166" s="124">
        <f t="shared" si="1047"/>
        <v>450000000</v>
      </c>
      <c r="AN166" s="119">
        <v>0</v>
      </c>
      <c r="AO166" s="134">
        <v>0</v>
      </c>
      <c r="AP166" s="122">
        <v>0</v>
      </c>
      <c r="AQ166" s="122">
        <v>338654768</v>
      </c>
      <c r="AR166" s="122"/>
      <c r="AS166" s="122"/>
      <c r="AT166" s="122"/>
      <c r="AU166" s="122"/>
      <c r="AV166" s="122"/>
      <c r="AW166" s="125"/>
      <c r="AX166" s="125"/>
      <c r="AY166" s="122"/>
      <c r="AZ166" s="119">
        <f t="shared" si="1048"/>
        <v>338654768</v>
      </c>
      <c r="BA166" s="116">
        <v>0</v>
      </c>
      <c r="BB166" s="134">
        <v>0</v>
      </c>
      <c r="BC166" s="122">
        <v>0</v>
      </c>
      <c r="BD166" s="122">
        <v>0</v>
      </c>
      <c r="BE166" s="122"/>
      <c r="BF166" s="122"/>
      <c r="BG166" s="122"/>
      <c r="BH166" s="122"/>
      <c r="BI166" s="122"/>
      <c r="BJ166" s="122"/>
      <c r="BK166" s="122"/>
      <c r="BL166" s="122"/>
      <c r="BM166" s="119">
        <f t="shared" si="1049"/>
        <v>0</v>
      </c>
      <c r="BN166" s="116">
        <v>0</v>
      </c>
      <c r="BO166" s="134">
        <v>0</v>
      </c>
      <c r="BP166" s="122">
        <v>0</v>
      </c>
      <c r="BQ166" s="122">
        <v>0</v>
      </c>
      <c r="BR166" s="122">
        <v>0</v>
      </c>
      <c r="BS166" s="122">
        <v>0</v>
      </c>
      <c r="BT166" s="122">
        <v>0</v>
      </c>
      <c r="BU166" s="122">
        <v>0</v>
      </c>
      <c r="BV166" s="122">
        <v>0</v>
      </c>
      <c r="BW166" s="122">
        <v>0</v>
      </c>
      <c r="BX166" s="122">
        <v>0</v>
      </c>
      <c r="BY166" s="122">
        <v>0</v>
      </c>
      <c r="BZ166" s="119">
        <f t="shared" si="1050"/>
        <v>0</v>
      </c>
      <c r="CA166" s="116">
        <v>0</v>
      </c>
      <c r="CB166" s="134">
        <v>0</v>
      </c>
      <c r="CC166" s="122">
        <v>0</v>
      </c>
      <c r="CD166" s="122">
        <v>0</v>
      </c>
      <c r="CE166" s="122"/>
      <c r="CF166" s="122"/>
      <c r="CG166" s="122"/>
      <c r="CH166" s="122"/>
      <c r="CI166" s="122"/>
      <c r="CJ166" s="122"/>
      <c r="CK166" s="122"/>
      <c r="CL166" s="122"/>
      <c r="CM166" s="119">
        <f t="shared" si="1051"/>
        <v>0</v>
      </c>
      <c r="CN166" s="116">
        <f t="shared" si="1052"/>
        <v>111345232</v>
      </c>
      <c r="CO166" s="116">
        <f t="shared" si="1053"/>
        <v>0</v>
      </c>
      <c r="CP166" s="116">
        <f t="shared" si="1054"/>
        <v>0</v>
      </c>
      <c r="CQ166" s="116">
        <f t="shared" si="1055"/>
        <v>0</v>
      </c>
      <c r="CR166" s="283">
        <f t="shared" si="1039"/>
        <v>0.75256615111111114</v>
      </c>
      <c r="CS166" s="283">
        <f t="shared" si="1040"/>
        <v>0</v>
      </c>
    </row>
    <row r="167" spans="1:97" s="102" customFormat="1" ht="54" outlineLevel="1" x14ac:dyDescent="0.2">
      <c r="B167" s="318" t="str">
        <f t="shared" si="1041"/>
        <v>C-670-1507-3-0-210</v>
      </c>
      <c r="C167" s="138" t="s">
        <v>559</v>
      </c>
      <c r="D167" s="127" t="s">
        <v>407</v>
      </c>
      <c r="E167" s="220" t="s">
        <v>582</v>
      </c>
      <c r="F167" s="116">
        <v>1500000000</v>
      </c>
      <c r="G167" s="116"/>
      <c r="H167" s="116"/>
      <c r="I167" s="134"/>
      <c r="J167" s="122"/>
      <c r="K167" s="122"/>
      <c r="L167" s="118"/>
      <c r="M167" s="114"/>
      <c r="N167" s="106"/>
      <c r="O167" s="141"/>
      <c r="P167" s="123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19">
        <f t="shared" si="1042"/>
        <v>0</v>
      </c>
      <c r="AF167" s="116">
        <f t="shared" si="1043"/>
        <v>0</v>
      </c>
      <c r="AG167" s="116"/>
      <c r="AH167" s="157"/>
      <c r="AI167" s="113">
        <f t="shared" si="1044"/>
        <v>0</v>
      </c>
      <c r="AJ167" s="124">
        <f t="shared" si="1057"/>
        <v>1500000000</v>
      </c>
      <c r="AK167" s="122"/>
      <c r="AL167" s="124">
        <f t="shared" ref="AL167" si="1061">+AK167+AZ167</f>
        <v>1470000000</v>
      </c>
      <c r="AM167" s="124">
        <f t="shared" ref="AM167" si="1062">+AJ167-AK167</f>
        <v>1500000000</v>
      </c>
      <c r="AN167" s="119">
        <v>970000000</v>
      </c>
      <c r="AO167" s="134">
        <v>500000000</v>
      </c>
      <c r="AP167" s="122">
        <v>0</v>
      </c>
      <c r="AQ167" s="122">
        <v>0</v>
      </c>
      <c r="AR167" s="122"/>
      <c r="AS167" s="122"/>
      <c r="AT167" s="122"/>
      <c r="AU167" s="122"/>
      <c r="AV167" s="122"/>
      <c r="AW167" s="125"/>
      <c r="AX167" s="125"/>
      <c r="AY167" s="122"/>
      <c r="AZ167" s="119">
        <f t="shared" si="1048"/>
        <v>1470000000</v>
      </c>
      <c r="BA167" s="116">
        <v>0</v>
      </c>
      <c r="BB167" s="134">
        <v>550626000</v>
      </c>
      <c r="BC167" s="122">
        <v>385317999</v>
      </c>
      <c r="BD167" s="122">
        <v>500000000</v>
      </c>
      <c r="BE167" s="122"/>
      <c r="BF167" s="122"/>
      <c r="BG167" s="122"/>
      <c r="BH167" s="122"/>
      <c r="BI167" s="122"/>
      <c r="BJ167" s="122"/>
      <c r="BK167" s="122"/>
      <c r="BL167" s="122"/>
      <c r="BM167" s="119">
        <f t="shared" si="1049"/>
        <v>1435943999</v>
      </c>
      <c r="BN167" s="116">
        <v>0</v>
      </c>
      <c r="BO167" s="134">
        <v>0</v>
      </c>
      <c r="BP167" s="122">
        <v>24134000</v>
      </c>
      <c r="BQ167" s="122">
        <v>87796399</v>
      </c>
      <c r="BR167" s="122">
        <v>0</v>
      </c>
      <c r="BS167" s="122">
        <v>0</v>
      </c>
      <c r="BT167" s="122">
        <v>0</v>
      </c>
      <c r="BU167" s="122">
        <v>0</v>
      </c>
      <c r="BV167" s="122">
        <v>0</v>
      </c>
      <c r="BW167" s="122">
        <v>0</v>
      </c>
      <c r="BX167" s="122">
        <v>0</v>
      </c>
      <c r="BY167" s="122">
        <v>0</v>
      </c>
      <c r="BZ167" s="119">
        <f t="shared" si="1050"/>
        <v>111930399</v>
      </c>
      <c r="CA167" s="116">
        <v>0</v>
      </c>
      <c r="CB167" s="134">
        <v>0</v>
      </c>
      <c r="CC167" s="122">
        <v>24134000</v>
      </c>
      <c r="CD167" s="122">
        <v>87796399</v>
      </c>
      <c r="CE167" s="122"/>
      <c r="CF167" s="122"/>
      <c r="CG167" s="122"/>
      <c r="CH167" s="122"/>
      <c r="CI167" s="122"/>
      <c r="CJ167" s="122"/>
      <c r="CK167" s="122"/>
      <c r="CL167" s="122"/>
      <c r="CM167" s="119">
        <f t="shared" si="1051"/>
        <v>111930399</v>
      </c>
      <c r="CN167" s="116">
        <f t="shared" si="1052"/>
        <v>30000000</v>
      </c>
      <c r="CO167" s="116">
        <f t="shared" si="1053"/>
        <v>970000000</v>
      </c>
      <c r="CP167" s="116">
        <f t="shared" si="1054"/>
        <v>1324013600</v>
      </c>
      <c r="CQ167" s="116">
        <f t="shared" si="1055"/>
        <v>0</v>
      </c>
      <c r="CR167" s="283">
        <f t="shared" si="1039"/>
        <v>0.98</v>
      </c>
      <c r="CS167" s="283">
        <f t="shared" si="1040"/>
        <v>0.95729599933333331</v>
      </c>
    </row>
    <row r="168" spans="1:97" s="102" customFormat="1" ht="54" outlineLevel="1" x14ac:dyDescent="0.2">
      <c r="B168" s="318" t="str">
        <f t="shared" si="1041"/>
        <v>C-670-1507-3-0-310</v>
      </c>
      <c r="C168" s="138" t="s">
        <v>560</v>
      </c>
      <c r="D168" s="127" t="s">
        <v>407</v>
      </c>
      <c r="E168" s="220" t="s">
        <v>583</v>
      </c>
      <c r="F168" s="116">
        <v>1000000000</v>
      </c>
      <c r="G168" s="116"/>
      <c r="H168" s="116"/>
      <c r="I168" s="134"/>
      <c r="J168" s="122"/>
      <c r="K168" s="122"/>
      <c r="L168" s="118"/>
      <c r="M168" s="114"/>
      <c r="N168" s="106"/>
      <c r="O168" s="141"/>
      <c r="P168" s="123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19">
        <f t="shared" si="1042"/>
        <v>0</v>
      </c>
      <c r="AF168" s="116">
        <f t="shared" si="1043"/>
        <v>0</v>
      </c>
      <c r="AG168" s="116">
        <v>200000000</v>
      </c>
      <c r="AH168" s="157"/>
      <c r="AI168" s="113">
        <f t="shared" si="1044"/>
        <v>-200000000</v>
      </c>
      <c r="AJ168" s="124">
        <f t="shared" si="1057"/>
        <v>800000000</v>
      </c>
      <c r="AK168" s="122"/>
      <c r="AL168" s="124">
        <f t="shared" ref="AL168" si="1063">+AK168+AZ168</f>
        <v>550000000</v>
      </c>
      <c r="AM168" s="124">
        <f t="shared" ref="AM168" si="1064">+AJ168-AK168</f>
        <v>800000000</v>
      </c>
      <c r="AN168" s="119">
        <v>531346426</v>
      </c>
      <c r="AO168" s="134">
        <v>10000000</v>
      </c>
      <c r="AP168" s="122">
        <v>7347768</v>
      </c>
      <c r="AQ168" s="122">
        <v>1305806</v>
      </c>
      <c r="AR168" s="122"/>
      <c r="AS168" s="122"/>
      <c r="AT168" s="122"/>
      <c r="AU168" s="122"/>
      <c r="AV168" s="122"/>
      <c r="AW168" s="125"/>
      <c r="AX168" s="125"/>
      <c r="AY168" s="122"/>
      <c r="AZ168" s="119">
        <f t="shared" si="1048"/>
        <v>550000000</v>
      </c>
      <c r="BA168" s="116">
        <v>23402817</v>
      </c>
      <c r="BB168" s="134">
        <v>252791693</v>
      </c>
      <c r="BC168" s="122">
        <v>47702495</v>
      </c>
      <c r="BD168" s="122">
        <v>37174161</v>
      </c>
      <c r="BE168" s="122"/>
      <c r="BF168" s="122"/>
      <c r="BG168" s="122"/>
      <c r="BH168" s="122"/>
      <c r="BI168" s="122"/>
      <c r="BJ168" s="122"/>
      <c r="BK168" s="122"/>
      <c r="BL168" s="122"/>
      <c r="BM168" s="119">
        <f t="shared" si="1049"/>
        <v>361071166</v>
      </c>
      <c r="BN168" s="116">
        <v>0</v>
      </c>
      <c r="BO168" s="134">
        <v>37576965</v>
      </c>
      <c r="BP168" s="122">
        <v>44485796</v>
      </c>
      <c r="BQ168" s="122">
        <v>59683885</v>
      </c>
      <c r="BR168" s="122">
        <v>0</v>
      </c>
      <c r="BS168" s="122">
        <v>0</v>
      </c>
      <c r="BT168" s="122">
        <v>0</v>
      </c>
      <c r="BU168" s="122">
        <v>0</v>
      </c>
      <c r="BV168" s="122">
        <v>0</v>
      </c>
      <c r="BW168" s="122">
        <v>0</v>
      </c>
      <c r="BX168" s="122">
        <v>0</v>
      </c>
      <c r="BY168" s="122">
        <v>0</v>
      </c>
      <c r="BZ168" s="119">
        <f t="shared" si="1050"/>
        <v>141746646</v>
      </c>
      <c r="CA168" s="116">
        <v>0</v>
      </c>
      <c r="CB168" s="134">
        <v>37576965</v>
      </c>
      <c r="CC168" s="122">
        <v>44485796</v>
      </c>
      <c r="CD168" s="122">
        <v>48096168</v>
      </c>
      <c r="CE168" s="122"/>
      <c r="CF168" s="122"/>
      <c r="CG168" s="122"/>
      <c r="CH168" s="122"/>
      <c r="CI168" s="122"/>
      <c r="CJ168" s="122"/>
      <c r="CK168" s="122"/>
      <c r="CL168" s="122"/>
      <c r="CM168" s="119">
        <f t="shared" si="1051"/>
        <v>130158929</v>
      </c>
      <c r="CN168" s="116">
        <f t="shared" si="1052"/>
        <v>250000000</v>
      </c>
      <c r="CO168" s="116">
        <f t="shared" si="1053"/>
        <v>507943609</v>
      </c>
      <c r="CP168" s="116">
        <f t="shared" si="1054"/>
        <v>219324520</v>
      </c>
      <c r="CQ168" s="116">
        <f t="shared" si="1055"/>
        <v>11587717</v>
      </c>
      <c r="CR168" s="283">
        <f t="shared" si="1039"/>
        <v>0.6875</v>
      </c>
      <c r="CS168" s="283">
        <f t="shared" si="1040"/>
        <v>0.45133895750000003</v>
      </c>
    </row>
    <row r="169" spans="1:97" s="102" customFormat="1" ht="54.75" outlineLevel="1" thickBot="1" x14ac:dyDescent="0.25">
      <c r="B169" s="318" t="str">
        <f t="shared" si="1041"/>
        <v>C-670-1508-110</v>
      </c>
      <c r="C169" s="170" t="s">
        <v>561</v>
      </c>
      <c r="D169" s="171" t="s">
        <v>407</v>
      </c>
      <c r="E169" s="221" t="s">
        <v>584</v>
      </c>
      <c r="F169" s="181">
        <v>1000000000</v>
      </c>
      <c r="G169" s="181"/>
      <c r="H169" s="181"/>
      <c r="I169" s="176"/>
      <c r="J169" s="172"/>
      <c r="K169" s="172"/>
      <c r="L169" s="174"/>
      <c r="M169" s="179"/>
      <c r="N169" s="180"/>
      <c r="O169" s="176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8">
        <f t="shared" si="1042"/>
        <v>0</v>
      </c>
      <c r="AF169" s="181">
        <f t="shared" si="1043"/>
        <v>0</v>
      </c>
      <c r="AG169" s="181">
        <v>150000000</v>
      </c>
      <c r="AH169" s="176"/>
      <c r="AI169" s="180">
        <f t="shared" si="1044"/>
        <v>-150000000</v>
      </c>
      <c r="AJ169" s="172">
        <f t="shared" si="1057"/>
        <v>850000000</v>
      </c>
      <c r="AK169" s="172"/>
      <c r="AL169" s="172">
        <f t="shared" ref="AL169" si="1065">+AK169+AZ169</f>
        <v>786708000</v>
      </c>
      <c r="AM169" s="172">
        <f t="shared" ref="AM169" si="1066">+AJ169-AK169</f>
        <v>850000000</v>
      </c>
      <c r="AN169" s="178">
        <v>669186665</v>
      </c>
      <c r="AO169" s="176">
        <v>114104341</v>
      </c>
      <c r="AP169" s="172">
        <v>3309935</v>
      </c>
      <c r="AQ169" s="172">
        <v>107059</v>
      </c>
      <c r="AR169" s="172"/>
      <c r="AS169" s="172"/>
      <c r="AT169" s="172"/>
      <c r="AU169" s="172"/>
      <c r="AV169" s="172"/>
      <c r="AW169" s="172"/>
      <c r="AX169" s="172"/>
      <c r="AY169" s="172"/>
      <c r="AZ169" s="178">
        <f t="shared" si="1048"/>
        <v>786708000</v>
      </c>
      <c r="BA169" s="181">
        <v>58734500</v>
      </c>
      <c r="BB169" s="176">
        <v>467604961</v>
      </c>
      <c r="BC169" s="172">
        <v>93490700</v>
      </c>
      <c r="BD169" s="172">
        <v>50415893</v>
      </c>
      <c r="BE169" s="172"/>
      <c r="BF169" s="172"/>
      <c r="BG169" s="172"/>
      <c r="BH169" s="172"/>
      <c r="BI169" s="172"/>
      <c r="BJ169" s="172"/>
      <c r="BK169" s="172"/>
      <c r="BL169" s="172"/>
      <c r="BM169" s="178">
        <f t="shared" si="1049"/>
        <v>670246054</v>
      </c>
      <c r="BN169" s="181">
        <v>0</v>
      </c>
      <c r="BO169" s="176">
        <v>6685804</v>
      </c>
      <c r="BP169" s="172">
        <v>50645597</v>
      </c>
      <c r="BQ169" s="172">
        <v>85901921</v>
      </c>
      <c r="BR169" s="172">
        <v>0</v>
      </c>
      <c r="BS169" s="172">
        <v>0</v>
      </c>
      <c r="BT169" s="172">
        <v>0</v>
      </c>
      <c r="BU169" s="172">
        <v>0</v>
      </c>
      <c r="BV169" s="172">
        <v>0</v>
      </c>
      <c r="BW169" s="172">
        <v>0</v>
      </c>
      <c r="BX169" s="172">
        <v>0</v>
      </c>
      <c r="BY169" s="172">
        <v>0</v>
      </c>
      <c r="BZ169" s="178">
        <f t="shared" si="1050"/>
        <v>143233322</v>
      </c>
      <c r="CA169" s="181">
        <v>0</v>
      </c>
      <c r="CB169" s="176">
        <v>5941320</v>
      </c>
      <c r="CC169" s="172">
        <v>51390081</v>
      </c>
      <c r="CD169" s="172">
        <v>82170901</v>
      </c>
      <c r="CE169" s="172"/>
      <c r="CF169" s="172"/>
      <c r="CG169" s="172"/>
      <c r="CH169" s="172"/>
      <c r="CI169" s="172"/>
      <c r="CJ169" s="172"/>
      <c r="CK169" s="172"/>
      <c r="CL169" s="172"/>
      <c r="CM169" s="178">
        <f t="shared" si="1051"/>
        <v>139502302</v>
      </c>
      <c r="CN169" s="181">
        <f t="shared" si="1052"/>
        <v>63292000</v>
      </c>
      <c r="CO169" s="181">
        <f t="shared" si="1053"/>
        <v>610452165</v>
      </c>
      <c r="CP169" s="181">
        <f t="shared" si="1054"/>
        <v>527012732</v>
      </c>
      <c r="CQ169" s="181">
        <f t="shared" si="1055"/>
        <v>3731020</v>
      </c>
      <c r="CR169" s="284">
        <f t="shared" si="1039"/>
        <v>0.92553882352941175</v>
      </c>
      <c r="CS169" s="284">
        <f t="shared" si="1040"/>
        <v>0.78852476941176475</v>
      </c>
    </row>
    <row r="170" spans="1:97" ht="18" customHeight="1" thickBot="1" x14ac:dyDescent="0.3">
      <c r="C170" s="89"/>
      <c r="D170" s="73"/>
      <c r="E170" s="334"/>
      <c r="F170" s="91"/>
      <c r="G170" s="91"/>
      <c r="H170" s="91"/>
      <c r="I170" s="91"/>
      <c r="J170" s="91"/>
      <c r="K170" s="91"/>
      <c r="L170" s="91"/>
      <c r="M170" s="90"/>
      <c r="N170" s="90"/>
      <c r="O170" s="90"/>
      <c r="P170" s="90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4"/>
      <c r="AK170" s="91"/>
      <c r="AL170" s="94"/>
      <c r="AM170" s="94"/>
      <c r="AN170" s="91"/>
      <c r="AO170" s="91"/>
      <c r="AP170" s="91"/>
      <c r="AQ170" s="91"/>
      <c r="AR170" s="91"/>
      <c r="AS170" s="91"/>
      <c r="AT170" s="91"/>
      <c r="AU170" s="91"/>
      <c r="AV170" s="91"/>
      <c r="AW170" s="80"/>
      <c r="AX170" s="91"/>
      <c r="AY170" s="91"/>
      <c r="AZ170" s="91"/>
      <c r="BA170" s="91"/>
      <c r="BB170" s="91"/>
      <c r="BC170" s="91"/>
      <c r="BD170" s="91"/>
      <c r="BE170" s="91"/>
      <c r="BF170" s="91"/>
      <c r="BG170" s="91"/>
      <c r="BH170" s="91"/>
      <c r="BI170" s="91"/>
      <c r="BJ170" s="91"/>
      <c r="BK170" s="91"/>
      <c r="BL170" s="91"/>
      <c r="BM170" s="91"/>
      <c r="BN170" s="91"/>
      <c r="BO170" s="91"/>
      <c r="BP170" s="91"/>
      <c r="BQ170" s="91"/>
      <c r="BR170" s="91"/>
      <c r="BS170" s="91"/>
      <c r="BT170" s="91"/>
      <c r="BU170" s="91"/>
      <c r="BV170" s="91"/>
      <c r="BW170" s="91"/>
      <c r="BX170" s="91"/>
      <c r="BY170" s="91"/>
      <c r="BZ170" s="91"/>
      <c r="CA170" s="91"/>
      <c r="CB170" s="91"/>
      <c r="CC170" s="91"/>
      <c r="CD170" s="91"/>
      <c r="CE170" s="91"/>
      <c r="CF170" s="91"/>
      <c r="CG170" s="91"/>
      <c r="CH170" s="91"/>
      <c r="CI170" s="91"/>
      <c r="CJ170" s="91"/>
      <c r="CK170" s="91"/>
      <c r="CL170" s="91"/>
      <c r="CM170" s="91"/>
      <c r="CN170" s="91"/>
      <c r="CO170" s="91"/>
      <c r="CP170" s="91"/>
      <c r="CQ170" s="91"/>
      <c r="CR170" s="92"/>
      <c r="CS170" s="92"/>
    </row>
    <row r="171" spans="1:97" s="218" customFormat="1" ht="40.5" customHeight="1" thickBot="1" x14ac:dyDescent="0.25">
      <c r="A171" s="213"/>
      <c r="B171" s="324"/>
      <c r="C171" s="214"/>
      <c r="D171" s="215"/>
      <c r="E171" s="346" t="s">
        <v>8</v>
      </c>
      <c r="F171" s="216">
        <f t="shared" ref="F171:AL171" si="1067">+F148+F21</f>
        <v>453507159417</v>
      </c>
      <c r="G171" s="216">
        <f t="shared" si="1067"/>
        <v>245000000</v>
      </c>
      <c r="H171" s="216">
        <f t="shared" si="1067"/>
        <v>245000000</v>
      </c>
      <c r="I171" s="216">
        <f t="shared" si="1067"/>
        <v>340000000</v>
      </c>
      <c r="J171" s="216">
        <f t="shared" si="1067"/>
        <v>340000000</v>
      </c>
      <c r="K171" s="216">
        <f t="shared" si="1067"/>
        <v>3626082359</v>
      </c>
      <c r="L171" s="216">
        <f t="shared" si="1067"/>
        <v>3626082359</v>
      </c>
      <c r="M171" s="216">
        <f t="shared" si="1067"/>
        <v>100000000</v>
      </c>
      <c r="N171" s="216">
        <f t="shared" si="1067"/>
        <v>100000000</v>
      </c>
      <c r="O171" s="216">
        <f t="shared" si="1067"/>
        <v>0</v>
      </c>
      <c r="P171" s="216">
        <f t="shared" si="1067"/>
        <v>0</v>
      </c>
      <c r="Q171" s="216">
        <f t="shared" si="1067"/>
        <v>0</v>
      </c>
      <c r="R171" s="216">
        <f t="shared" si="1067"/>
        <v>0</v>
      </c>
      <c r="S171" s="216">
        <f t="shared" si="1067"/>
        <v>0</v>
      </c>
      <c r="T171" s="216">
        <f t="shared" si="1067"/>
        <v>0</v>
      </c>
      <c r="U171" s="216">
        <f t="shared" si="1067"/>
        <v>0</v>
      </c>
      <c r="V171" s="216">
        <f t="shared" si="1067"/>
        <v>0</v>
      </c>
      <c r="W171" s="216">
        <f t="shared" si="1067"/>
        <v>0</v>
      </c>
      <c r="X171" s="216">
        <f t="shared" si="1067"/>
        <v>0</v>
      </c>
      <c r="Y171" s="216">
        <f t="shared" si="1067"/>
        <v>0</v>
      </c>
      <c r="Z171" s="216">
        <f t="shared" si="1067"/>
        <v>0</v>
      </c>
      <c r="AA171" s="216">
        <f t="shared" si="1067"/>
        <v>0</v>
      </c>
      <c r="AB171" s="216">
        <f t="shared" si="1067"/>
        <v>0</v>
      </c>
      <c r="AC171" s="216">
        <f t="shared" si="1067"/>
        <v>0</v>
      </c>
      <c r="AD171" s="216">
        <f t="shared" si="1067"/>
        <v>0</v>
      </c>
      <c r="AE171" s="216">
        <f t="shared" si="1067"/>
        <v>4311082359</v>
      </c>
      <c r="AF171" s="216">
        <f t="shared" si="1067"/>
        <v>4311082359</v>
      </c>
      <c r="AG171" s="216">
        <f t="shared" si="1067"/>
        <v>13498200464</v>
      </c>
      <c r="AH171" s="216">
        <f t="shared" si="1067"/>
        <v>800000000</v>
      </c>
      <c r="AI171" s="216">
        <f t="shared" ref="AI171" si="1068">+AI148+AI21</f>
        <v>-12698200464</v>
      </c>
      <c r="AJ171" s="216">
        <f t="shared" si="1067"/>
        <v>440458958953</v>
      </c>
      <c r="AK171" s="216">
        <f t="shared" si="1067"/>
        <v>252052341</v>
      </c>
      <c r="AL171" s="216">
        <f t="shared" si="1067"/>
        <v>327138130549.95996</v>
      </c>
      <c r="AM171" s="216">
        <f t="shared" ref="AM171:BR171" si="1069">+AM148+AM21</f>
        <v>440206906612</v>
      </c>
      <c r="AN171" s="216">
        <f t="shared" si="1069"/>
        <v>315590305968.95996</v>
      </c>
      <c r="AO171" s="216">
        <f t="shared" si="1069"/>
        <v>5555089491</v>
      </c>
      <c r="AP171" s="216">
        <f t="shared" si="1069"/>
        <v>2517658258</v>
      </c>
      <c r="AQ171" s="216">
        <f t="shared" si="1069"/>
        <v>3223024491</v>
      </c>
      <c r="AR171" s="216">
        <f t="shared" si="1069"/>
        <v>0</v>
      </c>
      <c r="AS171" s="216">
        <f t="shared" si="1069"/>
        <v>0</v>
      </c>
      <c r="AT171" s="216">
        <f t="shared" si="1069"/>
        <v>0</v>
      </c>
      <c r="AU171" s="216">
        <f t="shared" si="1069"/>
        <v>0</v>
      </c>
      <c r="AV171" s="216">
        <f t="shared" si="1069"/>
        <v>0</v>
      </c>
      <c r="AW171" s="216">
        <f t="shared" si="1069"/>
        <v>0</v>
      </c>
      <c r="AX171" s="216">
        <f t="shared" si="1069"/>
        <v>0</v>
      </c>
      <c r="AY171" s="216">
        <f t="shared" si="1069"/>
        <v>0</v>
      </c>
      <c r="AZ171" s="216">
        <f t="shared" si="1069"/>
        <v>326886078208.95996</v>
      </c>
      <c r="BA171" s="216">
        <f t="shared" si="1069"/>
        <v>140075075799.95999</v>
      </c>
      <c r="BB171" s="216">
        <f t="shared" si="1069"/>
        <v>18330876248</v>
      </c>
      <c r="BC171" s="216">
        <f t="shared" si="1069"/>
        <v>16321773153.5</v>
      </c>
      <c r="BD171" s="216">
        <f t="shared" si="1069"/>
        <v>15645059406.76</v>
      </c>
      <c r="BE171" s="216">
        <f t="shared" si="1069"/>
        <v>0</v>
      </c>
      <c r="BF171" s="216">
        <f t="shared" si="1069"/>
        <v>0</v>
      </c>
      <c r="BG171" s="216">
        <f t="shared" si="1069"/>
        <v>0</v>
      </c>
      <c r="BH171" s="216">
        <f t="shared" si="1069"/>
        <v>0</v>
      </c>
      <c r="BI171" s="216">
        <f t="shared" si="1069"/>
        <v>0</v>
      </c>
      <c r="BJ171" s="216">
        <f t="shared" si="1069"/>
        <v>0</v>
      </c>
      <c r="BK171" s="216">
        <f t="shared" si="1069"/>
        <v>0</v>
      </c>
      <c r="BL171" s="216">
        <f t="shared" si="1069"/>
        <v>0</v>
      </c>
      <c r="BM171" s="216">
        <f t="shared" si="1069"/>
        <v>190372784608.22</v>
      </c>
      <c r="BN171" s="216">
        <f t="shared" si="1069"/>
        <v>10381355164</v>
      </c>
      <c r="BO171" s="216">
        <f t="shared" si="1069"/>
        <v>28142438888.709999</v>
      </c>
      <c r="BP171" s="216">
        <f t="shared" si="1069"/>
        <v>31997744933</v>
      </c>
      <c r="BQ171" s="216">
        <f t="shared" si="1069"/>
        <v>29416338785</v>
      </c>
      <c r="BR171" s="216">
        <f t="shared" si="1069"/>
        <v>0</v>
      </c>
      <c r="BS171" s="216">
        <f t="shared" ref="BS171:CQ171" si="1070">+BS148+BS21</f>
        <v>0</v>
      </c>
      <c r="BT171" s="216">
        <f t="shared" si="1070"/>
        <v>0</v>
      </c>
      <c r="BU171" s="216">
        <f t="shared" si="1070"/>
        <v>0</v>
      </c>
      <c r="BV171" s="216">
        <f t="shared" si="1070"/>
        <v>0</v>
      </c>
      <c r="BW171" s="216">
        <f t="shared" si="1070"/>
        <v>0</v>
      </c>
      <c r="BX171" s="216">
        <f t="shared" si="1070"/>
        <v>0</v>
      </c>
      <c r="BY171" s="216">
        <f t="shared" si="1070"/>
        <v>0</v>
      </c>
      <c r="BZ171" s="216">
        <f t="shared" si="1070"/>
        <v>99937877770.709991</v>
      </c>
      <c r="CA171" s="216">
        <f t="shared" si="1070"/>
        <v>7578541528</v>
      </c>
      <c r="CB171" s="216">
        <f t="shared" si="1070"/>
        <v>30886431920.709999</v>
      </c>
      <c r="CC171" s="216">
        <f t="shared" si="1070"/>
        <v>30336021830</v>
      </c>
      <c r="CD171" s="216">
        <f t="shared" si="1070"/>
        <v>31032112102</v>
      </c>
      <c r="CE171" s="216">
        <f t="shared" si="1070"/>
        <v>0</v>
      </c>
      <c r="CF171" s="216">
        <f t="shared" si="1070"/>
        <v>0</v>
      </c>
      <c r="CG171" s="216">
        <f t="shared" si="1070"/>
        <v>0</v>
      </c>
      <c r="CH171" s="216">
        <f t="shared" si="1070"/>
        <v>0</v>
      </c>
      <c r="CI171" s="216">
        <f t="shared" si="1070"/>
        <v>0</v>
      </c>
      <c r="CJ171" s="216">
        <f t="shared" si="1070"/>
        <v>0</v>
      </c>
      <c r="CK171" s="216">
        <f t="shared" si="1070"/>
        <v>0</v>
      </c>
      <c r="CL171" s="216">
        <f t="shared" si="1070"/>
        <v>0</v>
      </c>
      <c r="CM171" s="216">
        <f t="shared" si="1070"/>
        <v>99833107380.709991</v>
      </c>
      <c r="CN171" s="216">
        <f t="shared" si="1070"/>
        <v>113572880744.03999</v>
      </c>
      <c r="CO171" s="216">
        <f t="shared" si="1070"/>
        <v>175515230169</v>
      </c>
      <c r="CP171" s="216">
        <f t="shared" si="1070"/>
        <v>90434561928.51001</v>
      </c>
      <c r="CQ171" s="216">
        <f t="shared" si="1070"/>
        <v>104770390</v>
      </c>
      <c r="CR171" s="217">
        <f>+AZ171/AM171</f>
        <v>0.74257371544849149</v>
      </c>
      <c r="CS171" s="217">
        <f>+BM171/AM171</f>
        <v>0.43246205761150242</v>
      </c>
    </row>
  </sheetData>
  <autoFilter ref="A20:CS171"/>
  <mergeCells count="34">
    <mergeCell ref="CA18:CL19"/>
    <mergeCell ref="CQ18:CQ19"/>
    <mergeCell ref="CP18:CP19"/>
    <mergeCell ref="CO18:CO19"/>
    <mergeCell ref="CN18:CN19"/>
    <mergeCell ref="CM18:CM19"/>
    <mergeCell ref="BA18:BL19"/>
    <mergeCell ref="AH18:AH20"/>
    <mergeCell ref="AN18:AY19"/>
    <mergeCell ref="AK18:AK20"/>
    <mergeCell ref="AL18:AL20"/>
    <mergeCell ref="AM18:AM19"/>
    <mergeCell ref="AI18:AI19"/>
    <mergeCell ref="U19:V19"/>
    <mergeCell ref="W19:X19"/>
    <mergeCell ref="Y19:Z19"/>
    <mergeCell ref="AA19:AB19"/>
    <mergeCell ref="AE18:AF19"/>
    <mergeCell ref="F18:F19"/>
    <mergeCell ref="AG18:AG19"/>
    <mergeCell ref="AJ18:AJ19"/>
    <mergeCell ref="BM18:BM19"/>
    <mergeCell ref="BZ18:BZ19"/>
    <mergeCell ref="AZ18:AZ19"/>
    <mergeCell ref="BN18:BY19"/>
    <mergeCell ref="G18:AD18"/>
    <mergeCell ref="AC19:AD19"/>
    <mergeCell ref="G19:H19"/>
    <mergeCell ref="I19:J19"/>
    <mergeCell ref="K19:L19"/>
    <mergeCell ref="M19:N19"/>
    <mergeCell ref="O19:P19"/>
    <mergeCell ref="Q19:R19"/>
    <mergeCell ref="S19:T19"/>
  </mergeCells>
  <conditionalFormatting sqref="AZ161">
    <cfRule type="iconSet" priority="78">
      <iconSet reverse="1">
        <cfvo type="percent" val="0"/>
        <cfvo type="formula" val="#REF!*0.8"/>
        <cfvo type="formula" val="#REF!*0.9"/>
      </iconSet>
    </cfRule>
  </conditionalFormatting>
  <conditionalFormatting sqref="BM161">
    <cfRule type="iconSet" priority="107">
      <iconSet reverse="1">
        <cfvo type="percent" val="0"/>
        <cfvo type="formula" val="#REF!*0.8"/>
        <cfvo type="formula" val="#REF!*0.9"/>
      </iconSet>
    </cfRule>
  </conditionalFormatting>
  <conditionalFormatting sqref="BM97">
    <cfRule type="iconSet" priority="19">
      <iconSet reverse="1">
        <cfvo type="percent" val="0"/>
        <cfvo type="formula" val="#REF!*0.8"/>
        <cfvo type="formula" val="#REF!*0.9"/>
      </iconSet>
    </cfRule>
  </conditionalFormatting>
  <conditionalFormatting sqref="BM87">
    <cfRule type="iconSet" priority="17">
      <iconSet reverse="1">
        <cfvo type="percent" val="0"/>
        <cfvo type="formula" val="#REF!*0.8"/>
        <cfvo type="formula" val="#REF!*0.9"/>
      </iconSet>
    </cfRule>
  </conditionalFormatting>
  <conditionalFormatting sqref="AZ54">
    <cfRule type="iconSet" priority="14">
      <iconSet reverse="1">
        <cfvo type="percent" val="0"/>
        <cfvo type="formula" val="#REF!*0.8"/>
        <cfvo type="formula" val="#REF!*0.9"/>
      </iconSet>
    </cfRule>
  </conditionalFormatting>
  <conditionalFormatting sqref="BM54">
    <cfRule type="iconSet" priority="13">
      <iconSet reverse="1">
        <cfvo type="percent" val="0"/>
        <cfvo type="formula" val="#REF!*0.8"/>
        <cfvo type="formula" val="#REF!*0.9"/>
      </iconSet>
    </cfRule>
  </conditionalFormatting>
  <conditionalFormatting sqref="BZ54">
    <cfRule type="iconSet" priority="12">
      <iconSet reverse="1">
        <cfvo type="percent" val="0"/>
        <cfvo type="formula" val="#REF!*0.8"/>
        <cfvo type="formula" val="#REF!*0.9"/>
      </iconSet>
    </cfRule>
  </conditionalFormatting>
  <conditionalFormatting sqref="CM54">
    <cfRule type="iconSet" priority="11">
      <iconSet reverse="1">
        <cfvo type="percent" val="0"/>
        <cfvo type="formula" val="#REF!*0.8"/>
        <cfvo type="formula" val="#REF!*0.9"/>
      </iconSet>
    </cfRule>
  </conditionalFormatting>
  <conditionalFormatting sqref="AZ63">
    <cfRule type="iconSet" priority="10">
      <iconSet reverse="1">
        <cfvo type="percent" val="0"/>
        <cfvo type="formula" val="#REF!*0.8"/>
        <cfvo type="formula" val="#REF!*0.9"/>
      </iconSet>
    </cfRule>
  </conditionalFormatting>
  <conditionalFormatting sqref="AZ130:AZ132 AZ124:AZ128 AZ121:AZ122 AZ119 AZ115:AZ117 AZ109:AZ113 AZ106:AZ107 AZ102:AZ104 AZ93:AZ100 AZ83:AZ91 AZ80:AZ81 AZ72:AZ78 AZ68:AZ69 AZ64:AZ66">
    <cfRule type="iconSet" priority="9">
      <iconSet reverse="1">
        <cfvo type="percent" val="0"/>
        <cfvo type="formula" val="#REF!*0.8"/>
        <cfvo type="formula" val="#REF!*0.9"/>
      </iconSet>
    </cfRule>
  </conditionalFormatting>
  <conditionalFormatting sqref="BM63">
    <cfRule type="iconSet" priority="8">
      <iconSet reverse="1">
        <cfvo type="percent" val="0"/>
        <cfvo type="formula" val="#REF!*0.8"/>
        <cfvo type="formula" val="#REF!*0.9"/>
      </iconSet>
    </cfRule>
  </conditionalFormatting>
  <conditionalFormatting sqref="AZ133">
    <cfRule type="iconSet" priority="4">
      <iconSet reverse="1">
        <cfvo type="percent" val="0"/>
        <cfvo type="formula" val="#REF!*0.8"/>
        <cfvo type="formula" val="#REF!*0.9"/>
      </iconSet>
    </cfRule>
  </conditionalFormatting>
  <printOptions horizontalCentered="1" verticalCentered="1"/>
  <pageMargins left="0.98425196850393704" right="0.98425196850393704" top="0.74803149606299213" bottom="0.74803149606299213" header="0.31496062992125984" footer="0.31496062992125984"/>
  <pageSetup paperSize="5" scale="28" fitToWidth="4" fitToHeight="3" orientation="landscape" horizontalDpi="4294967295" verticalDpi="4294967295" r:id="rId1"/>
  <rowBreaks count="1" manualBreakCount="1">
    <brk id="147" min="2" max="9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02"/>
  <sheetViews>
    <sheetView topLeftCell="A15" workbookViewId="0">
      <selection activeCell="D23" sqref="D22:D23"/>
    </sheetView>
  </sheetViews>
  <sheetFormatPr baseColWidth="10" defaultRowHeight="12.75" x14ac:dyDescent="0.2"/>
  <cols>
    <col min="1" max="1" width="15.5703125" style="33" customWidth="1"/>
    <col min="2" max="2" width="10" style="1" customWidth="1"/>
    <col min="3" max="3" width="3.5703125" style="30" customWidth="1"/>
    <col min="4" max="4" width="20.42578125" style="1" customWidth="1"/>
    <col min="5" max="5" width="17.140625" style="1" customWidth="1"/>
    <col min="6" max="6" width="15.5703125" style="1" customWidth="1"/>
    <col min="7" max="7" width="17" style="1" customWidth="1"/>
    <col min="8" max="8" width="17.42578125" style="1" customWidth="1"/>
    <col min="9" max="9" width="16.7109375" style="1" bestFit="1" customWidth="1"/>
    <col min="10" max="10" width="16.42578125" style="1" bestFit="1" customWidth="1"/>
    <col min="11" max="11" width="16.85546875" style="1" customWidth="1"/>
    <col min="12" max="13" width="15" style="1" bestFit="1" customWidth="1"/>
    <col min="14" max="15" width="14.42578125" style="1" bestFit="1" customWidth="1"/>
    <col min="16" max="16" width="15.5703125" style="1" customWidth="1"/>
    <col min="17" max="17" width="13.85546875" style="1" hidden="1" customWidth="1"/>
    <col min="18" max="18" width="5" style="1" hidden="1" customWidth="1"/>
    <col min="19" max="19" width="16.5703125" style="1" hidden="1" customWidth="1"/>
    <col min="20" max="20" width="5" style="1" hidden="1" customWidth="1"/>
    <col min="21" max="21" width="15.42578125" style="1" hidden="1" customWidth="1"/>
    <col min="22" max="22" width="5" style="1" hidden="1" customWidth="1"/>
    <col min="23" max="23" width="11.42578125" style="1"/>
    <col min="24" max="24" width="16.5703125" style="1" bestFit="1" customWidth="1"/>
    <col min="25" max="16384" width="11.42578125" style="1"/>
  </cols>
  <sheetData>
    <row r="1" spans="1:24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 x14ac:dyDescent="0.2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.75" x14ac:dyDescent="0.25">
      <c r="B3" s="2"/>
      <c r="C3" s="3"/>
      <c r="D3" s="35" t="s">
        <v>14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.75" x14ac:dyDescent="0.25">
      <c r="B4" s="2"/>
      <c r="C4" s="3"/>
      <c r="D4" s="35" t="s">
        <v>288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 x14ac:dyDescent="0.2">
      <c r="B5" s="2"/>
      <c r="C5" s="3"/>
      <c r="D5" s="32" t="s">
        <v>334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 x14ac:dyDescent="0.2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3.5" thickBot="1" x14ac:dyDescent="0.25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 x14ac:dyDescent="0.2">
      <c r="B8" s="6" t="s">
        <v>1</v>
      </c>
      <c r="C8" s="7"/>
      <c r="D8" s="8"/>
      <c r="E8" s="9" t="s">
        <v>18</v>
      </c>
      <c r="F8" s="36"/>
      <c r="G8" s="36" t="s">
        <v>2</v>
      </c>
      <c r="H8" s="36" t="s">
        <v>17</v>
      </c>
      <c r="I8" s="36" t="s">
        <v>6</v>
      </c>
      <c r="J8" s="36" t="s">
        <v>0</v>
      </c>
      <c r="K8" s="36" t="s">
        <v>220</v>
      </c>
      <c r="L8" s="36" t="s">
        <v>32</v>
      </c>
      <c r="M8" s="36" t="s">
        <v>32</v>
      </c>
      <c r="N8" s="36" t="s">
        <v>32</v>
      </c>
      <c r="O8" s="36" t="s">
        <v>32</v>
      </c>
      <c r="P8" s="4"/>
      <c r="Q8" s="1" t="s">
        <v>339</v>
      </c>
      <c r="S8" s="1" t="s">
        <v>340</v>
      </c>
      <c r="U8" s="1" t="s">
        <v>341</v>
      </c>
    </row>
    <row r="9" spans="1:24" ht="14.25" customHeight="1" thickBot="1" x14ac:dyDescent="0.25">
      <c r="B9" s="10" t="s">
        <v>3</v>
      </c>
      <c r="C9" s="11" t="s">
        <v>15</v>
      </c>
      <c r="D9" s="12" t="s">
        <v>4</v>
      </c>
      <c r="E9" s="10" t="s">
        <v>287</v>
      </c>
      <c r="F9" s="37"/>
      <c r="G9" s="12" t="s">
        <v>5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280</v>
      </c>
      <c r="M9" s="12" t="s">
        <v>281</v>
      </c>
      <c r="N9" s="12" t="s">
        <v>282</v>
      </c>
      <c r="O9" s="12" t="s">
        <v>283</v>
      </c>
      <c r="P9" s="4"/>
    </row>
    <row r="10" spans="1:24" ht="13.5" customHeight="1" thickBot="1" x14ac:dyDescent="0.25">
      <c r="B10" s="13" t="s">
        <v>16</v>
      </c>
      <c r="C10" s="14"/>
      <c r="D10" s="37" t="s">
        <v>1</v>
      </c>
      <c r="E10" s="13"/>
      <c r="F10" s="15"/>
      <c r="G10" s="37">
        <v>1</v>
      </c>
      <c r="H10" s="37">
        <v>2</v>
      </c>
      <c r="I10" s="37">
        <v>3</v>
      </c>
      <c r="J10" s="37">
        <v>4</v>
      </c>
      <c r="K10" s="37">
        <v>5</v>
      </c>
      <c r="L10" s="37" t="s">
        <v>127</v>
      </c>
      <c r="M10" s="37" t="s">
        <v>128</v>
      </c>
      <c r="N10" s="37" t="s">
        <v>129</v>
      </c>
      <c r="O10" s="37" t="s">
        <v>130</v>
      </c>
      <c r="P10" s="4"/>
    </row>
    <row r="11" spans="1:24" s="16" customFormat="1" x14ac:dyDescent="0.2">
      <c r="A11" s="34"/>
      <c r="B11" s="38"/>
      <c r="C11" s="17"/>
      <c r="D11" s="38" t="s">
        <v>58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 x14ac:dyDescent="0.2">
      <c r="A12" s="34"/>
      <c r="B12" s="19" t="s">
        <v>142</v>
      </c>
      <c r="C12" s="17"/>
      <c r="D12" s="38" t="s">
        <v>57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4" customFormat="1" x14ac:dyDescent="0.2">
      <c r="A13" s="39"/>
      <c r="B13" s="40" t="s">
        <v>221</v>
      </c>
      <c r="C13" s="17"/>
      <c r="D13" s="52" t="s">
        <v>222</v>
      </c>
      <c r="E13" s="57">
        <f>+E14+E18+E20+E29+E32</f>
        <v>66786000000</v>
      </c>
      <c r="F13" s="57"/>
      <c r="G13" s="57">
        <f>+G14+G18+G20+G29+G32</f>
        <v>91532348000</v>
      </c>
      <c r="H13" s="18" t="e">
        <f>+#REF!</f>
        <v>#REF!</v>
      </c>
      <c r="I13" s="57" t="e">
        <f>+I14+I18+I20+I29+I32</f>
        <v>#REF!</v>
      </c>
      <c r="J13" s="57" t="e">
        <f>+J14+J18+J20+J29+J32</f>
        <v>#REF!</v>
      </c>
      <c r="K13" s="57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57">
        <f>+Q14+Q18+Q20+Q29+Q32</f>
        <v>84210675684</v>
      </c>
      <c r="R13" s="23" t="e">
        <f t="shared" si="4"/>
        <v>#REF!</v>
      </c>
      <c r="S13" s="57">
        <f>+S14+S18+S20+S29+S32</f>
        <v>76584269840</v>
      </c>
      <c r="U13" s="57">
        <f>+U14+U18+U20+U29+U32</f>
        <v>76584269840</v>
      </c>
      <c r="X13" s="45"/>
    </row>
    <row r="14" spans="1:24" s="44" customFormat="1" x14ac:dyDescent="0.2">
      <c r="A14" s="39"/>
      <c r="B14" s="40" t="s">
        <v>223</v>
      </c>
      <c r="C14" s="17">
        <v>10</v>
      </c>
      <c r="D14" s="52" t="s">
        <v>224</v>
      </c>
      <c r="E14" s="57">
        <f>SUM(E15:E17)</f>
        <v>51091000000</v>
      </c>
      <c r="F14" s="57"/>
      <c r="G14" s="57">
        <f>SUM(G15:G17)</f>
        <v>70793198000</v>
      </c>
      <c r="H14" s="18" t="e">
        <f>+#REF!</f>
        <v>#REF!</v>
      </c>
      <c r="I14" s="57" t="e">
        <f>SUM(I15:I17)</f>
        <v>#REF!</v>
      </c>
      <c r="J14" s="57" t="e">
        <f>SUM(J15:J17)</f>
        <v>#REF!</v>
      </c>
      <c r="K14" s="57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57">
        <f>SUM(Q15:Q17)</f>
        <v>64045844072</v>
      </c>
      <c r="R14" s="23" t="e">
        <f t="shared" si="4"/>
        <v>#REF!</v>
      </c>
      <c r="S14" s="57">
        <f>SUM(S15:S17)</f>
        <v>58011015237</v>
      </c>
      <c r="U14" s="57">
        <f>SUM(U15:U17)</f>
        <v>58011015237</v>
      </c>
      <c r="X14" s="45"/>
    </row>
    <row r="15" spans="1:24" s="44" customFormat="1" x14ac:dyDescent="0.2">
      <c r="A15" s="39" t="str">
        <f>+B15&amp;C15</f>
        <v>A 1-0-1-1-110</v>
      </c>
      <c r="B15" s="40" t="s">
        <v>304</v>
      </c>
      <c r="C15" s="41">
        <v>10</v>
      </c>
      <c r="D15" s="42" t="s">
        <v>38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47" t="e">
        <f>+I15-S15</f>
        <v>#REF!</v>
      </c>
      <c r="U15" s="25">
        <v>54134064301</v>
      </c>
      <c r="V15" s="47" t="e">
        <f>+J15-U15</f>
        <v>#REF!</v>
      </c>
      <c r="X15" s="45"/>
    </row>
    <row r="16" spans="1:24" s="44" customFormat="1" x14ac:dyDescent="0.2">
      <c r="A16" s="39" t="str">
        <f t="shared" ref="A16:A34" si="5">+B16&amp;C16</f>
        <v>A 1-0-1-1-210</v>
      </c>
      <c r="B16" s="40" t="s">
        <v>305</v>
      </c>
      <c r="C16" s="41">
        <v>10</v>
      </c>
      <c r="D16" s="42" t="s">
        <v>41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47" t="e">
        <f>+I16-S16</f>
        <v>#REF!</v>
      </c>
      <c r="U16" s="25">
        <v>3403013580</v>
      </c>
      <c r="V16" s="47" t="e">
        <f>+J16-U16</f>
        <v>#REF!</v>
      </c>
      <c r="X16" s="45"/>
    </row>
    <row r="17" spans="1:24" s="44" customFormat="1" x14ac:dyDescent="0.2">
      <c r="A17" s="39" t="str">
        <f t="shared" si="5"/>
        <v>A 1-0-1-1-410</v>
      </c>
      <c r="B17" s="40" t="s">
        <v>306</v>
      </c>
      <c r="C17" s="41">
        <v>10</v>
      </c>
      <c r="D17" s="42" t="s">
        <v>42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47" t="e">
        <f>+I17-S17</f>
        <v>#REF!</v>
      </c>
      <c r="U17" s="25">
        <v>473937356</v>
      </c>
      <c r="V17" s="47" t="e">
        <f>+J17-U17</f>
        <v>#REF!</v>
      </c>
      <c r="X17" s="45"/>
    </row>
    <row r="18" spans="1:24" s="44" customFormat="1" x14ac:dyDescent="0.2">
      <c r="A18" s="39"/>
      <c r="B18" s="40" t="s">
        <v>236</v>
      </c>
      <c r="C18" s="41">
        <v>10</v>
      </c>
      <c r="D18" s="46" t="s">
        <v>237</v>
      </c>
      <c r="E18" s="43">
        <f>+E19</f>
        <v>1054000000</v>
      </c>
      <c r="F18" s="43"/>
      <c r="G18" s="43">
        <f>+G19</f>
        <v>1758500000</v>
      </c>
      <c r="H18" s="18" t="e">
        <f>+#REF!</f>
        <v>#REF!</v>
      </c>
      <c r="I18" s="43" t="e">
        <f>+I19</f>
        <v>#REF!</v>
      </c>
      <c r="J18" s="43" t="e">
        <f>+J19</f>
        <v>#REF!</v>
      </c>
      <c r="K18" s="43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3">
        <f>+Q19</f>
        <v>1754000000</v>
      </c>
      <c r="R18" s="23" t="e">
        <f t="shared" si="4"/>
        <v>#REF!</v>
      </c>
      <c r="S18" s="43">
        <f>+S19</f>
        <v>1467677516</v>
      </c>
      <c r="U18" s="43">
        <f>+U19</f>
        <v>1467677516</v>
      </c>
      <c r="X18" s="45"/>
    </row>
    <row r="19" spans="1:24" s="44" customFormat="1" x14ac:dyDescent="0.2">
      <c r="A19" s="39" t="str">
        <f t="shared" si="5"/>
        <v>A 1-0-1-4-210</v>
      </c>
      <c r="B19" s="40" t="s">
        <v>307</v>
      </c>
      <c r="C19" s="41">
        <v>10</v>
      </c>
      <c r="D19" s="42" t="s">
        <v>39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47" t="e">
        <f>+I19-S19</f>
        <v>#REF!</v>
      </c>
      <c r="U19" s="25">
        <v>1467677516</v>
      </c>
      <c r="V19" s="47" t="e">
        <f>+J19-U19</f>
        <v>#REF!</v>
      </c>
      <c r="X19" s="45"/>
    </row>
    <row r="20" spans="1:24" s="44" customFormat="1" x14ac:dyDescent="0.2">
      <c r="A20" s="39"/>
      <c r="B20" s="40" t="s">
        <v>225</v>
      </c>
      <c r="C20" s="41">
        <v>10</v>
      </c>
      <c r="D20" s="46" t="s">
        <v>226</v>
      </c>
      <c r="E20" s="43">
        <f>SUM(E21:E28)</f>
        <v>14111000000</v>
      </c>
      <c r="F20" s="43"/>
      <c r="G20" s="43">
        <f>SUM(G21:G28)</f>
        <v>18198000000</v>
      </c>
      <c r="H20" s="18" t="e">
        <f>+#REF!</f>
        <v>#REF!</v>
      </c>
      <c r="I20" s="43" t="e">
        <f>SUM(I21:I28)</f>
        <v>#REF!</v>
      </c>
      <c r="J20" s="43" t="e">
        <f>SUM(J21:J28)</f>
        <v>#REF!</v>
      </c>
      <c r="K20" s="43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3">
        <f>SUM(Q21:Q28)</f>
        <v>17658329247</v>
      </c>
      <c r="R20" s="23" t="e">
        <f t="shared" si="4"/>
        <v>#REF!</v>
      </c>
      <c r="S20" s="43">
        <f>SUM(S21:S28)</f>
        <v>16516656520</v>
      </c>
      <c r="U20" s="43">
        <f>SUM(U21:U28)</f>
        <v>16516656520</v>
      </c>
      <c r="X20" s="45"/>
    </row>
    <row r="21" spans="1:24" s="44" customFormat="1" ht="12" customHeight="1" x14ac:dyDescent="0.2">
      <c r="A21" s="39" t="str">
        <f t="shared" si="5"/>
        <v>A 1-0-1-5-110</v>
      </c>
      <c r="B21" s="40" t="s">
        <v>308</v>
      </c>
      <c r="C21" s="41">
        <v>10</v>
      </c>
      <c r="D21" s="42" t="s">
        <v>40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47" t="e">
        <f t="shared" ref="T21:T28" si="6">+I21-S21</f>
        <v>#REF!</v>
      </c>
      <c r="U21" s="25">
        <v>2804613624</v>
      </c>
      <c r="V21" s="47" t="e">
        <f t="shared" ref="V21:V28" si="7">+J21-U21</f>
        <v>#REF!</v>
      </c>
      <c r="X21" s="45"/>
    </row>
    <row r="22" spans="1:24" s="44" customFormat="1" ht="13.5" customHeight="1" x14ac:dyDescent="0.2">
      <c r="A22" s="39" t="str">
        <f t="shared" si="5"/>
        <v>A 1-0-1-5-210</v>
      </c>
      <c r="B22" s="40" t="s">
        <v>309</v>
      </c>
      <c r="C22" s="41">
        <v>10</v>
      </c>
      <c r="D22" s="42" t="s">
        <v>43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47" t="e">
        <f t="shared" si="6"/>
        <v>#REF!</v>
      </c>
      <c r="U22" s="25">
        <v>1610464464</v>
      </c>
      <c r="V22" s="47" t="e">
        <f t="shared" si="7"/>
        <v>#REF!</v>
      </c>
      <c r="X22" s="45"/>
    </row>
    <row r="23" spans="1:24" s="44" customFormat="1" x14ac:dyDescent="0.2">
      <c r="A23" s="39" t="str">
        <f t="shared" si="5"/>
        <v>A 1-0-1-5-1210</v>
      </c>
      <c r="B23" s="40" t="s">
        <v>310</v>
      </c>
      <c r="C23" s="41">
        <v>10</v>
      </c>
      <c r="D23" s="42" t="s">
        <v>44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47" t="e">
        <f t="shared" si="6"/>
        <v>#REF!</v>
      </c>
      <c r="U23" s="25">
        <v>0</v>
      </c>
      <c r="V23" s="47" t="e">
        <f t="shared" si="7"/>
        <v>#REF!</v>
      </c>
      <c r="X23" s="45"/>
    </row>
    <row r="24" spans="1:24" s="44" customFormat="1" x14ac:dyDescent="0.2">
      <c r="A24" s="39" t="str">
        <f t="shared" si="5"/>
        <v>A 1-0-1-5-1310</v>
      </c>
      <c r="B24" s="40" t="s">
        <v>311</v>
      </c>
      <c r="C24" s="41">
        <v>10</v>
      </c>
      <c r="D24" s="42" t="s">
        <v>45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47" t="e">
        <f t="shared" si="6"/>
        <v>#REF!</v>
      </c>
      <c r="U24" s="25">
        <v>0</v>
      </c>
      <c r="V24" s="47" t="e">
        <f t="shared" si="7"/>
        <v>#REF!</v>
      </c>
      <c r="X24" s="45"/>
    </row>
    <row r="25" spans="1:24" s="44" customFormat="1" x14ac:dyDescent="0.2">
      <c r="A25" s="39" t="str">
        <f t="shared" si="5"/>
        <v>A 1-0-1-5-1410</v>
      </c>
      <c r="B25" s="40" t="s">
        <v>312</v>
      </c>
      <c r="C25" s="41">
        <v>10</v>
      </c>
      <c r="D25" s="42" t="s">
        <v>46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47" t="e">
        <f t="shared" si="6"/>
        <v>#REF!</v>
      </c>
      <c r="U25" s="25">
        <v>2324786477</v>
      </c>
      <c r="V25" s="47" t="e">
        <f t="shared" si="7"/>
        <v>#REF!</v>
      </c>
      <c r="X25" s="45"/>
    </row>
    <row r="26" spans="1:24" s="44" customFormat="1" x14ac:dyDescent="0.2">
      <c r="A26" s="39" t="str">
        <f t="shared" si="5"/>
        <v>A 1-0-1-5-1510</v>
      </c>
      <c r="B26" s="40" t="s">
        <v>313</v>
      </c>
      <c r="C26" s="41">
        <v>10</v>
      </c>
      <c r="D26" s="42" t="s">
        <v>47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47" t="e">
        <f t="shared" si="6"/>
        <v>#REF!</v>
      </c>
      <c r="U26" s="25">
        <v>2413705584</v>
      </c>
      <c r="V26" s="47" t="e">
        <f t="shared" si="7"/>
        <v>#REF!</v>
      </c>
      <c r="X26" s="45"/>
    </row>
    <row r="27" spans="1:24" s="44" customFormat="1" x14ac:dyDescent="0.2">
      <c r="A27" s="39" t="str">
        <f t="shared" si="5"/>
        <v>A 1-0-1-5-1610</v>
      </c>
      <c r="B27" s="40" t="s">
        <v>314</v>
      </c>
      <c r="C27" s="41">
        <v>10</v>
      </c>
      <c r="D27" s="42" t="s">
        <v>48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47" t="e">
        <f t="shared" si="6"/>
        <v>#REF!</v>
      </c>
      <c r="U27" s="25">
        <v>5547468558</v>
      </c>
      <c r="V27" s="47" t="e">
        <f t="shared" si="7"/>
        <v>#REF!</v>
      </c>
      <c r="X27" s="45"/>
    </row>
    <row r="28" spans="1:24" s="44" customFormat="1" x14ac:dyDescent="0.2">
      <c r="A28" s="39" t="str">
        <f t="shared" si="5"/>
        <v>A 1-0-1-5-2210</v>
      </c>
      <c r="B28" s="40" t="s">
        <v>315</v>
      </c>
      <c r="C28" s="41">
        <v>10</v>
      </c>
      <c r="D28" s="42" t="s">
        <v>49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47" t="e">
        <f t="shared" si="6"/>
        <v>#REF!</v>
      </c>
      <c r="U28" s="25">
        <v>1815617813</v>
      </c>
      <c r="V28" s="47" t="e">
        <f t="shared" si="7"/>
        <v>#REF!</v>
      </c>
      <c r="X28" s="45"/>
    </row>
    <row r="29" spans="1:24" s="44" customFormat="1" x14ac:dyDescent="0.2">
      <c r="A29" s="39"/>
      <c r="B29" s="40" t="s">
        <v>227</v>
      </c>
      <c r="C29" s="41">
        <v>10</v>
      </c>
      <c r="D29" s="46" t="s">
        <v>228</v>
      </c>
      <c r="E29" s="43">
        <f>+E30+E31</f>
        <v>530000000</v>
      </c>
      <c r="F29" s="43"/>
      <c r="G29" s="43">
        <f>+G30+G31</f>
        <v>612650000</v>
      </c>
      <c r="H29" s="18" t="e">
        <f>+#REF!</f>
        <v>#REF!</v>
      </c>
      <c r="I29" s="43" t="e">
        <f>+I30+I31</f>
        <v>#REF!</v>
      </c>
      <c r="J29" s="43" t="e">
        <f>+J30+J31</f>
        <v>#REF!</v>
      </c>
      <c r="K29" s="43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3">
        <f>+Q30+Q31</f>
        <v>582502365</v>
      </c>
      <c r="R29" s="23" t="e">
        <f t="shared" si="4"/>
        <v>#REF!</v>
      </c>
      <c r="S29" s="43">
        <f>+S30+S31</f>
        <v>418920567</v>
      </c>
      <c r="U29" s="43">
        <f>+U30+U31</f>
        <v>418920567</v>
      </c>
      <c r="X29" s="45"/>
    </row>
    <row r="30" spans="1:24" s="44" customFormat="1" x14ac:dyDescent="0.2">
      <c r="A30" s="39" t="str">
        <f t="shared" si="5"/>
        <v>A 1-0-1-9-110</v>
      </c>
      <c r="B30" s="40" t="s">
        <v>143</v>
      </c>
      <c r="C30" s="41">
        <v>10</v>
      </c>
      <c r="D30" s="42" t="s">
        <v>50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47" t="e">
        <f>+I30-S30</f>
        <v>#REF!</v>
      </c>
      <c r="U30" s="25">
        <v>253137425</v>
      </c>
      <c r="V30" s="47" t="e">
        <f>+J30-U30</f>
        <v>#REF!</v>
      </c>
      <c r="X30" s="45"/>
    </row>
    <row r="31" spans="1:24" s="44" customFormat="1" x14ac:dyDescent="0.2">
      <c r="A31" s="39" t="str">
        <f t="shared" si="5"/>
        <v>A 1-0-1-9-310</v>
      </c>
      <c r="B31" s="40" t="s">
        <v>144</v>
      </c>
      <c r="C31" s="41">
        <v>10</v>
      </c>
      <c r="D31" s="42" t="s">
        <v>51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47" t="e">
        <f>+I31-S31</f>
        <v>#REF!</v>
      </c>
      <c r="U31" s="25">
        <v>165783142</v>
      </c>
      <c r="V31" s="47" t="e">
        <f>+J31-U31</f>
        <v>#REF!</v>
      </c>
      <c r="X31" s="45"/>
    </row>
    <row r="32" spans="1:24" s="44" customFormat="1" x14ac:dyDescent="0.2">
      <c r="A32" s="39" t="str">
        <f>+B32&amp;C32</f>
        <v>A 1-0-1-99910</v>
      </c>
      <c r="B32" s="40" t="s">
        <v>336</v>
      </c>
      <c r="C32" s="41">
        <v>10</v>
      </c>
      <c r="D32" s="46" t="s">
        <v>335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47" t="e">
        <f>+I32-S32</f>
        <v>#REF!</v>
      </c>
      <c r="U32" s="25">
        <v>170000000</v>
      </c>
      <c r="V32" s="47" t="e">
        <f>+J32-U32</f>
        <v>#REF!</v>
      </c>
      <c r="X32" s="45"/>
    </row>
    <row r="33" spans="1:24" s="44" customFormat="1" x14ac:dyDescent="0.2">
      <c r="A33" s="39"/>
      <c r="B33" s="40" t="s">
        <v>229</v>
      </c>
      <c r="C33" s="41">
        <v>10</v>
      </c>
      <c r="D33" s="46" t="s">
        <v>230</v>
      </c>
      <c r="E33" s="43">
        <f>+E34</f>
        <v>2762000000</v>
      </c>
      <c r="F33" s="43"/>
      <c r="G33" s="43">
        <f>+G34</f>
        <v>3286000000</v>
      </c>
      <c r="H33" s="18" t="e">
        <f>+#REF!</f>
        <v>#REF!</v>
      </c>
      <c r="I33" s="43" t="e">
        <f>+I34</f>
        <v>#REF!</v>
      </c>
      <c r="J33" s="43" t="e">
        <f>+J34</f>
        <v>#REF!</v>
      </c>
      <c r="K33" s="43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3">
        <f>+Q34</f>
        <v>3161198989</v>
      </c>
      <c r="R33" s="23" t="e">
        <f t="shared" si="4"/>
        <v>#REF!</v>
      </c>
      <c r="S33" s="43">
        <f>+S34</f>
        <v>3093158178</v>
      </c>
      <c r="U33" s="43">
        <f>+U34</f>
        <v>2989863304</v>
      </c>
      <c r="X33" s="45"/>
    </row>
    <row r="34" spans="1:24" s="44" customFormat="1" x14ac:dyDescent="0.2">
      <c r="A34" s="39" t="str">
        <f t="shared" si="5"/>
        <v>A 1-0-2-1210</v>
      </c>
      <c r="B34" s="40" t="s">
        <v>145</v>
      </c>
      <c r="C34" s="41">
        <v>10</v>
      </c>
      <c r="D34" s="42" t="s">
        <v>52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47" t="e">
        <f>+I34-S34</f>
        <v>#REF!</v>
      </c>
      <c r="U34" s="25">
        <v>2989863304</v>
      </c>
      <c r="V34" s="47" t="e">
        <f>+J34-U34</f>
        <v>#REF!</v>
      </c>
      <c r="X34" s="45"/>
    </row>
    <row r="35" spans="1:24" s="44" customFormat="1" x14ac:dyDescent="0.2">
      <c r="A35" s="39"/>
      <c r="B35" s="40" t="s">
        <v>231</v>
      </c>
      <c r="C35" s="41">
        <v>10</v>
      </c>
      <c r="D35" s="46" t="s">
        <v>238</v>
      </c>
      <c r="E35" s="43">
        <f>+E36+E42+E47+E48+E49+E50</f>
        <v>22395000000</v>
      </c>
      <c r="F35" s="43"/>
      <c r="G35" s="43">
        <f>+G36+G42+G47+G48+G49+G50</f>
        <v>32191300000</v>
      </c>
      <c r="H35" s="18" t="e">
        <f>+#REF!</f>
        <v>#REF!</v>
      </c>
      <c r="I35" s="43" t="e">
        <f>+I36+I42+I47+I48+I49+I50</f>
        <v>#REF!</v>
      </c>
      <c r="J35" s="43" t="e">
        <f>+J36+J42+J47+J48+J49+J50</f>
        <v>#REF!</v>
      </c>
      <c r="K35" s="43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3">
        <f>+Q36+Q42+Q47+Q48+Q49+Q50</f>
        <v>30818000000</v>
      </c>
      <c r="R35" s="23" t="e">
        <f t="shared" si="4"/>
        <v>#REF!</v>
      </c>
      <c r="S35" s="43">
        <f>+S36+S42+S47+S48+S49+S50</f>
        <v>25999656018</v>
      </c>
      <c r="U35" s="43">
        <f>+U36+U42+U47+U48+U49+U50</f>
        <v>25999656018</v>
      </c>
      <c r="X35" s="45"/>
    </row>
    <row r="36" spans="1:24" s="44" customFormat="1" x14ac:dyDescent="0.2">
      <c r="A36" s="39"/>
      <c r="B36" s="40" t="s">
        <v>232</v>
      </c>
      <c r="C36" s="41">
        <v>10</v>
      </c>
      <c r="D36" s="46" t="s">
        <v>233</v>
      </c>
      <c r="E36" s="43">
        <f>SUM(E37:E41)</f>
        <v>11341375000</v>
      </c>
      <c r="F36" s="43"/>
      <c r="G36" s="43">
        <f>SUM(G37:G41)</f>
        <v>16567594333</v>
      </c>
      <c r="H36" s="18" t="e">
        <f>+#REF!</f>
        <v>#REF!</v>
      </c>
      <c r="I36" s="43" t="e">
        <f>SUM(I37:I41)</f>
        <v>#REF!</v>
      </c>
      <c r="J36" s="43" t="e">
        <f>SUM(J37:J41)</f>
        <v>#REF!</v>
      </c>
      <c r="K36" s="43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3">
        <f>SUM(Q37:Q41)</f>
        <v>16070375000</v>
      </c>
      <c r="R36" s="23" t="e">
        <f t="shared" si="4"/>
        <v>#REF!</v>
      </c>
      <c r="S36" s="43">
        <f>SUM(S37:S41)</f>
        <v>13641977518</v>
      </c>
      <c r="U36" s="43">
        <f>SUM(U37:U41)</f>
        <v>13641977518</v>
      </c>
      <c r="X36" s="45"/>
    </row>
    <row r="37" spans="1:24" s="44" customFormat="1" x14ac:dyDescent="0.2">
      <c r="A37" s="39" t="str">
        <f t="shared" ref="A37:A50" si="8">+B37&amp;C37</f>
        <v>A 1-0-5-1-110</v>
      </c>
      <c r="B37" s="40" t="s">
        <v>316</v>
      </c>
      <c r="C37" s="41">
        <v>10</v>
      </c>
      <c r="D37" s="42" t="s">
        <v>71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47" t="e">
        <f>+I37-S37</f>
        <v>#REF!</v>
      </c>
      <c r="U37" s="25">
        <v>2642982700</v>
      </c>
      <c r="V37" s="47" t="e">
        <f>+J37-U37</f>
        <v>#REF!</v>
      </c>
      <c r="X37" s="45"/>
    </row>
    <row r="38" spans="1:24" s="44" customFormat="1" x14ac:dyDescent="0.2">
      <c r="A38" s="39" t="str">
        <f t="shared" si="8"/>
        <v>A 1-0-5-1-210</v>
      </c>
      <c r="B38" s="40" t="s">
        <v>146</v>
      </c>
      <c r="C38" s="41">
        <v>10</v>
      </c>
      <c r="D38" s="42" t="s">
        <v>72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47" t="e">
        <f>+I38-S38</f>
        <v>#REF!</v>
      </c>
      <c r="U38" s="25">
        <v>1781240856</v>
      </c>
      <c r="V38" s="47" t="e">
        <f>+J38-U38</f>
        <v>#REF!</v>
      </c>
      <c r="X38" s="45"/>
    </row>
    <row r="39" spans="1:24" s="44" customFormat="1" x14ac:dyDescent="0.2">
      <c r="A39" s="39" t="str">
        <f t="shared" si="8"/>
        <v>A 1-0-5-1-310</v>
      </c>
      <c r="B39" s="40" t="s">
        <v>147</v>
      </c>
      <c r="C39" s="41">
        <v>10</v>
      </c>
      <c r="D39" s="42" t="s">
        <v>73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47" t="e">
        <f>+I39-S39</f>
        <v>#REF!</v>
      </c>
      <c r="U39" s="25">
        <v>3104289151</v>
      </c>
      <c r="V39" s="47" t="e">
        <f>+J39-U39</f>
        <v>#REF!</v>
      </c>
      <c r="X39" s="45"/>
    </row>
    <row r="40" spans="1:24" s="44" customFormat="1" x14ac:dyDescent="0.2">
      <c r="A40" s="39" t="str">
        <f t="shared" si="8"/>
        <v>A 1-0-5-1-410</v>
      </c>
      <c r="B40" s="40" t="s">
        <v>148</v>
      </c>
      <c r="C40" s="41">
        <v>10</v>
      </c>
      <c r="D40" s="42" t="s">
        <v>74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47" t="e">
        <f>+I40-S40</f>
        <v>#REF!</v>
      </c>
      <c r="U40" s="25">
        <v>5294519624</v>
      </c>
      <c r="V40" s="47" t="e">
        <f>+J40-U40</f>
        <v>#REF!</v>
      </c>
      <c r="X40" s="45"/>
    </row>
    <row r="41" spans="1:24" s="44" customFormat="1" x14ac:dyDescent="0.2">
      <c r="A41" s="39" t="str">
        <f t="shared" si="8"/>
        <v>A 1-0-5-1-510</v>
      </c>
      <c r="B41" s="40" t="s">
        <v>149</v>
      </c>
      <c r="C41" s="41">
        <v>10</v>
      </c>
      <c r="D41" s="42" t="s">
        <v>75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47" t="e">
        <f>+I41-S41</f>
        <v>#REF!</v>
      </c>
      <c r="U41" s="25">
        <v>818945187</v>
      </c>
      <c r="V41" s="47" t="e">
        <f>+J41-U41</f>
        <v>#REF!</v>
      </c>
      <c r="X41" s="45"/>
    </row>
    <row r="42" spans="1:24" s="44" customFormat="1" x14ac:dyDescent="0.2">
      <c r="A42" s="39"/>
      <c r="B42" s="40" t="s">
        <v>234</v>
      </c>
      <c r="C42" s="41">
        <v>10</v>
      </c>
      <c r="D42" s="46" t="s">
        <v>235</v>
      </c>
      <c r="E42" s="43">
        <f>SUM(E43:E46)</f>
        <v>8098305000</v>
      </c>
      <c r="F42" s="43"/>
      <c r="G42" s="43">
        <f>SUM(G43:G46)</f>
        <v>11398686250</v>
      </c>
      <c r="H42" s="18" t="e">
        <f>+#REF!</f>
        <v>#REF!</v>
      </c>
      <c r="I42" s="43" t="e">
        <f>SUM(I43:I46)</f>
        <v>#REF!</v>
      </c>
      <c r="J42" s="43" t="e">
        <f>SUM(J43:J46)</f>
        <v>#REF!</v>
      </c>
      <c r="K42" s="43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3">
        <f>SUM(Q43:Q46)</f>
        <v>10539305000</v>
      </c>
      <c r="R42" s="23" t="e">
        <f t="shared" si="4"/>
        <v>#REF!</v>
      </c>
      <c r="S42" s="43">
        <f>SUM(S43:S46)</f>
        <v>8978581800</v>
      </c>
      <c r="U42" s="43">
        <f>SUM(U43:U46)</f>
        <v>8978581800</v>
      </c>
      <c r="X42" s="45"/>
    </row>
    <row r="43" spans="1:24" s="44" customFormat="1" ht="12" customHeight="1" x14ac:dyDescent="0.2">
      <c r="A43" s="39" t="str">
        <f t="shared" si="8"/>
        <v>A 1-0-5-2-110</v>
      </c>
      <c r="B43" s="40" t="s">
        <v>150</v>
      </c>
      <c r="C43" s="41">
        <v>10</v>
      </c>
      <c r="D43" s="42" t="s">
        <v>76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47" t="e">
        <f t="shared" ref="T43:T50" si="10">+I43-S43</f>
        <v>#REF!</v>
      </c>
      <c r="U43" s="25">
        <v>60202300</v>
      </c>
      <c r="V43" s="47" t="e">
        <f t="shared" ref="V43:V50" si="11">+J43-U43</f>
        <v>#REF!</v>
      </c>
      <c r="X43" s="45"/>
    </row>
    <row r="44" spans="1:24" s="44" customFormat="1" ht="13.5" customHeight="1" x14ac:dyDescent="0.2">
      <c r="A44" s="39" t="str">
        <f t="shared" si="8"/>
        <v>A 1-0-5-2-210</v>
      </c>
      <c r="B44" s="40" t="s">
        <v>151</v>
      </c>
      <c r="C44" s="41">
        <v>10</v>
      </c>
      <c r="D44" s="42" t="s">
        <v>77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47" t="e">
        <f t="shared" si="10"/>
        <v>#REF!</v>
      </c>
      <c r="U44" s="25">
        <v>4490894516</v>
      </c>
      <c r="V44" s="47" t="e">
        <f t="shared" si="11"/>
        <v>#REF!</v>
      </c>
      <c r="X44" s="45"/>
    </row>
    <row r="45" spans="1:24" s="44" customFormat="1" ht="12.75" customHeight="1" x14ac:dyDescent="0.2">
      <c r="A45" s="39" t="str">
        <f t="shared" si="8"/>
        <v>A 1-0-5-2-310</v>
      </c>
      <c r="B45" s="40" t="s">
        <v>152</v>
      </c>
      <c r="C45" s="41">
        <v>10</v>
      </c>
      <c r="D45" s="42" t="s">
        <v>78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47" t="e">
        <f t="shared" si="10"/>
        <v>#REF!</v>
      </c>
      <c r="U45" s="25">
        <v>4393613281</v>
      </c>
      <c r="V45" s="47" t="e">
        <f t="shared" si="11"/>
        <v>#REF!</v>
      </c>
    </row>
    <row r="46" spans="1:24" s="44" customFormat="1" x14ac:dyDescent="0.2">
      <c r="A46" s="39" t="str">
        <f t="shared" si="8"/>
        <v>A 1-0-5-2-610</v>
      </c>
      <c r="B46" s="40" t="s">
        <v>153</v>
      </c>
      <c r="C46" s="41">
        <v>10</v>
      </c>
      <c r="D46" s="42" t="s">
        <v>79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47" t="e">
        <f t="shared" si="10"/>
        <v>#REF!</v>
      </c>
      <c r="U46" s="25">
        <v>33871703</v>
      </c>
      <c r="V46" s="47" t="e">
        <f t="shared" si="11"/>
        <v>#REF!</v>
      </c>
    </row>
    <row r="47" spans="1:24" s="44" customFormat="1" x14ac:dyDescent="0.2">
      <c r="A47" s="39" t="str">
        <f t="shared" si="8"/>
        <v>A 1-0-5-610</v>
      </c>
      <c r="B47" s="40" t="s">
        <v>320</v>
      </c>
      <c r="C47" s="41">
        <v>10</v>
      </c>
      <c r="D47" s="46" t="s">
        <v>33</v>
      </c>
      <c r="E47" s="43">
        <v>1773192000</v>
      </c>
      <c r="F47" s="43"/>
      <c r="G47" s="25">
        <v>2534798431</v>
      </c>
      <c r="H47" s="18" t="e">
        <f>+#REF!</f>
        <v>#REF!</v>
      </c>
      <c r="I47" s="43" t="e">
        <f>SUM(#REF!)</f>
        <v>#REF!</v>
      </c>
      <c r="J47" s="43" t="e">
        <f>SUM(#REF!)</f>
        <v>#REF!</v>
      </c>
      <c r="K47" s="43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47" t="e">
        <f t="shared" si="10"/>
        <v>#REF!</v>
      </c>
      <c r="U47" s="25">
        <v>2027372300</v>
      </c>
      <c r="V47" s="47" t="e">
        <f t="shared" si="11"/>
        <v>#REF!</v>
      </c>
    </row>
    <row r="48" spans="1:24" s="44" customFormat="1" x14ac:dyDescent="0.2">
      <c r="A48" s="39" t="str">
        <f t="shared" si="8"/>
        <v>A 1-0-5-710</v>
      </c>
      <c r="B48" s="40" t="s">
        <v>319</v>
      </c>
      <c r="C48" s="41">
        <v>10</v>
      </c>
      <c r="D48" s="46" t="s">
        <v>37</v>
      </c>
      <c r="E48" s="43">
        <v>295532000</v>
      </c>
      <c r="F48" s="43"/>
      <c r="G48" s="25">
        <v>422821771</v>
      </c>
      <c r="H48" s="18" t="e">
        <f>+#REF!</f>
        <v>#REF!</v>
      </c>
      <c r="I48" s="43" t="e">
        <f>SUM(#REF!)</f>
        <v>#REF!</v>
      </c>
      <c r="J48" s="43" t="e">
        <f>SUM(#REF!)</f>
        <v>#REF!</v>
      </c>
      <c r="K48" s="43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47" t="e">
        <f t="shared" si="10"/>
        <v>#REF!</v>
      </c>
      <c r="U48" s="25">
        <v>338009800</v>
      </c>
      <c r="V48" s="47" t="e">
        <f t="shared" si="11"/>
        <v>#REF!</v>
      </c>
    </row>
    <row r="49" spans="1:24" s="44" customFormat="1" x14ac:dyDescent="0.2">
      <c r="A49" s="39" t="str">
        <f t="shared" si="8"/>
        <v>A 1-0-5-810</v>
      </c>
      <c r="B49" s="40" t="s">
        <v>318</v>
      </c>
      <c r="C49" s="41">
        <v>10</v>
      </c>
      <c r="D49" s="46" t="s">
        <v>34</v>
      </c>
      <c r="E49" s="43">
        <v>295532000</v>
      </c>
      <c r="F49" s="43"/>
      <c r="G49" s="25">
        <v>422466405</v>
      </c>
      <c r="H49" s="18" t="e">
        <f>+#REF!</f>
        <v>#REF!</v>
      </c>
      <c r="I49" s="43" t="e">
        <f>SUM(#REF!)</f>
        <v>#REF!</v>
      </c>
      <c r="J49" s="43" t="e">
        <f>SUM(#REF!)</f>
        <v>#REF!</v>
      </c>
      <c r="K49" s="43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47" t="e">
        <f t="shared" si="10"/>
        <v>#REF!</v>
      </c>
      <c r="U49" s="25">
        <v>338009800</v>
      </c>
      <c r="V49" s="47" t="e">
        <f t="shared" si="11"/>
        <v>#REF!</v>
      </c>
    </row>
    <row r="50" spans="1:24" s="44" customFormat="1" x14ac:dyDescent="0.2">
      <c r="A50" s="39" t="str">
        <f t="shared" si="8"/>
        <v>A 1-0-5-910</v>
      </c>
      <c r="B50" s="40" t="s">
        <v>317</v>
      </c>
      <c r="C50" s="41">
        <v>10</v>
      </c>
      <c r="D50" s="46" t="s">
        <v>35</v>
      </c>
      <c r="E50" s="43">
        <v>591064000</v>
      </c>
      <c r="F50" s="43"/>
      <c r="G50" s="25">
        <v>844932810</v>
      </c>
      <c r="H50" s="18" t="e">
        <f>+#REF!</f>
        <v>#REF!</v>
      </c>
      <c r="I50" s="43" t="e">
        <f>SUM(#REF!)</f>
        <v>#REF!</v>
      </c>
      <c r="J50" s="43" t="e">
        <f>SUM(#REF!)</f>
        <v>#REF!</v>
      </c>
      <c r="K50" s="43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47" t="e">
        <f t="shared" si="10"/>
        <v>#REF!</v>
      </c>
      <c r="U50" s="25">
        <v>675704800</v>
      </c>
      <c r="V50" s="47" t="e">
        <f t="shared" si="11"/>
        <v>#REF!</v>
      </c>
    </row>
    <row r="51" spans="1:24" s="44" customFormat="1" x14ac:dyDescent="0.2">
      <c r="A51" s="39"/>
      <c r="B51" s="40"/>
      <c r="C51" s="41"/>
      <c r="D51" s="46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"/>
      <c r="Q51" s="43"/>
      <c r="R51" s="23">
        <f t="shared" si="9"/>
        <v>0</v>
      </c>
      <c r="S51" s="43"/>
      <c r="U51" s="43"/>
    </row>
    <row r="52" spans="1:24" s="44" customFormat="1" x14ac:dyDescent="0.2">
      <c r="A52" s="39"/>
      <c r="B52" s="40"/>
      <c r="C52" s="41"/>
      <c r="D52" s="38" t="s">
        <v>59</v>
      </c>
      <c r="E52" s="43">
        <f>+E53+E62+E135</f>
        <v>9061000000</v>
      </c>
      <c r="F52" s="43"/>
      <c r="G52" s="43">
        <f>+G53+G62+G135</f>
        <v>25680000000</v>
      </c>
      <c r="H52" s="18" t="e">
        <f>+#REF!</f>
        <v>#REF!</v>
      </c>
      <c r="I52" s="43" t="e">
        <f>+I53+I62+I135</f>
        <v>#REF!</v>
      </c>
      <c r="J52" s="43" t="e">
        <f>+J53+J62+J135</f>
        <v>#REF!</v>
      </c>
      <c r="K52" s="43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3">
        <f>+Q53+Q62+Q135</f>
        <v>24309079367.560001</v>
      </c>
      <c r="R52" s="23" t="e">
        <f t="shared" si="9"/>
        <v>#REF!</v>
      </c>
      <c r="S52" s="43">
        <f>+S53+S62+S135</f>
        <v>23427605416.810001</v>
      </c>
      <c r="U52" s="43">
        <f>+U53+U62+U135</f>
        <v>21945991818</v>
      </c>
      <c r="X52" s="47"/>
    </row>
    <row r="53" spans="1:24" s="44" customFormat="1" x14ac:dyDescent="0.2">
      <c r="A53" s="39"/>
      <c r="B53" s="48" t="s">
        <v>154</v>
      </c>
      <c r="C53" s="17">
        <v>10</v>
      </c>
      <c r="D53" s="46" t="s">
        <v>80</v>
      </c>
      <c r="E53" s="43">
        <f>+E54+E59</f>
        <v>257000000</v>
      </c>
      <c r="F53" s="43"/>
      <c r="G53" s="43">
        <f>+G54+G59</f>
        <v>257000000</v>
      </c>
      <c r="H53" s="18" t="e">
        <f>+#REF!</f>
        <v>#REF!</v>
      </c>
      <c r="I53" s="43" t="e">
        <f>+I54+I59</f>
        <v>#REF!</v>
      </c>
      <c r="J53" s="43" t="e">
        <f>+J54+J59</f>
        <v>#REF!</v>
      </c>
      <c r="K53" s="43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3">
        <f>+Q54+Q59</f>
        <v>185037191</v>
      </c>
      <c r="R53" s="23" t="e">
        <f t="shared" si="9"/>
        <v>#REF!</v>
      </c>
      <c r="S53" s="43">
        <f>+S54+S59</f>
        <v>184037191</v>
      </c>
      <c r="U53" s="43">
        <f>+U54+U59</f>
        <v>184037191</v>
      </c>
    </row>
    <row r="54" spans="1:24" s="50" customFormat="1" x14ac:dyDescent="0.2">
      <c r="A54" s="49"/>
      <c r="B54" s="48" t="s">
        <v>239</v>
      </c>
      <c r="C54" s="17">
        <v>10</v>
      </c>
      <c r="D54" s="46" t="s">
        <v>240</v>
      </c>
      <c r="E54" s="43">
        <f>SUM(E55:E58)</f>
        <v>247000000</v>
      </c>
      <c r="F54" s="43"/>
      <c r="G54" s="43">
        <f>SUM(G55:G58)</f>
        <v>247000000</v>
      </c>
      <c r="H54" s="18" t="e">
        <f>+#REF!</f>
        <v>#REF!</v>
      </c>
      <c r="I54" s="43" t="e">
        <f>SUM(I55:I58)</f>
        <v>#REF!</v>
      </c>
      <c r="J54" s="43" t="e">
        <f>SUM(J55:J58)</f>
        <v>#REF!</v>
      </c>
      <c r="K54" s="43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3">
        <f>SUM(Q55:Q58)</f>
        <v>185037191</v>
      </c>
      <c r="R54" s="23" t="e">
        <f t="shared" si="9"/>
        <v>#REF!</v>
      </c>
      <c r="S54" s="43">
        <f>SUM(S55:S58)</f>
        <v>184037191</v>
      </c>
      <c r="U54" s="43">
        <f>SUM(U55:U58)</f>
        <v>184037191</v>
      </c>
    </row>
    <row r="55" spans="1:24" s="44" customFormat="1" x14ac:dyDescent="0.2">
      <c r="A55" s="39" t="str">
        <f>+B55&amp;C55</f>
        <v>A 2-0-3-50-210</v>
      </c>
      <c r="B55" s="40" t="s">
        <v>155</v>
      </c>
      <c r="C55" s="41">
        <v>10</v>
      </c>
      <c r="D55" s="42" t="s">
        <v>81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47" t="e">
        <f>+I55-S55</f>
        <v>#REF!</v>
      </c>
      <c r="U55" s="25">
        <v>5600100</v>
      </c>
      <c r="V55" s="47" t="e">
        <f>+J55-U55</f>
        <v>#REF!</v>
      </c>
    </row>
    <row r="56" spans="1:24" s="44" customFormat="1" x14ac:dyDescent="0.2">
      <c r="A56" s="39" t="str">
        <f t="shared" ref="A56:A61" si="16">+B56&amp;C56</f>
        <v>A 2-0-3-50-310</v>
      </c>
      <c r="B56" s="40" t="s">
        <v>156</v>
      </c>
      <c r="C56" s="41">
        <v>10</v>
      </c>
      <c r="D56" s="42" t="s">
        <v>82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47" t="e">
        <f>+I56-S56</f>
        <v>#REF!</v>
      </c>
      <c r="U56" s="25">
        <v>173607446</v>
      </c>
      <c r="V56" s="47" t="e">
        <f>+J56-U56</f>
        <v>#REF!</v>
      </c>
    </row>
    <row r="57" spans="1:24" s="44" customFormat="1" x14ac:dyDescent="0.2">
      <c r="A57" s="39" t="str">
        <f t="shared" si="16"/>
        <v>A 2-0-3-50-1610</v>
      </c>
      <c r="B57" s="40" t="s">
        <v>157</v>
      </c>
      <c r="C57" s="41">
        <v>10</v>
      </c>
      <c r="D57" s="42" t="s">
        <v>83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47" t="e">
        <f>+I57-S57</f>
        <v>#REF!</v>
      </c>
      <c r="U57" s="25">
        <v>3629317</v>
      </c>
      <c r="V57" s="47" t="e">
        <f>+J57-U57</f>
        <v>#REF!</v>
      </c>
    </row>
    <row r="58" spans="1:24" s="44" customFormat="1" x14ac:dyDescent="0.2">
      <c r="A58" s="39" t="str">
        <f t="shared" si="16"/>
        <v>A 2-0-3-50-9010</v>
      </c>
      <c r="B58" s="40" t="s">
        <v>158</v>
      </c>
      <c r="C58" s="41">
        <v>10</v>
      </c>
      <c r="D58" s="42" t="s">
        <v>84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47" t="e">
        <f>+I58-S58</f>
        <v>#REF!</v>
      </c>
      <c r="U58" s="25">
        <v>1200328</v>
      </c>
      <c r="V58" s="47" t="e">
        <f>+J58-U58</f>
        <v>#REF!</v>
      </c>
    </row>
    <row r="59" spans="1:24" s="44" customFormat="1" x14ac:dyDescent="0.2">
      <c r="A59" s="39"/>
      <c r="B59" s="40" t="s">
        <v>241</v>
      </c>
      <c r="C59" s="41">
        <v>10</v>
      </c>
      <c r="D59" s="46" t="s">
        <v>242</v>
      </c>
      <c r="E59" s="43">
        <f>+E60+E61</f>
        <v>10000000</v>
      </c>
      <c r="F59" s="43"/>
      <c r="G59" s="43">
        <f>+G60+G61</f>
        <v>10000000</v>
      </c>
      <c r="H59" s="18" t="e">
        <f>+#REF!</f>
        <v>#REF!</v>
      </c>
      <c r="I59" s="43" t="e">
        <f>+I60+I61</f>
        <v>#REF!</v>
      </c>
      <c r="J59" s="43" t="e">
        <f>+J60+J61</f>
        <v>#REF!</v>
      </c>
      <c r="K59" s="43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3">
        <f>+Q60+Q61</f>
        <v>0</v>
      </c>
      <c r="R59" s="23" t="e">
        <f t="shared" si="9"/>
        <v>#REF!</v>
      </c>
      <c r="S59" s="43">
        <f>+S60+S61</f>
        <v>0</v>
      </c>
      <c r="U59" s="43">
        <f>+U60+U61</f>
        <v>0</v>
      </c>
    </row>
    <row r="60" spans="1:24" s="44" customFormat="1" x14ac:dyDescent="0.2">
      <c r="A60" s="39" t="str">
        <f t="shared" si="16"/>
        <v>A 2-0-3-51-110</v>
      </c>
      <c r="B60" s="40" t="s">
        <v>289</v>
      </c>
      <c r="C60" s="41">
        <v>10</v>
      </c>
      <c r="D60" s="42" t="s">
        <v>290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47" t="e">
        <f>+I60-S60</f>
        <v>#REF!</v>
      </c>
      <c r="U60" s="25">
        <v>0</v>
      </c>
      <c r="V60" s="47" t="e">
        <f>+J60-U60</f>
        <v>#REF!</v>
      </c>
    </row>
    <row r="61" spans="1:24" s="44" customFormat="1" x14ac:dyDescent="0.2">
      <c r="A61" s="39" t="str">
        <f t="shared" si="16"/>
        <v>A 2-0-3-51-210</v>
      </c>
      <c r="B61" s="40" t="s">
        <v>159</v>
      </c>
      <c r="C61" s="41">
        <v>10</v>
      </c>
      <c r="D61" s="42" t="s">
        <v>85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47" t="e">
        <f>+I61-S61</f>
        <v>#REF!</v>
      </c>
      <c r="U61" s="25">
        <v>0</v>
      </c>
      <c r="V61" s="47" t="e">
        <f>+J61-U61</f>
        <v>#REF!</v>
      </c>
    </row>
    <row r="62" spans="1:24" s="44" customFormat="1" x14ac:dyDescent="0.2">
      <c r="A62" s="39"/>
      <c r="B62" s="48" t="s">
        <v>160</v>
      </c>
      <c r="C62" s="17"/>
      <c r="D62" s="46" t="s">
        <v>86</v>
      </c>
      <c r="E62" s="43">
        <f>+E63+E72+E75+E86+E97+E101+E104+E110+E114+E117+E120+E121+E122+E123+E130+E131</f>
        <v>8804000000</v>
      </c>
      <c r="F62" s="43"/>
      <c r="G62" s="43">
        <f>+G63+G72+G75+G86+G97+G101+G104+G110+G114+G117+G120+G121+G122+G123+G130+G131</f>
        <v>25421120000</v>
      </c>
      <c r="H62" s="18" t="e">
        <f>+#REF!</f>
        <v>#REF!</v>
      </c>
      <c r="I62" s="43" t="e">
        <f>+I63+I72+I75+I86+I97+I101+I104+I110+I114+I117+I120+I121+I122+I123+I130+I131</f>
        <v>#REF!</v>
      </c>
      <c r="J62" s="43" t="e">
        <f>+J63+J72+J75+J86+J97+J101+J104+J110+J114+J117+J120+J121+J122+J123+J130+J131</f>
        <v>#REF!</v>
      </c>
      <c r="K62" s="43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3">
        <f>+Q63+Q72+Q75+Q86+Q97+Q101+Q104+Q110+Q114+Q117+Q120+Q121+Q122+Q123+Q130+Q131</f>
        <v>24122171536.560001</v>
      </c>
      <c r="R62" s="23" t="e">
        <f t="shared" si="9"/>
        <v>#REF!</v>
      </c>
      <c r="S62" s="43">
        <f>+S63+S72+S75+S86+S97+S101+S104+S110+S114+S117+S120+S121+S122+S123+S130+S131</f>
        <v>23241697585.810001</v>
      </c>
      <c r="U62" s="43">
        <f>+U63+U72+U75+U86+U97+U101+U104+U110+U114+U117+U120+U121+U122+U123+U130+U131</f>
        <v>21760083987</v>
      </c>
      <c r="X62" s="47"/>
    </row>
    <row r="63" spans="1:24" s="44" customFormat="1" x14ac:dyDescent="0.2">
      <c r="A63" s="39"/>
      <c r="B63" s="40" t="s">
        <v>243</v>
      </c>
      <c r="C63" s="17">
        <v>10</v>
      </c>
      <c r="D63" s="46" t="s">
        <v>244</v>
      </c>
      <c r="E63" s="43">
        <f>SUM(E64:E71)</f>
        <v>685000000</v>
      </c>
      <c r="F63" s="43"/>
      <c r="G63" s="43">
        <f>SUM(G64:G71)</f>
        <v>3799691279.5900002</v>
      </c>
      <c r="H63" s="18" t="e">
        <f>+#REF!</f>
        <v>#REF!</v>
      </c>
      <c r="I63" s="43" t="e">
        <f>SUM(I64:I71)</f>
        <v>#REF!</v>
      </c>
      <c r="J63" s="43" t="e">
        <f>SUM(J64:J71)</f>
        <v>#REF!</v>
      </c>
      <c r="K63" s="43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3">
        <f>SUM(Q64:Q71)</f>
        <v>3532375530.5900002</v>
      </c>
      <c r="R63" s="23" t="e">
        <f t="shared" si="9"/>
        <v>#REF!</v>
      </c>
      <c r="S63" s="43">
        <f>SUM(S64:S71)</f>
        <v>3454282250.5900002</v>
      </c>
      <c r="U63" s="43">
        <f>SUM(U64:U71)</f>
        <v>2418439094</v>
      </c>
    </row>
    <row r="64" spans="1:24" s="44" customFormat="1" x14ac:dyDescent="0.2">
      <c r="A64" s="39" t="str">
        <f t="shared" ref="A64:A122" si="17">+B64&amp;C64</f>
        <v>A 2-0-4-1-310</v>
      </c>
      <c r="B64" s="40" t="s">
        <v>285</v>
      </c>
      <c r="C64" s="41">
        <v>10</v>
      </c>
      <c r="D64" s="42" t="s">
        <v>286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47" t="e">
        <f t="shared" ref="T64:T71" si="18">+I64-S64</f>
        <v>#REF!</v>
      </c>
      <c r="U64" s="25">
        <v>0</v>
      </c>
      <c r="V64" s="47" t="e">
        <f t="shared" ref="V64:V71" si="19">+J64-U64</f>
        <v>#REF!</v>
      </c>
      <c r="X64" s="47"/>
    </row>
    <row r="65" spans="1:22" s="44" customFormat="1" x14ac:dyDescent="0.2">
      <c r="A65" s="39" t="str">
        <f t="shared" si="17"/>
        <v>A 2-0-4-1-410</v>
      </c>
      <c r="B65" s="40" t="s">
        <v>161</v>
      </c>
      <c r="C65" s="41">
        <v>10</v>
      </c>
      <c r="D65" s="42" t="s">
        <v>87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47" t="e">
        <f t="shared" si="18"/>
        <v>#REF!</v>
      </c>
      <c r="U65" s="25">
        <v>56336290</v>
      </c>
      <c r="V65" s="47" t="e">
        <f t="shared" si="19"/>
        <v>#REF!</v>
      </c>
    </row>
    <row r="66" spans="1:22" s="44" customFormat="1" x14ac:dyDescent="0.2">
      <c r="A66" s="39" t="str">
        <f t="shared" si="17"/>
        <v>A 2-0-4-1-610</v>
      </c>
      <c r="B66" s="40" t="s">
        <v>162</v>
      </c>
      <c r="C66" s="41">
        <v>10</v>
      </c>
      <c r="D66" s="42" t="s">
        <v>88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47" t="e">
        <f t="shared" si="18"/>
        <v>#REF!</v>
      </c>
      <c r="U66" s="25">
        <v>0</v>
      </c>
      <c r="V66" s="47" t="e">
        <f t="shared" si="19"/>
        <v>#REF!</v>
      </c>
    </row>
    <row r="67" spans="1:22" s="44" customFormat="1" x14ac:dyDescent="0.2">
      <c r="A67" s="39" t="str">
        <f t="shared" si="17"/>
        <v>A 2-0-4-1-810</v>
      </c>
      <c r="B67" s="40" t="s">
        <v>163</v>
      </c>
      <c r="C67" s="41">
        <v>10</v>
      </c>
      <c r="D67" s="42" t="s">
        <v>89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47" t="e">
        <f t="shared" si="18"/>
        <v>#REF!</v>
      </c>
      <c r="U67" s="25">
        <v>841438108</v>
      </c>
      <c r="V67" s="47" t="e">
        <f t="shared" si="19"/>
        <v>#REF!</v>
      </c>
    </row>
    <row r="68" spans="1:22" s="44" customFormat="1" x14ac:dyDescent="0.2">
      <c r="A68" s="39" t="str">
        <f t="shared" si="17"/>
        <v>A 2-0-4-1-910</v>
      </c>
      <c r="B68" s="40" t="s">
        <v>164</v>
      </c>
      <c r="C68" s="41">
        <v>10</v>
      </c>
      <c r="D68" s="42" t="s">
        <v>140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47" t="e">
        <f t="shared" si="18"/>
        <v>#REF!</v>
      </c>
      <c r="U68" s="25">
        <v>0</v>
      </c>
      <c r="V68" s="47" t="e">
        <f t="shared" si="19"/>
        <v>#REF!</v>
      </c>
    </row>
    <row r="69" spans="1:22" s="44" customFormat="1" x14ac:dyDescent="0.2">
      <c r="A69" s="39" t="str">
        <f t="shared" si="17"/>
        <v>A 2-0-4-1-1610</v>
      </c>
      <c r="B69" s="40" t="s">
        <v>165</v>
      </c>
      <c r="C69" s="41">
        <v>10</v>
      </c>
      <c r="D69" s="42" t="s">
        <v>90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47" t="e">
        <f t="shared" si="18"/>
        <v>#REF!</v>
      </c>
      <c r="U69" s="25">
        <v>1485882296</v>
      </c>
      <c r="V69" s="47" t="e">
        <f t="shared" si="19"/>
        <v>#REF!</v>
      </c>
    </row>
    <row r="70" spans="1:22" s="44" customFormat="1" x14ac:dyDescent="0.2">
      <c r="A70" s="39" t="str">
        <f t="shared" si="17"/>
        <v>A 2-0-4-1-2510</v>
      </c>
      <c r="B70" s="40" t="s">
        <v>291</v>
      </c>
      <c r="C70" s="41">
        <v>10</v>
      </c>
      <c r="D70" s="42" t="s">
        <v>292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47" t="e">
        <f t="shared" si="18"/>
        <v>#REF!</v>
      </c>
      <c r="U70" s="25">
        <v>5794000</v>
      </c>
      <c r="V70" s="47" t="e">
        <f t="shared" si="19"/>
        <v>#REF!</v>
      </c>
    </row>
    <row r="71" spans="1:22" s="44" customFormat="1" x14ac:dyDescent="0.2">
      <c r="A71" s="39" t="str">
        <f t="shared" si="17"/>
        <v>A 2-0-4-1-2610</v>
      </c>
      <c r="B71" s="40" t="s">
        <v>302</v>
      </c>
      <c r="C71" s="41">
        <v>10</v>
      </c>
      <c r="D71" s="42" t="s">
        <v>303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47" t="e">
        <f t="shared" si="18"/>
        <v>#REF!</v>
      </c>
      <c r="U71" s="25">
        <v>28988400</v>
      </c>
      <c r="V71" s="47" t="e">
        <f t="shared" si="19"/>
        <v>#REF!</v>
      </c>
    </row>
    <row r="72" spans="1:22" s="50" customFormat="1" x14ac:dyDescent="0.2">
      <c r="A72" s="49"/>
      <c r="B72" s="48" t="s">
        <v>245</v>
      </c>
      <c r="C72" s="17">
        <v>10</v>
      </c>
      <c r="D72" s="46" t="s">
        <v>246</v>
      </c>
      <c r="E72" s="43">
        <f>+E73+E74</f>
        <v>3000000</v>
      </c>
      <c r="F72" s="43"/>
      <c r="G72" s="43">
        <f>+G73+G74</f>
        <v>181800000</v>
      </c>
      <c r="H72" s="18" t="e">
        <f>+#REF!</f>
        <v>#REF!</v>
      </c>
      <c r="I72" s="43" t="e">
        <f>+I73+I74</f>
        <v>#REF!</v>
      </c>
      <c r="J72" s="43" t="e">
        <f>+J73+J74</f>
        <v>#REF!</v>
      </c>
      <c r="K72" s="43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3">
        <f>+Q73+Q74</f>
        <v>146868444</v>
      </c>
      <c r="R72" s="23" t="e">
        <f t="shared" si="9"/>
        <v>#REF!</v>
      </c>
      <c r="S72" s="43">
        <f>+S73+S74</f>
        <v>145368444</v>
      </c>
      <c r="U72" s="43">
        <f>+U73+U74</f>
        <v>145368444</v>
      </c>
    </row>
    <row r="73" spans="1:22" s="44" customFormat="1" x14ac:dyDescent="0.2">
      <c r="A73" s="39" t="str">
        <f t="shared" si="17"/>
        <v>A 2-0-4-2-110</v>
      </c>
      <c r="B73" s="40" t="s">
        <v>166</v>
      </c>
      <c r="C73" s="41">
        <v>10</v>
      </c>
      <c r="D73" s="42" t="s">
        <v>91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47" t="e">
        <f>+I73-S73</f>
        <v>#REF!</v>
      </c>
      <c r="U73" s="25">
        <v>93669460</v>
      </c>
      <c r="V73" s="47" t="e">
        <f>+J73-U73</f>
        <v>#REF!</v>
      </c>
    </row>
    <row r="74" spans="1:22" s="44" customFormat="1" x14ac:dyDescent="0.2">
      <c r="A74" s="39" t="str">
        <f t="shared" si="17"/>
        <v>A 2-0-4-2-210</v>
      </c>
      <c r="B74" s="40" t="s">
        <v>167</v>
      </c>
      <c r="C74" s="41">
        <v>10</v>
      </c>
      <c r="D74" s="42" t="s">
        <v>131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47" t="e">
        <f>+I74-S74</f>
        <v>#REF!</v>
      </c>
      <c r="U74" s="25">
        <v>51698984</v>
      </c>
      <c r="V74" s="47" t="e">
        <f>+J74-U74</f>
        <v>#REF!</v>
      </c>
    </row>
    <row r="75" spans="1:22" s="44" customFormat="1" x14ac:dyDescent="0.2">
      <c r="A75" s="39"/>
      <c r="B75" s="40" t="s">
        <v>247</v>
      </c>
      <c r="C75" s="41">
        <v>10</v>
      </c>
      <c r="D75" s="46" t="s">
        <v>248</v>
      </c>
      <c r="E75" s="43">
        <f>SUM(E76:E85)</f>
        <v>533000000</v>
      </c>
      <c r="F75" s="43"/>
      <c r="G75" s="43">
        <f>SUM(G76:G85)</f>
        <v>1770093779</v>
      </c>
      <c r="H75" s="18" t="e">
        <f>+#REF!</f>
        <v>#REF!</v>
      </c>
      <c r="I75" s="43" t="e">
        <f>SUM(I76:I85)</f>
        <v>#REF!</v>
      </c>
      <c r="J75" s="43" t="e">
        <f>SUM(J76:J85)</f>
        <v>#REF!</v>
      </c>
      <c r="K75" s="43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3">
        <f>SUM(Q76:Q85)</f>
        <v>1716049771</v>
      </c>
      <c r="R75" s="23" t="e">
        <f t="shared" ref="R75:R96" si="20">+H75-Q75</f>
        <v>#REF!</v>
      </c>
      <c r="S75" s="43">
        <f>SUM(S76:S85)</f>
        <v>1681220485</v>
      </c>
      <c r="U75" s="43">
        <f>SUM(U76:U85)</f>
        <v>1675320485</v>
      </c>
    </row>
    <row r="76" spans="1:22" s="44" customFormat="1" x14ac:dyDescent="0.2">
      <c r="A76" s="39" t="str">
        <f t="shared" si="17"/>
        <v>A 2-0-4-4-110</v>
      </c>
      <c r="B76" s="40" t="s">
        <v>168</v>
      </c>
      <c r="C76" s="41">
        <v>10</v>
      </c>
      <c r="D76" s="42" t="s">
        <v>92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47" t="e">
        <f t="shared" ref="T76:T85" si="21">+I76-S76</f>
        <v>#REF!</v>
      </c>
      <c r="U76" s="25">
        <v>239499958</v>
      </c>
      <c r="V76" s="47" t="e">
        <f t="shared" ref="V76:V85" si="22">+J76-U76</f>
        <v>#REF!</v>
      </c>
    </row>
    <row r="77" spans="1:22" s="44" customFormat="1" x14ac:dyDescent="0.2">
      <c r="A77" s="39" t="str">
        <f t="shared" si="17"/>
        <v>A 2-0-4-4-210</v>
      </c>
      <c r="B77" s="40" t="s">
        <v>169</v>
      </c>
      <c r="C77" s="41">
        <v>10</v>
      </c>
      <c r="D77" s="42" t="s">
        <v>93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47" t="e">
        <f t="shared" si="21"/>
        <v>#REF!</v>
      </c>
      <c r="U77" s="25">
        <v>0</v>
      </c>
      <c r="V77" s="47" t="e">
        <f t="shared" si="22"/>
        <v>#REF!</v>
      </c>
    </row>
    <row r="78" spans="1:22" s="44" customFormat="1" x14ac:dyDescent="0.2">
      <c r="A78" s="39" t="str">
        <f t="shared" si="17"/>
        <v>A 2-0-4-4-610</v>
      </c>
      <c r="B78" s="40" t="s">
        <v>170</v>
      </c>
      <c r="C78" s="41">
        <v>10</v>
      </c>
      <c r="D78" s="42" t="s">
        <v>94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47" t="e">
        <f t="shared" si="21"/>
        <v>#REF!</v>
      </c>
      <c r="U78" s="25">
        <v>39962000</v>
      </c>
      <c r="V78" s="47" t="e">
        <f t="shared" si="22"/>
        <v>#REF!</v>
      </c>
    </row>
    <row r="79" spans="1:22" s="44" customFormat="1" x14ac:dyDescent="0.2">
      <c r="A79" s="39" t="str">
        <f t="shared" si="17"/>
        <v>A 2-0-4-4-910</v>
      </c>
      <c r="B79" s="40" t="s">
        <v>171</v>
      </c>
      <c r="C79" s="41">
        <v>10</v>
      </c>
      <c r="D79" s="42" t="s">
        <v>95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47" t="e">
        <f t="shared" si="21"/>
        <v>#REF!</v>
      </c>
      <c r="U79" s="25">
        <v>13856190</v>
      </c>
      <c r="V79" s="47" t="e">
        <f t="shared" si="22"/>
        <v>#REF!</v>
      </c>
    </row>
    <row r="80" spans="1:22" s="44" customFormat="1" x14ac:dyDescent="0.2">
      <c r="A80" s="39" t="str">
        <f t="shared" si="17"/>
        <v>A 2-0-4-4-1510</v>
      </c>
      <c r="B80" s="40" t="s">
        <v>172</v>
      </c>
      <c r="C80" s="41">
        <v>10</v>
      </c>
      <c r="D80" s="42" t="s">
        <v>96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47" t="e">
        <f t="shared" si="21"/>
        <v>#REF!</v>
      </c>
      <c r="U80" s="25">
        <v>945019684</v>
      </c>
      <c r="V80" s="47" t="e">
        <f t="shared" si="22"/>
        <v>#REF!</v>
      </c>
    </row>
    <row r="81" spans="1:22" s="44" customFormat="1" x14ac:dyDescent="0.2">
      <c r="A81" s="39" t="str">
        <f t="shared" si="17"/>
        <v>A 2-0-4-4-1710</v>
      </c>
      <c r="B81" s="40" t="s">
        <v>173</v>
      </c>
      <c r="C81" s="41">
        <v>10</v>
      </c>
      <c r="D81" s="42" t="s">
        <v>97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47" t="e">
        <f t="shared" si="21"/>
        <v>#REF!</v>
      </c>
      <c r="U81" s="25">
        <v>27999843</v>
      </c>
      <c r="V81" s="47" t="e">
        <f t="shared" si="22"/>
        <v>#REF!</v>
      </c>
    </row>
    <row r="82" spans="1:22" s="44" customFormat="1" x14ac:dyDescent="0.2">
      <c r="A82" s="39" t="str">
        <f t="shared" si="17"/>
        <v>A 2-0-4-4-1810</v>
      </c>
      <c r="B82" s="40" t="s">
        <v>174</v>
      </c>
      <c r="C82" s="41">
        <v>10</v>
      </c>
      <c r="D82" s="42" t="s">
        <v>98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47" t="e">
        <f t="shared" si="21"/>
        <v>#REF!</v>
      </c>
      <c r="U82" s="25">
        <v>74639128</v>
      </c>
      <c r="V82" s="47" t="e">
        <f t="shared" si="22"/>
        <v>#REF!</v>
      </c>
    </row>
    <row r="83" spans="1:22" s="44" customFormat="1" x14ac:dyDescent="0.2">
      <c r="A83" s="39" t="str">
        <f t="shared" si="17"/>
        <v>A 2-0-4-4-2010</v>
      </c>
      <c r="B83" s="40" t="s">
        <v>175</v>
      </c>
      <c r="C83" s="41">
        <v>10</v>
      </c>
      <c r="D83" s="42" t="s">
        <v>99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47" t="e">
        <f t="shared" si="21"/>
        <v>#REF!</v>
      </c>
      <c r="U83" s="25">
        <v>60864685</v>
      </c>
      <c r="V83" s="47" t="e">
        <f t="shared" si="22"/>
        <v>#REF!</v>
      </c>
    </row>
    <row r="84" spans="1:22" s="44" customFormat="1" x14ac:dyDescent="0.2">
      <c r="A84" s="39" t="str">
        <f t="shared" si="17"/>
        <v>A 2-0-4-4-2110</v>
      </c>
      <c r="B84" s="40" t="s">
        <v>176</v>
      </c>
      <c r="C84" s="41">
        <v>10</v>
      </c>
      <c r="D84" s="42" t="s">
        <v>132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47" t="e">
        <f t="shared" si="21"/>
        <v>#REF!</v>
      </c>
      <c r="U84" s="25">
        <v>0</v>
      </c>
      <c r="V84" s="47" t="e">
        <f t="shared" si="22"/>
        <v>#REF!</v>
      </c>
    </row>
    <row r="85" spans="1:22" s="44" customFormat="1" x14ac:dyDescent="0.2">
      <c r="A85" s="39" t="str">
        <f t="shared" si="17"/>
        <v>A 2-0-4-4-2310</v>
      </c>
      <c r="B85" s="40" t="s">
        <v>177</v>
      </c>
      <c r="C85" s="41">
        <v>10</v>
      </c>
      <c r="D85" s="42" t="s">
        <v>133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47" t="e">
        <f t="shared" si="21"/>
        <v>#REF!</v>
      </c>
      <c r="U85" s="25">
        <v>273478997</v>
      </c>
      <c r="V85" s="47" t="e">
        <f t="shared" si="22"/>
        <v>#REF!</v>
      </c>
    </row>
    <row r="86" spans="1:22" s="44" customFormat="1" x14ac:dyDescent="0.2">
      <c r="A86" s="39"/>
      <c r="B86" s="40" t="s">
        <v>249</v>
      </c>
      <c r="C86" s="41">
        <v>10</v>
      </c>
      <c r="D86" s="46" t="s">
        <v>250</v>
      </c>
      <c r="E86" s="43">
        <f>SUM(E87:E96)</f>
        <v>3136400000</v>
      </c>
      <c r="F86" s="43"/>
      <c r="G86" s="43">
        <f>SUM(G87:G96)</f>
        <v>6673656744.4099998</v>
      </c>
      <c r="H86" s="18" t="e">
        <f>+#REF!</f>
        <v>#REF!</v>
      </c>
      <c r="I86" s="43" t="e">
        <f>SUM(I87:I96)</f>
        <v>#REF!</v>
      </c>
      <c r="J86" s="43" t="e">
        <f>SUM(J87:J96)</f>
        <v>#REF!</v>
      </c>
      <c r="K86" s="43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3">
        <f>SUM(Q87:Q96)</f>
        <v>6270132356.1800003</v>
      </c>
      <c r="R86" s="23" t="e">
        <f t="shared" si="20"/>
        <v>#REF!</v>
      </c>
      <c r="S86" s="43">
        <f>SUM(S87:S96)</f>
        <v>6150280917.1800003</v>
      </c>
      <c r="U86" s="43">
        <f>SUM(U87:U96)</f>
        <v>5974825548</v>
      </c>
    </row>
    <row r="87" spans="1:22" s="44" customFormat="1" x14ac:dyDescent="0.2">
      <c r="A87" s="39" t="str">
        <f t="shared" si="17"/>
        <v>A 2-0-4-5-110</v>
      </c>
      <c r="B87" s="40" t="s">
        <v>178</v>
      </c>
      <c r="C87" s="41">
        <v>10</v>
      </c>
      <c r="D87" s="42" t="s">
        <v>100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47" t="e">
        <f t="shared" ref="T87:T96" si="27">+I87-S87</f>
        <v>#REF!</v>
      </c>
      <c r="U87" s="25">
        <v>281671360</v>
      </c>
      <c r="V87" s="47" t="e">
        <f t="shared" ref="V87:V96" si="28">+J87-U87</f>
        <v>#REF!</v>
      </c>
    </row>
    <row r="88" spans="1:22" s="44" customFormat="1" x14ac:dyDescent="0.2">
      <c r="A88" s="39" t="str">
        <f t="shared" si="17"/>
        <v>A 2-0-4-5-210</v>
      </c>
      <c r="B88" s="40" t="s">
        <v>179</v>
      </c>
      <c r="C88" s="41">
        <v>10</v>
      </c>
      <c r="D88" s="42" t="s">
        <v>137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47" t="e">
        <f t="shared" si="27"/>
        <v>#REF!</v>
      </c>
      <c r="U88" s="25">
        <v>71714558</v>
      </c>
      <c r="V88" s="47" t="e">
        <f t="shared" si="28"/>
        <v>#REF!</v>
      </c>
    </row>
    <row r="89" spans="1:22" s="44" customFormat="1" x14ac:dyDescent="0.2">
      <c r="A89" s="39" t="str">
        <f t="shared" si="17"/>
        <v>A 2-0-4-5-510</v>
      </c>
      <c r="B89" s="40" t="s">
        <v>180</v>
      </c>
      <c r="C89" s="41">
        <v>10</v>
      </c>
      <c r="D89" s="42" t="s">
        <v>138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47" t="e">
        <f t="shared" si="27"/>
        <v>#REF!</v>
      </c>
      <c r="U89" s="25">
        <v>322770000</v>
      </c>
      <c r="V89" s="47" t="e">
        <f t="shared" si="28"/>
        <v>#REF!</v>
      </c>
    </row>
    <row r="90" spans="1:22" s="44" customFormat="1" x14ac:dyDescent="0.2">
      <c r="A90" s="39" t="str">
        <f t="shared" si="17"/>
        <v>A 2-0-4-5-610</v>
      </c>
      <c r="B90" s="40" t="s">
        <v>181</v>
      </c>
      <c r="C90" s="41">
        <v>10</v>
      </c>
      <c r="D90" s="42" t="s">
        <v>139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47" t="e">
        <f t="shared" si="27"/>
        <v>#REF!</v>
      </c>
      <c r="U90" s="25">
        <v>239284403</v>
      </c>
      <c r="V90" s="47" t="e">
        <f t="shared" si="28"/>
        <v>#REF!</v>
      </c>
    </row>
    <row r="91" spans="1:22" s="44" customFormat="1" x14ac:dyDescent="0.2">
      <c r="A91" s="39" t="str">
        <f t="shared" si="17"/>
        <v>A 2-0-4-5-810</v>
      </c>
      <c r="B91" s="40" t="s">
        <v>182</v>
      </c>
      <c r="C91" s="41">
        <v>10</v>
      </c>
      <c r="D91" s="42" t="s">
        <v>101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47" t="e">
        <f t="shared" si="27"/>
        <v>#REF!</v>
      </c>
      <c r="U91" s="25">
        <v>1615208749</v>
      </c>
      <c r="V91" s="47" t="e">
        <f t="shared" si="28"/>
        <v>#REF!</v>
      </c>
    </row>
    <row r="92" spans="1:22" s="44" customFormat="1" x14ac:dyDescent="0.2">
      <c r="A92" s="39" t="str">
        <f>+B92&amp;C92</f>
        <v>A 2-0-4-5-910</v>
      </c>
      <c r="B92" s="40" t="s">
        <v>337</v>
      </c>
      <c r="C92" s="41">
        <v>10</v>
      </c>
      <c r="D92" s="42" t="s">
        <v>338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47">
        <f t="shared" si="27"/>
        <v>0</v>
      </c>
      <c r="U92" s="25">
        <v>0</v>
      </c>
      <c r="V92" s="47">
        <f t="shared" si="28"/>
        <v>0</v>
      </c>
    </row>
    <row r="93" spans="1:22" s="44" customFormat="1" x14ac:dyDescent="0.2">
      <c r="A93" s="39" t="str">
        <f t="shared" si="17"/>
        <v>A 2-0-4-5-1010</v>
      </c>
      <c r="B93" s="40" t="s">
        <v>183</v>
      </c>
      <c r="C93" s="41">
        <v>10</v>
      </c>
      <c r="D93" s="42" t="s">
        <v>102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47" t="e">
        <f t="shared" si="27"/>
        <v>#REF!</v>
      </c>
      <c r="U93" s="25">
        <v>2718390246</v>
      </c>
      <c r="V93" s="47" t="e">
        <f t="shared" si="28"/>
        <v>#REF!</v>
      </c>
    </row>
    <row r="94" spans="1:22" s="44" customFormat="1" x14ac:dyDescent="0.2">
      <c r="A94" s="39" t="str">
        <f t="shared" si="17"/>
        <v>A 2-0-4-5-1110</v>
      </c>
      <c r="B94" s="40" t="s">
        <v>184</v>
      </c>
      <c r="C94" s="41">
        <v>10</v>
      </c>
      <c r="D94" s="42" t="s">
        <v>103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47" t="e">
        <f t="shared" si="27"/>
        <v>#REF!</v>
      </c>
      <c r="U94" s="25">
        <v>0</v>
      </c>
      <c r="V94" s="47" t="e">
        <f t="shared" si="28"/>
        <v>#REF!</v>
      </c>
    </row>
    <row r="95" spans="1:22" s="44" customFormat="1" x14ac:dyDescent="0.2">
      <c r="A95" s="39" t="str">
        <f t="shared" si="17"/>
        <v>A 2-0-4-5-1210</v>
      </c>
      <c r="B95" s="40" t="s">
        <v>185</v>
      </c>
      <c r="C95" s="41">
        <v>10</v>
      </c>
      <c r="D95" s="42" t="s">
        <v>104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47" t="e">
        <f t="shared" si="27"/>
        <v>#REF!</v>
      </c>
      <c r="U95" s="25">
        <v>94847359</v>
      </c>
      <c r="V95" s="47" t="e">
        <f t="shared" si="28"/>
        <v>#REF!</v>
      </c>
    </row>
    <row r="96" spans="1:22" s="44" customFormat="1" x14ac:dyDescent="0.2">
      <c r="A96" s="39" t="str">
        <f t="shared" si="17"/>
        <v>A 2-0-4-5-1310</v>
      </c>
      <c r="B96" s="40" t="s">
        <v>186</v>
      </c>
      <c r="C96" s="41">
        <v>10</v>
      </c>
      <c r="D96" s="42" t="s">
        <v>134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47" t="e">
        <f t="shared" si="27"/>
        <v>#REF!</v>
      </c>
      <c r="U96" s="25">
        <v>630938873</v>
      </c>
      <c r="V96" s="47" t="e">
        <f t="shared" si="28"/>
        <v>#REF!</v>
      </c>
    </row>
    <row r="97" spans="1:22" s="44" customFormat="1" x14ac:dyDescent="0.2">
      <c r="A97" s="39"/>
      <c r="B97" s="40" t="s">
        <v>251</v>
      </c>
      <c r="C97" s="41">
        <v>10</v>
      </c>
      <c r="D97" s="46" t="s">
        <v>252</v>
      </c>
      <c r="E97" s="43">
        <f>+E98+E99+E100</f>
        <v>1449000000</v>
      </c>
      <c r="F97" s="43"/>
      <c r="G97" s="43">
        <f>+G98+G99+G100</f>
        <v>4344487251</v>
      </c>
      <c r="H97" s="18" t="e">
        <f>+#REF!</f>
        <v>#REF!</v>
      </c>
      <c r="I97" s="43" t="e">
        <f>+I98+I99+I100</f>
        <v>#REF!</v>
      </c>
      <c r="J97" s="43" t="e">
        <f>+J98+J99+J100</f>
        <v>#REF!</v>
      </c>
      <c r="K97" s="43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3">
        <f>+Q98+Q99+Q100</f>
        <v>4099425732</v>
      </c>
      <c r="S97" s="43">
        <f>+S98+S99+S100</f>
        <v>3867925670</v>
      </c>
      <c r="U97" s="43">
        <f>+U98+U99+U100</f>
        <v>3867925670</v>
      </c>
    </row>
    <row r="98" spans="1:22" s="44" customFormat="1" x14ac:dyDescent="0.2">
      <c r="A98" s="39" t="str">
        <f t="shared" si="17"/>
        <v>A 2-0-4-6-210</v>
      </c>
      <c r="B98" s="40" t="s">
        <v>187</v>
      </c>
      <c r="C98" s="41">
        <v>10</v>
      </c>
      <c r="D98" s="42" t="s">
        <v>105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47" t="e">
        <f>+I98-S98</f>
        <v>#REF!</v>
      </c>
      <c r="U98" s="25">
        <v>1705933200</v>
      </c>
      <c r="V98" s="47" t="e">
        <f>+J98-U98</f>
        <v>#REF!</v>
      </c>
    </row>
    <row r="99" spans="1:22" s="44" customFormat="1" x14ac:dyDescent="0.2">
      <c r="A99" s="39" t="str">
        <f t="shared" si="17"/>
        <v>A 2-0-4-6-310</v>
      </c>
      <c r="B99" s="40" t="s">
        <v>188</v>
      </c>
      <c r="C99" s="41">
        <v>10</v>
      </c>
      <c r="D99" s="42" t="s">
        <v>141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47" t="e">
        <f>+I99-S99</f>
        <v>#REF!</v>
      </c>
      <c r="U99" s="25">
        <v>0</v>
      </c>
      <c r="V99" s="47" t="e">
        <f>+J99-U99</f>
        <v>#REF!</v>
      </c>
    </row>
    <row r="100" spans="1:22" s="44" customFormat="1" x14ac:dyDescent="0.2">
      <c r="A100" s="39" t="str">
        <f t="shared" si="17"/>
        <v>A 2-0-4-6-510</v>
      </c>
      <c r="B100" s="40" t="s">
        <v>189</v>
      </c>
      <c r="C100" s="41">
        <v>10</v>
      </c>
      <c r="D100" s="42" t="s">
        <v>106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47" t="e">
        <f>+I100-S100</f>
        <v>#REF!</v>
      </c>
      <c r="U100" s="25">
        <v>2161992470</v>
      </c>
      <c r="V100" s="47" t="e">
        <f>+J100-U100</f>
        <v>#REF!</v>
      </c>
    </row>
    <row r="101" spans="1:22" s="44" customFormat="1" x14ac:dyDescent="0.2">
      <c r="A101" s="39"/>
      <c r="B101" s="40" t="s">
        <v>253</v>
      </c>
      <c r="C101" s="41">
        <v>10</v>
      </c>
      <c r="D101" s="46" t="s">
        <v>254</v>
      </c>
      <c r="E101" s="43">
        <f>+E102+E103</f>
        <v>40000000</v>
      </c>
      <c r="F101" s="43"/>
      <c r="G101" s="43">
        <f>+G102+G103</f>
        <v>436000000</v>
      </c>
      <c r="H101" s="18" t="e">
        <f>+#REF!</f>
        <v>#REF!</v>
      </c>
      <c r="I101" s="43" t="e">
        <f>+I102+I103</f>
        <v>#REF!</v>
      </c>
      <c r="J101" s="43" t="e">
        <f>+J102+J103</f>
        <v>#REF!</v>
      </c>
      <c r="K101" s="43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3">
        <f>+Q102+Q103</f>
        <v>388305026.79000002</v>
      </c>
      <c r="S101" s="43">
        <f>+S102+S103</f>
        <v>386175955.04000002</v>
      </c>
      <c r="U101" s="43">
        <f>+U102+U103</f>
        <v>259600950</v>
      </c>
    </row>
    <row r="102" spans="1:22" s="44" customFormat="1" x14ac:dyDescent="0.2">
      <c r="A102" s="39" t="str">
        <f t="shared" si="17"/>
        <v>A 2-0-4-7-510</v>
      </c>
      <c r="B102" s="40" t="s">
        <v>190</v>
      </c>
      <c r="C102" s="41">
        <v>10</v>
      </c>
      <c r="D102" s="42" t="s">
        <v>107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47" t="e">
        <f>+I102-S102</f>
        <v>#REF!</v>
      </c>
      <c r="U102" s="25">
        <v>50143000</v>
      </c>
      <c r="V102" s="47" t="e">
        <f>+J102-U102</f>
        <v>#REF!</v>
      </c>
    </row>
    <row r="103" spans="1:22" s="44" customFormat="1" x14ac:dyDescent="0.2">
      <c r="A103" s="39" t="str">
        <f t="shared" si="17"/>
        <v>A 2-0-4-7-610</v>
      </c>
      <c r="B103" s="40" t="s">
        <v>191</v>
      </c>
      <c r="C103" s="41">
        <v>10</v>
      </c>
      <c r="D103" s="42" t="s">
        <v>135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47" t="e">
        <f>+I103-S103</f>
        <v>#REF!</v>
      </c>
      <c r="U103" s="25">
        <v>209457950</v>
      </c>
      <c r="V103" s="47" t="e">
        <f>+J103-U103</f>
        <v>#REF!</v>
      </c>
    </row>
    <row r="104" spans="1:22" s="44" customFormat="1" x14ac:dyDescent="0.2">
      <c r="A104" s="39"/>
      <c r="B104" s="40" t="s">
        <v>255</v>
      </c>
      <c r="C104" s="41">
        <v>10</v>
      </c>
      <c r="D104" s="46" t="s">
        <v>256</v>
      </c>
      <c r="E104" s="43">
        <f>SUM(E105:E109)</f>
        <v>1300600000</v>
      </c>
      <c r="F104" s="43"/>
      <c r="G104" s="43">
        <f>SUM(G105:G109)</f>
        <v>1361600000</v>
      </c>
      <c r="H104" s="18" t="e">
        <f>+#REF!</f>
        <v>#REF!</v>
      </c>
      <c r="I104" s="43" t="e">
        <f>SUM(I105:I109)</f>
        <v>#REF!</v>
      </c>
      <c r="J104" s="43" t="e">
        <f>SUM(J105:J109)</f>
        <v>#REF!</v>
      </c>
      <c r="K104" s="43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3">
        <f>SUM(Q105:Q109)</f>
        <v>1361600000</v>
      </c>
      <c r="S104" s="43">
        <f>SUM(S105:S109)</f>
        <v>1361581000</v>
      </c>
      <c r="U104" s="43">
        <f>SUM(U105:U109)</f>
        <v>1361581000</v>
      </c>
    </row>
    <row r="105" spans="1:22" s="44" customFormat="1" x14ac:dyDescent="0.2">
      <c r="A105" s="39" t="str">
        <f t="shared" si="17"/>
        <v>A 2-0-4-8-110</v>
      </c>
      <c r="B105" s="40" t="s">
        <v>192</v>
      </c>
      <c r="C105" s="41">
        <v>10</v>
      </c>
      <c r="D105" s="42" t="s">
        <v>108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47" t="e">
        <f>+I105-S105</f>
        <v>#REF!</v>
      </c>
      <c r="U105" s="25">
        <v>99436546</v>
      </c>
      <c r="V105" s="47" t="e">
        <f>+J105-U105</f>
        <v>#REF!</v>
      </c>
    </row>
    <row r="106" spans="1:22" s="44" customFormat="1" x14ac:dyDescent="0.2">
      <c r="A106" s="39" t="str">
        <f t="shared" si="17"/>
        <v>A 2-0-4-8-210</v>
      </c>
      <c r="B106" s="40" t="s">
        <v>193</v>
      </c>
      <c r="C106" s="41">
        <v>10</v>
      </c>
      <c r="D106" s="42" t="s">
        <v>109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47" t="e">
        <f>+I106-S106</f>
        <v>#REF!</v>
      </c>
      <c r="U106" s="25">
        <v>620933271</v>
      </c>
      <c r="V106" s="47" t="e">
        <f>+J106-U106</f>
        <v>#REF!</v>
      </c>
    </row>
    <row r="107" spans="1:22" s="44" customFormat="1" x14ac:dyDescent="0.2">
      <c r="A107" s="39" t="str">
        <f t="shared" si="17"/>
        <v>A 2-0-4-8-310</v>
      </c>
      <c r="B107" s="40" t="s">
        <v>194</v>
      </c>
      <c r="C107" s="41">
        <v>10</v>
      </c>
      <c r="D107" s="42" t="s">
        <v>110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47" t="e">
        <f>+I107-S107</f>
        <v>#REF!</v>
      </c>
      <c r="U107" s="25">
        <v>171619</v>
      </c>
      <c r="V107" s="47" t="e">
        <f>+J107-U107</f>
        <v>#REF!</v>
      </c>
    </row>
    <row r="108" spans="1:22" s="44" customFormat="1" x14ac:dyDescent="0.2">
      <c r="A108" s="39" t="str">
        <f t="shared" si="17"/>
        <v>A 2-0-4-8-510</v>
      </c>
      <c r="B108" s="40" t="s">
        <v>195</v>
      </c>
      <c r="C108" s="41">
        <v>10</v>
      </c>
      <c r="D108" s="42" t="s">
        <v>111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47" t="e">
        <f>+I108-S108</f>
        <v>#REF!</v>
      </c>
      <c r="U108" s="25">
        <v>189679284</v>
      </c>
      <c r="V108" s="47" t="e">
        <f>+J108-U108</f>
        <v>#REF!</v>
      </c>
    </row>
    <row r="109" spans="1:22" s="44" customFormat="1" x14ac:dyDescent="0.2">
      <c r="A109" s="39" t="str">
        <f t="shared" si="17"/>
        <v>A 2-0-4-8-610</v>
      </c>
      <c r="B109" s="40" t="s">
        <v>196</v>
      </c>
      <c r="C109" s="41">
        <v>10</v>
      </c>
      <c r="D109" s="42" t="s">
        <v>112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47" t="e">
        <f>+I109-S109</f>
        <v>#REF!</v>
      </c>
      <c r="U109" s="25">
        <v>451360280</v>
      </c>
      <c r="V109" s="47" t="e">
        <f>+J109-U109</f>
        <v>#REF!</v>
      </c>
    </row>
    <row r="110" spans="1:22" s="44" customFormat="1" x14ac:dyDescent="0.2">
      <c r="A110" s="39"/>
      <c r="B110" s="40" t="s">
        <v>257</v>
      </c>
      <c r="C110" s="41">
        <v>10</v>
      </c>
      <c r="D110" s="46" t="s">
        <v>258</v>
      </c>
      <c r="E110" s="43">
        <f>+E111+E112+E113</f>
        <v>360000000</v>
      </c>
      <c r="F110" s="43"/>
      <c r="G110" s="43">
        <f>+G111+G112+G113</f>
        <v>480962893</v>
      </c>
      <c r="H110" s="18" t="e">
        <f>+#REF!</f>
        <v>#REF!</v>
      </c>
      <c r="I110" s="43" t="e">
        <f>+I111+I112+I113</f>
        <v>#REF!</v>
      </c>
      <c r="J110" s="43" t="e">
        <f>+J111+J112+J113</f>
        <v>#REF!</v>
      </c>
      <c r="K110" s="43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3">
        <f>+Q111+Q112+Q113</f>
        <v>416510261</v>
      </c>
      <c r="S110" s="43">
        <f>+S111+S112+S113</f>
        <v>413415552</v>
      </c>
      <c r="U110" s="43">
        <f>+U111+U112+U113</f>
        <v>409365962</v>
      </c>
    </row>
    <row r="111" spans="1:22" s="44" customFormat="1" x14ac:dyDescent="0.2">
      <c r="A111" s="39" t="str">
        <f t="shared" si="17"/>
        <v>A 2-0-4-9-110</v>
      </c>
      <c r="B111" s="40" t="s">
        <v>331</v>
      </c>
      <c r="C111" s="41">
        <v>10</v>
      </c>
      <c r="D111" s="42" t="s">
        <v>293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47" t="e">
        <f>+I111-S111</f>
        <v>#REF!</v>
      </c>
      <c r="U111" s="25">
        <v>31390266</v>
      </c>
      <c r="V111" s="47" t="e">
        <f>+J111-U111</f>
        <v>#REF!</v>
      </c>
    </row>
    <row r="112" spans="1:22" s="44" customFormat="1" x14ac:dyDescent="0.2">
      <c r="A112" s="39" t="str">
        <f t="shared" si="17"/>
        <v>A 2-0-4-9-810</v>
      </c>
      <c r="B112" s="40" t="s">
        <v>197</v>
      </c>
      <c r="C112" s="41">
        <v>10</v>
      </c>
      <c r="D112" s="42" t="s">
        <v>113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47" t="e">
        <f>+I112-S112</f>
        <v>#REF!</v>
      </c>
      <c r="U112" s="25">
        <v>6118995</v>
      </c>
      <c r="V112" s="47" t="e">
        <f>+J112-U112</f>
        <v>#REF!</v>
      </c>
    </row>
    <row r="113" spans="1:22" s="44" customFormat="1" x14ac:dyDescent="0.2">
      <c r="A113" s="39" t="str">
        <f t="shared" si="17"/>
        <v>A 2-0-4-9-1110</v>
      </c>
      <c r="B113" s="40" t="s">
        <v>198</v>
      </c>
      <c r="C113" s="41">
        <v>10</v>
      </c>
      <c r="D113" s="42" t="s">
        <v>114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47" t="e">
        <f>+I113-S113</f>
        <v>#REF!</v>
      </c>
      <c r="U113" s="25">
        <v>371856701</v>
      </c>
      <c r="V113" s="47" t="e">
        <f>+J113-U113</f>
        <v>#REF!</v>
      </c>
    </row>
    <row r="114" spans="1:22" s="44" customFormat="1" x14ac:dyDescent="0.2">
      <c r="A114" s="39"/>
      <c r="B114" s="40" t="s">
        <v>259</v>
      </c>
      <c r="C114" s="41">
        <v>10</v>
      </c>
      <c r="D114" s="46" t="s">
        <v>260</v>
      </c>
      <c r="E114" s="43">
        <f>+SUM(E115:E116)</f>
        <v>320000000</v>
      </c>
      <c r="F114" s="43"/>
      <c r="G114" s="43">
        <f>+SUM(G115:G116)</f>
        <v>979508053</v>
      </c>
      <c r="H114" s="18" t="e">
        <f>+#REF!</f>
        <v>#REF!</v>
      </c>
      <c r="I114" s="43" t="e">
        <f>SUM(I115:I116)</f>
        <v>#REF!</v>
      </c>
      <c r="J114" s="43" t="e">
        <f>SUM(J115:J116)</f>
        <v>#REF!</v>
      </c>
      <c r="K114" s="43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3">
        <f>SUM(Q115:Q116)</f>
        <v>979508053</v>
      </c>
      <c r="S114" s="43">
        <f>SUM(S115:S116)</f>
        <v>977254041</v>
      </c>
      <c r="U114" s="43">
        <f>SUM(U115:U116)</f>
        <v>977254041</v>
      </c>
    </row>
    <row r="115" spans="1:22" s="44" customFormat="1" x14ac:dyDescent="0.2">
      <c r="A115" s="39" t="str">
        <f>+B115&amp;C115</f>
        <v>A 2-0-4-10-110</v>
      </c>
      <c r="B115" s="40" t="s">
        <v>332</v>
      </c>
      <c r="C115" s="41">
        <v>10</v>
      </c>
      <c r="D115" s="42" t="s">
        <v>333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47" t="e">
        <f>+I115-S115</f>
        <v>#REF!</v>
      </c>
      <c r="U115" s="25">
        <v>2100000</v>
      </c>
      <c r="V115" s="47" t="e">
        <f>+J115-U115</f>
        <v>#REF!</v>
      </c>
    </row>
    <row r="116" spans="1:22" s="44" customFormat="1" x14ac:dyDescent="0.2">
      <c r="A116" s="39" t="str">
        <f t="shared" si="17"/>
        <v>A 2-0-4-10-210</v>
      </c>
      <c r="B116" s="40" t="s">
        <v>199</v>
      </c>
      <c r="C116" s="41">
        <v>10</v>
      </c>
      <c r="D116" s="42" t="s">
        <v>115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47" t="e">
        <f>+I116-S116</f>
        <v>#REF!</v>
      </c>
      <c r="U116" s="25">
        <v>975154041</v>
      </c>
      <c r="V116" s="47" t="e">
        <f>+J116-U116</f>
        <v>#REF!</v>
      </c>
    </row>
    <row r="117" spans="1:22" s="44" customFormat="1" x14ac:dyDescent="0.2">
      <c r="A117" s="39"/>
      <c r="B117" s="40" t="s">
        <v>261</v>
      </c>
      <c r="C117" s="41">
        <v>10</v>
      </c>
      <c r="D117" s="46" t="s">
        <v>262</v>
      </c>
      <c r="E117" s="43">
        <f>+E118+E119</f>
        <v>820000000</v>
      </c>
      <c r="F117" s="43"/>
      <c r="G117" s="43">
        <f>+G118+G119</f>
        <v>4319200000</v>
      </c>
      <c r="H117" s="18" t="e">
        <f>+#REF!</f>
        <v>#REF!</v>
      </c>
      <c r="I117" s="43" t="e">
        <f>+I118+I119</f>
        <v>#REF!</v>
      </c>
      <c r="J117" s="43" t="e">
        <f>+J118+J119</f>
        <v>#REF!</v>
      </c>
      <c r="K117" s="43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3">
        <f>+Q118+Q119</f>
        <v>4239528178</v>
      </c>
      <c r="S117" s="43">
        <f>+S118+S119</f>
        <v>3857911524</v>
      </c>
      <c r="U117" s="43">
        <f>+U118+U119</f>
        <v>3857911524</v>
      </c>
    </row>
    <row r="118" spans="1:22" s="44" customFormat="1" x14ac:dyDescent="0.2">
      <c r="A118" s="39" t="str">
        <f t="shared" si="17"/>
        <v>A 2-0-4-11-110</v>
      </c>
      <c r="B118" s="40" t="s">
        <v>200</v>
      </c>
      <c r="C118" s="41">
        <v>10</v>
      </c>
      <c r="D118" s="42" t="s">
        <v>116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47" t="e">
        <f>+I118-S118</f>
        <v>#REF!</v>
      </c>
      <c r="U118" s="25">
        <v>125414416</v>
      </c>
      <c r="V118" s="47" t="e">
        <f>+J118-U118</f>
        <v>#REF!</v>
      </c>
    </row>
    <row r="119" spans="1:22" s="44" customFormat="1" x14ac:dyDescent="0.2">
      <c r="A119" s="39" t="str">
        <f t="shared" si="17"/>
        <v>A 2-0-4-11-210</v>
      </c>
      <c r="B119" s="40" t="s">
        <v>201</v>
      </c>
      <c r="C119" s="41">
        <v>10</v>
      </c>
      <c r="D119" s="42" t="s">
        <v>117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47" t="e">
        <f>+I119-S119</f>
        <v>#REF!</v>
      </c>
      <c r="U119" s="25">
        <v>3732497108</v>
      </c>
      <c r="V119" s="47" t="e">
        <f>+J119-U119</f>
        <v>#REF!</v>
      </c>
    </row>
    <row r="120" spans="1:22" s="44" customFormat="1" x14ac:dyDescent="0.2">
      <c r="A120" s="39" t="str">
        <f t="shared" si="17"/>
        <v>A 2-0-4-1410</v>
      </c>
      <c r="B120" s="40" t="s">
        <v>202</v>
      </c>
      <c r="C120" s="41">
        <v>10</v>
      </c>
      <c r="D120" s="46" t="s">
        <v>36</v>
      </c>
      <c r="E120" s="43">
        <v>0</v>
      </c>
      <c r="F120" s="25"/>
      <c r="G120" s="25">
        <v>0</v>
      </c>
      <c r="H120" s="18" t="e">
        <f>+#REF!</f>
        <v>#REF!</v>
      </c>
      <c r="I120" s="43" t="e">
        <f>SUM(#REF!)</f>
        <v>#REF!</v>
      </c>
      <c r="J120" s="43" t="e">
        <f>SUM(#REF!)</f>
        <v>#REF!</v>
      </c>
      <c r="K120" s="43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47" t="e">
        <f>+I120-S120</f>
        <v>#REF!</v>
      </c>
      <c r="U120" s="25">
        <v>0</v>
      </c>
      <c r="V120" s="47" t="e">
        <f>+J120-U120</f>
        <v>#REF!</v>
      </c>
    </row>
    <row r="121" spans="1:22" s="44" customFormat="1" x14ac:dyDescent="0.2">
      <c r="A121" s="39" t="str">
        <f t="shared" si="17"/>
        <v>A 2-0-4-17-110</v>
      </c>
      <c r="B121" s="40" t="s">
        <v>203</v>
      </c>
      <c r="C121" s="41">
        <v>10</v>
      </c>
      <c r="D121" s="46" t="s">
        <v>118</v>
      </c>
      <c r="E121" s="43">
        <v>0</v>
      </c>
      <c r="F121" s="25"/>
      <c r="G121" s="25">
        <v>8120000</v>
      </c>
      <c r="H121" s="18" t="e">
        <f>+#REF!</f>
        <v>#REF!</v>
      </c>
      <c r="I121" s="43" t="e">
        <f>SUM(#REF!)</f>
        <v>#REF!</v>
      </c>
      <c r="J121" s="43" t="e">
        <f>SUM(#REF!)</f>
        <v>#REF!</v>
      </c>
      <c r="K121" s="43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47" t="e">
        <f>+I121-S121</f>
        <v>#REF!</v>
      </c>
      <c r="U121" s="25">
        <v>0</v>
      </c>
      <c r="V121" s="47" t="e">
        <f>+J121-U121</f>
        <v>#REF!</v>
      </c>
    </row>
    <row r="122" spans="1:22" s="44" customFormat="1" x14ac:dyDescent="0.2">
      <c r="A122" s="39" t="str">
        <f t="shared" si="17"/>
        <v>A 2-0-4-17-210</v>
      </c>
      <c r="B122" s="40" t="s">
        <v>204</v>
      </c>
      <c r="C122" s="41">
        <v>10</v>
      </c>
      <c r="D122" s="46" t="s">
        <v>119</v>
      </c>
      <c r="E122" s="43">
        <v>0</v>
      </c>
      <c r="F122" s="25"/>
      <c r="G122" s="25">
        <v>0</v>
      </c>
      <c r="H122" s="18" t="e">
        <f>+#REF!</f>
        <v>#REF!</v>
      </c>
      <c r="I122" s="43" t="e">
        <f>SUM(#REF!)</f>
        <v>#REF!</v>
      </c>
      <c r="J122" s="43" t="e">
        <f>SUM(#REF!)</f>
        <v>#REF!</v>
      </c>
      <c r="K122" s="43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47" t="e">
        <f>+I122-S122</f>
        <v>#REF!</v>
      </c>
      <c r="U122" s="25">
        <v>0</v>
      </c>
      <c r="V122" s="47" t="e">
        <f>+J122-U122</f>
        <v>#REF!</v>
      </c>
    </row>
    <row r="123" spans="1:22" s="44" customFormat="1" x14ac:dyDescent="0.2">
      <c r="A123" s="39"/>
      <c r="B123" s="40" t="s">
        <v>263</v>
      </c>
      <c r="C123" s="41">
        <v>10</v>
      </c>
      <c r="D123" s="46" t="s">
        <v>264</v>
      </c>
      <c r="E123" s="43">
        <f>SUM(E124:E129)</f>
        <v>100000000</v>
      </c>
      <c r="F123" s="43"/>
      <c r="G123" s="43">
        <f>SUM(G124:G129)</f>
        <v>789487300</v>
      </c>
      <c r="H123" s="18" t="e">
        <f>+#REF!</f>
        <v>#REF!</v>
      </c>
      <c r="I123" s="43" t="e">
        <f>SUM(I124:I129)</f>
        <v>#REF!</v>
      </c>
      <c r="J123" s="43" t="e">
        <f>SUM(J124:J129)</f>
        <v>#REF!</v>
      </c>
      <c r="K123" s="43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3">
        <f>SUM(Q124:Q129)</f>
        <v>744877100</v>
      </c>
      <c r="S123" s="43">
        <f>SUM(S124:S129)</f>
        <v>730963663</v>
      </c>
      <c r="U123" s="43">
        <f>SUM(U124:U129)</f>
        <v>611623985</v>
      </c>
    </row>
    <row r="124" spans="1:22" s="44" customFormat="1" x14ac:dyDescent="0.2">
      <c r="A124" s="39" t="str">
        <f t="shared" ref="A124:A130" si="33">+B124&amp;C124</f>
        <v>A 2-0-4-21-110</v>
      </c>
      <c r="B124" s="40" t="s">
        <v>205</v>
      </c>
      <c r="C124" s="41">
        <v>10</v>
      </c>
      <c r="D124" s="42" t="s">
        <v>136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47" t="e">
        <f t="shared" ref="T124:T130" si="35">+I124-S124</f>
        <v>#REF!</v>
      </c>
      <c r="U124" s="25">
        <v>47341514</v>
      </c>
      <c r="V124" s="47" t="e">
        <f t="shared" ref="V124:V130" si="36">+J124-U124</f>
        <v>#REF!</v>
      </c>
    </row>
    <row r="125" spans="1:22" s="44" customFormat="1" x14ac:dyDescent="0.2">
      <c r="A125" s="39" t="str">
        <f t="shared" si="33"/>
        <v>A 2-0-4-21-210</v>
      </c>
      <c r="B125" s="40" t="s">
        <v>295</v>
      </c>
      <c r="C125" s="41">
        <v>10</v>
      </c>
      <c r="D125" s="42" t="s">
        <v>298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47" t="e">
        <f t="shared" si="35"/>
        <v>#REF!</v>
      </c>
      <c r="U125" s="25">
        <v>0</v>
      </c>
      <c r="V125" s="47" t="e">
        <f t="shared" si="36"/>
        <v>#REF!</v>
      </c>
    </row>
    <row r="126" spans="1:22" s="44" customFormat="1" x14ac:dyDescent="0.2">
      <c r="A126" s="39" t="str">
        <f t="shared" si="33"/>
        <v>A 2-0-4-21-310</v>
      </c>
      <c r="B126" s="40" t="s">
        <v>206</v>
      </c>
      <c r="C126" s="41">
        <v>10</v>
      </c>
      <c r="D126" s="42" t="s">
        <v>120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47" t="e">
        <f t="shared" si="35"/>
        <v>#REF!</v>
      </c>
      <c r="U126" s="25">
        <v>0</v>
      </c>
      <c r="V126" s="47" t="e">
        <f t="shared" si="36"/>
        <v>#REF!</v>
      </c>
    </row>
    <row r="127" spans="1:22" s="44" customFormat="1" x14ac:dyDescent="0.2">
      <c r="A127" s="39" t="str">
        <f t="shared" si="33"/>
        <v>A 2-0-4-21-410</v>
      </c>
      <c r="B127" s="40" t="s">
        <v>296</v>
      </c>
      <c r="C127" s="41">
        <v>10</v>
      </c>
      <c r="D127" s="42" t="s">
        <v>297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47" t="e">
        <f t="shared" si="35"/>
        <v>#REF!</v>
      </c>
      <c r="U127" s="25">
        <v>281026946</v>
      </c>
      <c r="V127" s="47" t="e">
        <f t="shared" si="36"/>
        <v>#REF!</v>
      </c>
    </row>
    <row r="128" spans="1:22" s="44" customFormat="1" x14ac:dyDescent="0.2">
      <c r="A128" s="39" t="str">
        <f t="shared" si="33"/>
        <v>A 2-0-4-21-510</v>
      </c>
      <c r="B128" s="40" t="s">
        <v>294</v>
      </c>
      <c r="C128" s="41">
        <v>10</v>
      </c>
      <c r="D128" s="42" t="s">
        <v>284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47" t="e">
        <f t="shared" si="35"/>
        <v>#REF!</v>
      </c>
      <c r="U128" s="25">
        <v>245025891</v>
      </c>
      <c r="V128" s="47" t="e">
        <f t="shared" si="36"/>
        <v>#REF!</v>
      </c>
    </row>
    <row r="129" spans="1:22" s="44" customFormat="1" x14ac:dyDescent="0.2">
      <c r="A129" s="39" t="str">
        <f t="shared" si="33"/>
        <v>A 2-0-4-21-810</v>
      </c>
      <c r="B129" s="40" t="s">
        <v>207</v>
      </c>
      <c r="C129" s="41">
        <v>10</v>
      </c>
      <c r="D129" s="42" t="s">
        <v>121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47" t="e">
        <f t="shared" si="35"/>
        <v>#REF!</v>
      </c>
      <c r="U129" s="25">
        <v>38229634</v>
      </c>
      <c r="V129" s="47" t="e">
        <f t="shared" si="36"/>
        <v>#REF!</v>
      </c>
    </row>
    <row r="130" spans="1:22" s="44" customFormat="1" x14ac:dyDescent="0.2">
      <c r="A130" s="39" t="str">
        <f t="shared" si="33"/>
        <v>A 2-0-4-4010</v>
      </c>
      <c r="B130" s="40" t="s">
        <v>208</v>
      </c>
      <c r="C130" s="41">
        <v>10</v>
      </c>
      <c r="D130" s="46" t="s">
        <v>122</v>
      </c>
      <c r="E130" s="43">
        <v>0</v>
      </c>
      <c r="F130" s="43"/>
      <c r="G130" s="25">
        <v>0</v>
      </c>
      <c r="H130" s="18" t="e">
        <f>+#REF!</f>
        <v>#REF!</v>
      </c>
      <c r="I130" s="43" t="e">
        <f>SUM(#REF!)</f>
        <v>#REF!</v>
      </c>
      <c r="J130" s="43" t="e">
        <f>SUM(#REF!)</f>
        <v>#REF!</v>
      </c>
      <c r="K130" s="43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47" t="e">
        <f t="shared" si="35"/>
        <v>#REF!</v>
      </c>
      <c r="U130" s="25">
        <v>0</v>
      </c>
      <c r="V130" s="47" t="e">
        <f t="shared" si="36"/>
        <v>#REF!</v>
      </c>
    </row>
    <row r="131" spans="1:22" s="44" customFormat="1" x14ac:dyDescent="0.2">
      <c r="A131" s="39"/>
      <c r="B131" s="40" t="s">
        <v>265</v>
      </c>
      <c r="C131" s="41">
        <v>10</v>
      </c>
      <c r="D131" s="46" t="s">
        <v>124</v>
      </c>
      <c r="E131" s="43">
        <f>+E132+E133+E134</f>
        <v>57000000</v>
      </c>
      <c r="F131" s="43"/>
      <c r="G131" s="43">
        <f>+G132+G133+G134</f>
        <v>276512700</v>
      </c>
      <c r="H131" s="18" t="e">
        <f>+#REF!</f>
        <v>#REF!</v>
      </c>
      <c r="I131" s="43" t="e">
        <f>+I132+I133+I134</f>
        <v>#REF!</v>
      </c>
      <c r="J131" s="43" t="e">
        <f>+J132+J133+J134</f>
        <v>#REF!</v>
      </c>
      <c r="K131" s="43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3">
        <f>+Q132+Q133+Q134</f>
        <v>226991084</v>
      </c>
      <c r="S131" s="43">
        <f>+S132+S133+S134</f>
        <v>215318084</v>
      </c>
      <c r="U131" s="43">
        <f>+U132+U133+U134</f>
        <v>200867284</v>
      </c>
    </row>
    <row r="132" spans="1:22" s="44" customFormat="1" x14ac:dyDescent="0.2">
      <c r="A132" s="39" t="str">
        <f>+B132&amp;C132</f>
        <v>A 2-0-4-41-210</v>
      </c>
      <c r="B132" s="40" t="s">
        <v>299</v>
      </c>
      <c r="C132" s="41">
        <v>10</v>
      </c>
      <c r="D132" s="42" t="s">
        <v>300</v>
      </c>
      <c r="E132" s="25">
        <v>50000000</v>
      </c>
      <c r="F132" s="25"/>
      <c r="G132" s="25">
        <v>160512700</v>
      </c>
      <c r="H132" s="18" t="e">
        <f>+#REF!</f>
        <v>#REF!</v>
      </c>
      <c r="I132" s="43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47" t="e">
        <f>+I132-S132</f>
        <v>#REF!</v>
      </c>
      <c r="U132" s="25">
        <v>137888900</v>
      </c>
      <c r="V132" s="47" t="e">
        <f>+J132-U132</f>
        <v>#REF!</v>
      </c>
    </row>
    <row r="133" spans="1:22" s="44" customFormat="1" x14ac:dyDescent="0.2">
      <c r="A133" s="39" t="str">
        <f>+B133&amp;C133</f>
        <v>A 2-0-4-41-510</v>
      </c>
      <c r="B133" s="40" t="s">
        <v>209</v>
      </c>
      <c r="C133" s="41">
        <v>10</v>
      </c>
      <c r="D133" s="42" t="s">
        <v>123</v>
      </c>
      <c r="E133" s="25">
        <v>4000000</v>
      </c>
      <c r="F133" s="25"/>
      <c r="G133" s="25">
        <v>29000000</v>
      </c>
      <c r="H133" s="18" t="e">
        <f>+#REF!</f>
        <v>#REF!</v>
      </c>
      <c r="I133" s="43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47" t="e">
        <f>+I133-S133</f>
        <v>#REF!</v>
      </c>
      <c r="U133" s="25">
        <v>5495420</v>
      </c>
      <c r="V133" s="47" t="e">
        <f>+J133-U133</f>
        <v>#REF!</v>
      </c>
    </row>
    <row r="134" spans="1:22" s="44" customFormat="1" x14ac:dyDescent="0.2">
      <c r="A134" s="39" t="str">
        <f>+B134&amp;C134</f>
        <v>A 2-0-4-41-1310</v>
      </c>
      <c r="B134" s="40" t="s">
        <v>210</v>
      </c>
      <c r="C134" s="41">
        <v>10</v>
      </c>
      <c r="D134" s="42" t="s">
        <v>124</v>
      </c>
      <c r="E134" s="25">
        <v>3000000</v>
      </c>
      <c r="F134" s="25"/>
      <c r="G134" s="25">
        <v>87000000</v>
      </c>
      <c r="H134" s="18" t="e">
        <f>+#REF!</f>
        <v>#REF!</v>
      </c>
      <c r="I134" s="43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47" t="e">
        <f>+I134-S134</f>
        <v>#REF!</v>
      </c>
      <c r="U134" s="25">
        <v>57482964</v>
      </c>
      <c r="V134" s="47" t="e">
        <f>+J134-U134</f>
        <v>#REF!</v>
      </c>
    </row>
    <row r="135" spans="1:22" s="44" customFormat="1" x14ac:dyDescent="0.2">
      <c r="A135" s="39" t="str">
        <f>+B135&amp;C135</f>
        <v>A 2-0-4-99910</v>
      </c>
      <c r="B135" s="40" t="s">
        <v>211</v>
      </c>
      <c r="C135" s="41">
        <v>10</v>
      </c>
      <c r="D135" s="46" t="s">
        <v>67</v>
      </c>
      <c r="E135" s="43">
        <v>0</v>
      </c>
      <c r="F135" s="25"/>
      <c r="G135" s="25">
        <v>1880000</v>
      </c>
      <c r="H135" s="18" t="e">
        <f>+#REF!</f>
        <v>#REF!</v>
      </c>
      <c r="I135" s="43" t="e">
        <f>SUM(#REF!)</f>
        <v>#REF!</v>
      </c>
      <c r="J135" s="43" t="e">
        <f>SUM(#REF!)</f>
        <v>#REF!</v>
      </c>
      <c r="K135" s="43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47" t="e">
        <f>+I135-S135</f>
        <v>#REF!</v>
      </c>
      <c r="U135" s="25">
        <v>1870640</v>
      </c>
      <c r="V135" s="47" t="e">
        <f>+J135-U135</f>
        <v>#REF!</v>
      </c>
    </row>
    <row r="136" spans="1:22" s="44" customFormat="1" x14ac:dyDescent="0.2">
      <c r="A136" s="39"/>
      <c r="B136" s="40"/>
      <c r="C136" s="41"/>
      <c r="D136" s="46"/>
      <c r="E136" s="43"/>
      <c r="F136" s="25"/>
      <c r="G136" s="43"/>
      <c r="H136" s="18" t="e">
        <f>+#REF!</f>
        <v>#REF!</v>
      </c>
      <c r="I136" s="43"/>
      <c r="J136" s="43"/>
      <c r="K136" s="43"/>
      <c r="L136" s="25"/>
      <c r="M136" s="25"/>
      <c r="N136" s="25"/>
      <c r="O136" s="25"/>
      <c r="P136" s="2"/>
      <c r="Q136" s="43"/>
      <c r="S136" s="43"/>
      <c r="U136" s="43"/>
    </row>
    <row r="137" spans="1:22" s="44" customFormat="1" x14ac:dyDescent="0.2">
      <c r="A137" s="39"/>
      <c r="B137" s="40" t="s">
        <v>266</v>
      </c>
      <c r="C137" s="41"/>
      <c r="D137" s="38" t="s">
        <v>60</v>
      </c>
      <c r="E137" s="43">
        <f>+E138+E142+E145</f>
        <v>232342000000</v>
      </c>
      <c r="F137" s="43"/>
      <c r="G137" s="43">
        <f>+G138+G142+G145</f>
        <v>198656352000</v>
      </c>
      <c r="H137" s="18" t="e">
        <f>+#REF!</f>
        <v>#REF!</v>
      </c>
      <c r="I137" s="43" t="e">
        <f>+I138+I142+I145</f>
        <v>#REF!</v>
      </c>
      <c r="J137" s="43" t="e">
        <f>+J138+J142+J145</f>
        <v>#REF!</v>
      </c>
      <c r="K137" s="43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1"/>
      <c r="Q137" s="43">
        <f>+Q138+Q142+Q145</f>
        <v>190959693553</v>
      </c>
      <c r="S137" s="43">
        <f>+S138+S142+S145</f>
        <v>185737548792</v>
      </c>
      <c r="U137" s="43">
        <f>+U138+U142+U145</f>
        <v>166349780326</v>
      </c>
    </row>
    <row r="138" spans="1:22" s="44" customFormat="1" x14ac:dyDescent="0.2">
      <c r="A138" s="39"/>
      <c r="B138" s="40" t="s">
        <v>267</v>
      </c>
      <c r="C138" s="41"/>
      <c r="D138" s="52" t="s">
        <v>270</v>
      </c>
      <c r="E138" s="43">
        <f>+E139</f>
        <v>326000000</v>
      </c>
      <c r="F138" s="43"/>
      <c r="G138" s="43">
        <f>+G139</f>
        <v>483000000</v>
      </c>
      <c r="H138" s="18" t="e">
        <f>+#REF!</f>
        <v>#REF!</v>
      </c>
      <c r="I138" s="43" t="e">
        <f>+I139</f>
        <v>#REF!</v>
      </c>
      <c r="J138" s="43" t="e">
        <f>+J139</f>
        <v>#REF!</v>
      </c>
      <c r="K138" s="43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3">
        <f>+Q139</f>
        <v>482439660</v>
      </c>
      <c r="S138" s="43">
        <f>+S139</f>
        <v>482439660</v>
      </c>
      <c r="U138" s="43">
        <f>+U139</f>
        <v>482439660</v>
      </c>
    </row>
    <row r="139" spans="1:22" s="44" customFormat="1" x14ac:dyDescent="0.2">
      <c r="A139" s="39"/>
      <c r="B139" s="40" t="s">
        <v>268</v>
      </c>
      <c r="C139" s="41"/>
      <c r="D139" s="52" t="s">
        <v>269</v>
      </c>
      <c r="E139" s="43">
        <f>+E140+E141</f>
        <v>326000000</v>
      </c>
      <c r="F139" s="43"/>
      <c r="G139" s="43">
        <f>+G140+G141</f>
        <v>483000000</v>
      </c>
      <c r="H139" s="18" t="e">
        <f>+#REF!</f>
        <v>#REF!</v>
      </c>
      <c r="I139" s="43" t="e">
        <f>+I140+I141</f>
        <v>#REF!</v>
      </c>
      <c r="J139" s="43" t="e">
        <f>+J140+J141</f>
        <v>#REF!</v>
      </c>
      <c r="K139" s="43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3">
        <f>+Q140+Q141</f>
        <v>482439660</v>
      </c>
      <c r="S139" s="43">
        <f>+S140+S141</f>
        <v>482439660</v>
      </c>
      <c r="U139" s="43">
        <f>+U140+U141</f>
        <v>482439660</v>
      </c>
    </row>
    <row r="140" spans="1:22" s="44" customFormat="1" x14ac:dyDescent="0.2">
      <c r="A140" s="39" t="str">
        <f>+B140&amp;C140</f>
        <v>A 3-2-1-110</v>
      </c>
      <c r="B140" s="40" t="s">
        <v>212</v>
      </c>
      <c r="C140" s="41">
        <v>10</v>
      </c>
      <c r="D140" s="42" t="s">
        <v>9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47" t="e">
        <f>+I140-S140</f>
        <v>#REF!</v>
      </c>
      <c r="U140" s="25">
        <v>157000000</v>
      </c>
      <c r="V140" s="47" t="e">
        <f>+J140-U140</f>
        <v>#REF!</v>
      </c>
    </row>
    <row r="141" spans="1:22" s="44" customFormat="1" x14ac:dyDescent="0.2">
      <c r="A141" s="39" t="str">
        <f>+B141&amp;C141</f>
        <v>A 3-2-1-111</v>
      </c>
      <c r="B141" s="40" t="s">
        <v>212</v>
      </c>
      <c r="C141" s="41">
        <v>11</v>
      </c>
      <c r="D141" s="42" t="s">
        <v>9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58" t="e">
        <f t="shared" si="37"/>
        <v>#REF!</v>
      </c>
      <c r="M141" s="58" t="e">
        <f t="shared" si="38"/>
        <v>#REF!</v>
      </c>
      <c r="N141" s="58" t="e">
        <f t="shared" si="39"/>
        <v>#REF!</v>
      </c>
      <c r="O141" s="58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47" t="e">
        <f>+I141-S141</f>
        <v>#REF!</v>
      </c>
      <c r="U141" s="25">
        <v>325439660</v>
      </c>
      <c r="V141" s="47" t="e">
        <f>+J141-U141</f>
        <v>#REF!</v>
      </c>
    </row>
    <row r="142" spans="1:22" s="44" customFormat="1" x14ac:dyDescent="0.2">
      <c r="A142" s="39"/>
      <c r="B142" s="40" t="s">
        <v>271</v>
      </c>
      <c r="C142" s="41"/>
      <c r="D142" s="46" t="s">
        <v>272</v>
      </c>
      <c r="E142" s="43">
        <f>+E143</f>
        <v>579000000</v>
      </c>
      <c r="F142" s="43"/>
      <c r="G142" s="43">
        <f t="shared" ref="G142:I143" si="41">+G143</f>
        <v>579000000</v>
      </c>
      <c r="H142" s="18" t="e">
        <f>+#REF!</f>
        <v>#REF!</v>
      </c>
      <c r="I142" s="43" t="e">
        <f t="shared" si="41"/>
        <v>#REF!</v>
      </c>
      <c r="J142" s="43" t="e">
        <f>+J143</f>
        <v>#REF!</v>
      </c>
      <c r="K142" s="43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3">
        <f>+Q143</f>
        <v>574515934</v>
      </c>
      <c r="S142" s="43">
        <f>+S143</f>
        <v>574515934</v>
      </c>
      <c r="U142" s="43">
        <f>+U143</f>
        <v>574515934</v>
      </c>
    </row>
    <row r="143" spans="1:22" s="44" customFormat="1" x14ac:dyDescent="0.2">
      <c r="A143" s="39"/>
      <c r="B143" s="48" t="s">
        <v>273</v>
      </c>
      <c r="C143" s="17"/>
      <c r="D143" s="46" t="s">
        <v>274</v>
      </c>
      <c r="E143" s="43">
        <f>+E144</f>
        <v>579000000</v>
      </c>
      <c r="F143" s="43"/>
      <c r="G143" s="43">
        <f t="shared" si="41"/>
        <v>579000000</v>
      </c>
      <c r="H143" s="18" t="e">
        <f>+#REF!</f>
        <v>#REF!</v>
      </c>
      <c r="I143" s="43" t="e">
        <f t="shared" si="41"/>
        <v>#REF!</v>
      </c>
      <c r="J143" s="43" t="e">
        <f>+J144</f>
        <v>#REF!</v>
      </c>
      <c r="K143" s="43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3">
        <f>+Q144</f>
        <v>574515934</v>
      </c>
      <c r="S143" s="43">
        <f>+S144</f>
        <v>574515934</v>
      </c>
      <c r="U143" s="43">
        <f>+U144</f>
        <v>574515934</v>
      </c>
    </row>
    <row r="144" spans="1:22" s="44" customFormat="1" x14ac:dyDescent="0.2">
      <c r="A144" s="39" t="str">
        <f>+B144&amp;C144</f>
        <v>A 3-5-3-4410</v>
      </c>
      <c r="B144" s="40" t="s">
        <v>321</v>
      </c>
      <c r="C144" s="41">
        <v>10</v>
      </c>
      <c r="D144" s="42" t="s">
        <v>10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58" t="e">
        <f t="shared" si="37"/>
        <v>#REF!</v>
      </c>
      <c r="M144" s="58" t="e">
        <f t="shared" si="38"/>
        <v>#REF!</v>
      </c>
      <c r="N144" s="58" t="e">
        <f t="shared" si="39"/>
        <v>#REF!</v>
      </c>
      <c r="O144" s="58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47" t="e">
        <f>+I144-S144</f>
        <v>#REF!</v>
      </c>
      <c r="U144" s="25">
        <v>574515934</v>
      </c>
      <c r="V144" s="47" t="e">
        <f>+J144-U144</f>
        <v>#REF!</v>
      </c>
    </row>
    <row r="145" spans="1:22" s="44" customFormat="1" x14ac:dyDescent="0.2">
      <c r="A145" s="39"/>
      <c r="B145" s="40" t="s">
        <v>275</v>
      </c>
      <c r="C145" s="41"/>
      <c r="D145" s="46" t="s">
        <v>276</v>
      </c>
      <c r="E145" s="43">
        <f>+E146+E149</f>
        <v>231437000000</v>
      </c>
      <c r="F145" s="43"/>
      <c r="G145" s="43">
        <f>+G146+G149</f>
        <v>197594352000</v>
      </c>
      <c r="H145" s="18" t="e">
        <f>+#REF!</f>
        <v>#REF!</v>
      </c>
      <c r="I145" s="43" t="e">
        <f>+I146+I149</f>
        <v>#REF!</v>
      </c>
      <c r="J145" s="43" t="e">
        <f>+J146+J149</f>
        <v>#REF!</v>
      </c>
      <c r="K145" s="43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3">
        <f>+Q146+Q149</f>
        <v>189902737959</v>
      </c>
      <c r="S145" s="43">
        <f>+S146+S149</f>
        <v>184680593198</v>
      </c>
      <c r="U145" s="43">
        <f>+U146+U149</f>
        <v>165292824732</v>
      </c>
    </row>
    <row r="146" spans="1:22" s="44" customFormat="1" x14ac:dyDescent="0.2">
      <c r="A146" s="39"/>
      <c r="B146" s="40" t="s">
        <v>277</v>
      </c>
      <c r="C146" s="41"/>
      <c r="D146" s="42" t="s">
        <v>70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4" customFormat="1" ht="12.75" customHeight="1" x14ac:dyDescent="0.2">
      <c r="A147" s="39" t="str">
        <f t="shared" ref="A147:A169" si="42">+B147&amp;C147</f>
        <v>A 3-6-1-110</v>
      </c>
      <c r="B147" s="40" t="s">
        <v>213</v>
      </c>
      <c r="C147" s="41">
        <v>10</v>
      </c>
      <c r="D147" s="42" t="s">
        <v>70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58" t="e">
        <f t="shared" si="37"/>
        <v>#REF!</v>
      </c>
      <c r="M147" s="58" t="e">
        <f t="shared" si="38"/>
        <v>#REF!</v>
      </c>
      <c r="N147" s="58" t="e">
        <f t="shared" si="39"/>
        <v>#REF!</v>
      </c>
      <c r="O147" s="58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47" t="e">
        <f>+I147-S147</f>
        <v>#REF!</v>
      </c>
      <c r="U147" s="25">
        <v>22378282</v>
      </c>
      <c r="V147" s="47" t="e">
        <f>+J147-U147</f>
        <v>#REF!</v>
      </c>
    </row>
    <row r="148" spans="1:22" s="44" customFormat="1" ht="11.25" customHeight="1" x14ac:dyDescent="0.2">
      <c r="A148" s="39" t="str">
        <f t="shared" si="42"/>
        <v>A 3-6-1-111</v>
      </c>
      <c r="B148" s="40" t="s">
        <v>213</v>
      </c>
      <c r="C148" s="41">
        <v>11</v>
      </c>
      <c r="D148" s="42" t="s">
        <v>70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58" t="e">
        <f t="shared" si="37"/>
        <v>#REF!</v>
      </c>
      <c r="M148" s="58" t="e">
        <f t="shared" si="38"/>
        <v>#REF!</v>
      </c>
      <c r="N148" s="58" t="e">
        <f t="shared" si="39"/>
        <v>#REF!</v>
      </c>
      <c r="O148" s="58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47" t="e">
        <f>+I148-S148</f>
        <v>#REF!</v>
      </c>
      <c r="U148" s="25">
        <v>0</v>
      </c>
      <c r="V148" s="47" t="e">
        <f>+J148-U148</f>
        <v>#REF!</v>
      </c>
    </row>
    <row r="149" spans="1:22" s="44" customFormat="1" ht="11.25" customHeight="1" x14ac:dyDescent="0.2">
      <c r="A149" s="39"/>
      <c r="B149" s="40" t="s">
        <v>278</v>
      </c>
      <c r="C149" s="41"/>
      <c r="D149" s="46" t="s">
        <v>279</v>
      </c>
      <c r="E149" s="43">
        <f>SUM(E150:E156)</f>
        <v>231363000000</v>
      </c>
      <c r="F149" s="43"/>
      <c r="G149" s="43">
        <f>SUM(G150:G156)</f>
        <v>197520352000</v>
      </c>
      <c r="H149" s="18" t="e">
        <f>+#REF!</f>
        <v>#REF!</v>
      </c>
      <c r="I149" s="43" t="e">
        <f>SUM(I150:I156)</f>
        <v>#REF!</v>
      </c>
      <c r="J149" s="43" t="e">
        <f>SUM(J150:J156)</f>
        <v>#REF!</v>
      </c>
      <c r="K149" s="43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3"/>
      <c r="Q149" s="43">
        <f>SUM(Q150:Q156)</f>
        <v>189828737959</v>
      </c>
      <c r="S149" s="43">
        <f>SUM(S150:S156)</f>
        <v>184658214916</v>
      </c>
      <c r="U149" s="43">
        <f>SUM(U150:U156)</f>
        <v>165270446450</v>
      </c>
    </row>
    <row r="150" spans="1:22" s="44" customFormat="1" x14ac:dyDescent="0.2">
      <c r="A150" s="39" t="str">
        <f t="shared" si="42"/>
        <v>A 3-6-3-410</v>
      </c>
      <c r="B150" s="40" t="s">
        <v>214</v>
      </c>
      <c r="C150" s="41">
        <v>10</v>
      </c>
      <c r="D150" s="42" t="s">
        <v>62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58" t="e">
        <f t="shared" si="37"/>
        <v>#REF!</v>
      </c>
      <c r="M150" s="58" t="e">
        <f t="shared" si="38"/>
        <v>#REF!</v>
      </c>
      <c r="N150" s="58" t="e">
        <f t="shared" si="39"/>
        <v>#REF!</v>
      </c>
      <c r="O150" s="58" t="e">
        <f t="shared" si="40"/>
        <v>#REF!</v>
      </c>
      <c r="P150" s="53"/>
      <c r="Q150" s="25">
        <v>394551779</v>
      </c>
      <c r="R150" s="23" t="e">
        <f t="shared" ref="R150:R156" si="43">+H150-Q150</f>
        <v>#REF!</v>
      </c>
      <c r="S150" s="25">
        <v>367447225</v>
      </c>
      <c r="T150" s="47" t="e">
        <f t="shared" ref="T150:T156" si="44">+I150-S150</f>
        <v>#REF!</v>
      </c>
      <c r="U150" s="25">
        <v>361608365</v>
      </c>
      <c r="V150" s="47" t="e">
        <f t="shared" ref="V150:V156" si="45">+J150-U150</f>
        <v>#REF!</v>
      </c>
    </row>
    <row r="151" spans="1:22" s="44" customFormat="1" x14ac:dyDescent="0.2">
      <c r="A151" s="39" t="str">
        <f t="shared" si="42"/>
        <v>A 3-6-3-710</v>
      </c>
      <c r="B151" s="40" t="s">
        <v>215</v>
      </c>
      <c r="C151" s="41">
        <v>10</v>
      </c>
      <c r="D151" s="42" t="s">
        <v>31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58" t="e">
        <f t="shared" si="37"/>
        <v>#REF!</v>
      </c>
      <c r="M151" s="58" t="e">
        <f t="shared" si="38"/>
        <v>#REF!</v>
      </c>
      <c r="N151" s="58" t="e">
        <f t="shared" si="39"/>
        <v>#REF!</v>
      </c>
      <c r="O151" s="58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47" t="e">
        <f t="shared" si="44"/>
        <v>#REF!</v>
      </c>
      <c r="U151" s="25">
        <v>140000780063</v>
      </c>
      <c r="V151" s="47" t="e">
        <f t="shared" si="45"/>
        <v>#REF!</v>
      </c>
    </row>
    <row r="152" spans="1:22" s="44" customFormat="1" x14ac:dyDescent="0.2">
      <c r="A152" s="39" t="str">
        <f>+B152&amp;C152</f>
        <v>A 3-6-3-1111</v>
      </c>
      <c r="B152" s="40" t="s">
        <v>216</v>
      </c>
      <c r="C152" s="41">
        <v>11</v>
      </c>
      <c r="D152" s="42" t="s">
        <v>63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58" t="e">
        <f t="shared" si="37"/>
        <v>#REF!</v>
      </c>
      <c r="M152" s="58" t="e">
        <f t="shared" si="38"/>
        <v>#REF!</v>
      </c>
      <c r="N152" s="58" t="e">
        <f t="shared" si="39"/>
        <v>#REF!</v>
      </c>
      <c r="O152" s="58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47" t="e">
        <f t="shared" si="44"/>
        <v>#REF!</v>
      </c>
      <c r="U152" s="25">
        <v>15053001323</v>
      </c>
      <c r="V152" s="47" t="e">
        <f t="shared" si="45"/>
        <v>#REF!</v>
      </c>
    </row>
    <row r="153" spans="1:22" s="44" customFormat="1" x14ac:dyDescent="0.2">
      <c r="A153" s="39" t="str">
        <f t="shared" si="42"/>
        <v>A 3-6-3-1116</v>
      </c>
      <c r="B153" s="40" t="s">
        <v>216</v>
      </c>
      <c r="C153" s="41">
        <v>16</v>
      </c>
      <c r="D153" s="42" t="s">
        <v>63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58" t="e">
        <f t="shared" si="37"/>
        <v>#REF!</v>
      </c>
      <c r="M153" s="58" t="e">
        <f t="shared" si="38"/>
        <v>#REF!</v>
      </c>
      <c r="N153" s="58" t="e">
        <f t="shared" si="39"/>
        <v>#REF!</v>
      </c>
      <c r="O153" s="58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47" t="e">
        <f t="shared" si="44"/>
        <v>#REF!</v>
      </c>
      <c r="U153" s="25">
        <v>9850073366</v>
      </c>
      <c r="V153" s="47" t="e">
        <f t="shared" si="45"/>
        <v>#REF!</v>
      </c>
    </row>
    <row r="154" spans="1:22" s="44" customFormat="1" x14ac:dyDescent="0.2">
      <c r="A154" s="39" t="str">
        <f t="shared" si="42"/>
        <v>A 3-6-3-2110</v>
      </c>
      <c r="B154" s="40" t="s">
        <v>322</v>
      </c>
      <c r="C154" s="41">
        <v>10</v>
      </c>
      <c r="D154" s="42" t="s">
        <v>276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58" t="e">
        <f t="shared" si="37"/>
        <v>#REF!</v>
      </c>
      <c r="M154" s="58" t="e">
        <f t="shared" si="38"/>
        <v>#REF!</v>
      </c>
      <c r="N154" s="58" t="e">
        <f t="shared" si="39"/>
        <v>#REF!</v>
      </c>
      <c r="O154" s="58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47" t="e">
        <f t="shared" si="44"/>
        <v>#REF!</v>
      </c>
      <c r="U154" s="25">
        <v>0</v>
      </c>
      <c r="V154" s="47" t="e">
        <f t="shared" si="45"/>
        <v>#REF!</v>
      </c>
    </row>
    <row r="155" spans="1:22" s="44" customFormat="1" x14ac:dyDescent="0.2">
      <c r="A155" s="39" t="str">
        <f t="shared" si="42"/>
        <v>A 3-6-3-6616</v>
      </c>
      <c r="B155" s="40" t="s">
        <v>323</v>
      </c>
      <c r="C155" s="41">
        <v>16</v>
      </c>
      <c r="D155" s="42" t="s">
        <v>64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58" t="e">
        <f t="shared" si="37"/>
        <v>#REF!</v>
      </c>
      <c r="M155" s="58" t="e">
        <f t="shared" si="38"/>
        <v>#REF!</v>
      </c>
      <c r="N155" s="58" t="e">
        <f t="shared" si="39"/>
        <v>#REF!</v>
      </c>
      <c r="O155" s="58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47" t="e">
        <f t="shared" si="44"/>
        <v>#REF!</v>
      </c>
      <c r="U155" s="25">
        <v>0</v>
      </c>
      <c r="V155" s="47" t="e">
        <f t="shared" si="45"/>
        <v>#REF!</v>
      </c>
    </row>
    <row r="156" spans="1:22" s="44" customFormat="1" x14ac:dyDescent="0.2">
      <c r="A156" s="39" t="str">
        <f t="shared" si="42"/>
        <v>A 3-6-3-99910</v>
      </c>
      <c r="B156" s="40" t="s">
        <v>324</v>
      </c>
      <c r="C156" s="41">
        <v>10</v>
      </c>
      <c r="D156" s="46" t="s">
        <v>65</v>
      </c>
      <c r="E156" s="43">
        <v>0</v>
      </c>
      <c r="F156" s="43"/>
      <c r="G156" s="25">
        <v>4983333</v>
      </c>
      <c r="H156" s="18" t="e">
        <f>+#REF!</f>
        <v>#REF!</v>
      </c>
      <c r="I156" s="43" t="e">
        <f>SUM(#REF!)</f>
        <v>#REF!</v>
      </c>
      <c r="J156" s="43" t="e">
        <f>SUM(#REF!)</f>
        <v>#REF!</v>
      </c>
      <c r="K156" s="43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47" t="e">
        <f t="shared" si="44"/>
        <v>#REF!</v>
      </c>
      <c r="U156" s="25">
        <v>4983333</v>
      </c>
      <c r="V156" s="47" t="e">
        <f t="shared" si="45"/>
        <v>#REF!</v>
      </c>
    </row>
    <row r="157" spans="1:22" s="44" customFormat="1" x14ac:dyDescent="0.2">
      <c r="A157" s="39"/>
      <c r="B157" s="40"/>
      <c r="C157" s="41"/>
      <c r="D157" s="46"/>
      <c r="E157" s="43"/>
      <c r="F157" s="43"/>
      <c r="G157" s="43"/>
      <c r="H157" s="18" t="e">
        <f>+#REF!</f>
        <v>#REF!</v>
      </c>
      <c r="I157" s="43"/>
      <c r="J157" s="43"/>
      <c r="K157" s="43"/>
      <c r="L157" s="25"/>
      <c r="M157" s="25"/>
      <c r="N157" s="25"/>
      <c r="O157" s="25"/>
      <c r="P157" s="2"/>
      <c r="Q157" s="43"/>
      <c r="S157" s="43"/>
      <c r="U157" s="43"/>
    </row>
    <row r="158" spans="1:22" s="44" customFormat="1" x14ac:dyDescent="0.2">
      <c r="A158" s="39"/>
      <c r="B158" s="40"/>
      <c r="C158" s="41"/>
      <c r="D158" s="38" t="s">
        <v>61</v>
      </c>
      <c r="E158" s="43">
        <f>SUM(E159:E169)</f>
        <v>29821000000</v>
      </c>
      <c r="F158" s="43"/>
      <c r="G158" s="43">
        <f>SUM(G159:G169)</f>
        <v>29821000000</v>
      </c>
      <c r="H158" s="18" t="e">
        <f>+#REF!</f>
        <v>#REF!</v>
      </c>
      <c r="I158" s="43" t="e">
        <f t="shared" ref="I158:O158" si="46">SUM(I159:I169)</f>
        <v>#REF!</v>
      </c>
      <c r="J158" s="43" t="e">
        <f t="shared" si="46"/>
        <v>#REF!</v>
      </c>
      <c r="K158" s="43" t="e">
        <f t="shared" si="46"/>
        <v>#REF!</v>
      </c>
      <c r="L158" s="43" t="e">
        <f t="shared" si="46"/>
        <v>#REF!</v>
      </c>
      <c r="M158" s="43" t="e">
        <f t="shared" si="46"/>
        <v>#REF!</v>
      </c>
      <c r="N158" s="43" t="e">
        <f t="shared" si="46"/>
        <v>#REF!</v>
      </c>
      <c r="O158" s="43" t="e">
        <f t="shared" si="46"/>
        <v>#REF!</v>
      </c>
      <c r="P158" s="2"/>
      <c r="Q158" s="43">
        <f>SUM(Q159:Q169)</f>
        <v>29021266284</v>
      </c>
      <c r="S158" s="43">
        <f>SUM(S159:S169)</f>
        <v>28489377765</v>
      </c>
      <c r="U158" s="43">
        <f>SUM(U159:U169)</f>
        <v>28216497864</v>
      </c>
    </row>
    <row r="159" spans="1:22" s="44" customFormat="1" x14ac:dyDescent="0.2">
      <c r="A159" s="39" t="str">
        <f t="shared" si="42"/>
        <v>C 122-800-210</v>
      </c>
      <c r="B159" s="40" t="s">
        <v>326</v>
      </c>
      <c r="C159" s="41">
        <v>10</v>
      </c>
      <c r="D159" s="42" t="s">
        <v>69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58" t="e">
        <f t="shared" ref="L159:O160" si="47">+G159-H159</f>
        <v>#REF!</v>
      </c>
      <c r="M159" s="58" t="e">
        <f t="shared" si="47"/>
        <v>#REF!</v>
      </c>
      <c r="N159" s="58" t="e">
        <f t="shared" si="47"/>
        <v>#REF!</v>
      </c>
      <c r="O159" s="58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47" t="e">
        <f>+I159-S159</f>
        <v>#REF!</v>
      </c>
      <c r="U159" s="25">
        <v>15378053100</v>
      </c>
      <c r="V159" s="47" t="e">
        <f>+J159-U159</f>
        <v>#REF!</v>
      </c>
    </row>
    <row r="160" spans="1:22" s="44" customFormat="1" x14ac:dyDescent="0.2">
      <c r="A160" s="39" t="str">
        <f t="shared" si="42"/>
        <v>C 310-800-210</v>
      </c>
      <c r="B160" s="40" t="s">
        <v>325</v>
      </c>
      <c r="C160" s="41">
        <v>10</v>
      </c>
      <c r="D160" s="42" t="s">
        <v>53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58" t="e">
        <f t="shared" si="47"/>
        <v>#REF!</v>
      </c>
      <c r="M160" s="58" t="e">
        <f t="shared" si="47"/>
        <v>#REF!</v>
      </c>
      <c r="N160" s="58" t="e">
        <f t="shared" si="47"/>
        <v>#REF!</v>
      </c>
      <c r="O160" s="58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47" t="e">
        <f>+I160-S160</f>
        <v>#REF!</v>
      </c>
      <c r="U160" s="25">
        <v>1343278915</v>
      </c>
      <c r="V160" s="47" t="e">
        <f>+J160-U160</f>
        <v>#REF!</v>
      </c>
    </row>
    <row r="161" spans="1:22" s="44" customFormat="1" x14ac:dyDescent="0.2">
      <c r="A161" s="39" t="str">
        <f t="shared" si="42"/>
        <v>C 310-800-310</v>
      </c>
      <c r="B161" s="40" t="s">
        <v>344</v>
      </c>
      <c r="C161" s="41">
        <v>10</v>
      </c>
      <c r="D161" s="42" t="s">
        <v>345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58"/>
      <c r="M161" s="58"/>
      <c r="N161" s="58"/>
      <c r="O161" s="58"/>
      <c r="P161" s="2"/>
      <c r="Q161" s="25"/>
      <c r="R161" s="23"/>
      <c r="S161" s="25"/>
      <c r="T161" s="47"/>
      <c r="U161" s="25"/>
      <c r="V161" s="47"/>
    </row>
    <row r="162" spans="1:22" s="44" customFormat="1" x14ac:dyDescent="0.2">
      <c r="A162" s="39" t="str">
        <f t="shared" si="42"/>
        <v>C 520-800-110</v>
      </c>
      <c r="B162" s="40" t="s">
        <v>327</v>
      </c>
      <c r="C162" s="41">
        <v>10</v>
      </c>
      <c r="D162" s="42" t="s">
        <v>54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58" t="e">
        <f t="shared" ref="L162:O169" si="48">+G162-H162</f>
        <v>#REF!</v>
      </c>
      <c r="M162" s="58" t="e">
        <f t="shared" si="48"/>
        <v>#REF!</v>
      </c>
      <c r="N162" s="58" t="e">
        <f t="shared" si="48"/>
        <v>#REF!</v>
      </c>
      <c r="O162" s="58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47" t="e">
        <f t="shared" ref="T162:T169" si="50">+I162-S162</f>
        <v>#REF!</v>
      </c>
      <c r="U162" s="25">
        <v>602711865</v>
      </c>
      <c r="V162" s="47" t="e">
        <f t="shared" ref="V162:V169" si="51">+J162-U162</f>
        <v>#REF!</v>
      </c>
    </row>
    <row r="163" spans="1:22" s="44" customFormat="1" x14ac:dyDescent="0.2">
      <c r="A163" s="39" t="str">
        <f t="shared" si="42"/>
        <v>C 520-800-310</v>
      </c>
      <c r="B163" s="40" t="s">
        <v>328</v>
      </c>
      <c r="C163" s="41">
        <v>10</v>
      </c>
      <c r="D163" s="42" t="s">
        <v>66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58" t="e">
        <f t="shared" si="48"/>
        <v>#REF!</v>
      </c>
      <c r="M163" s="58" t="e">
        <f t="shared" si="48"/>
        <v>#REF!</v>
      </c>
      <c r="N163" s="58" t="e">
        <f t="shared" si="48"/>
        <v>#REF!</v>
      </c>
      <c r="O163" s="58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47" t="e">
        <f t="shared" si="50"/>
        <v>#REF!</v>
      </c>
      <c r="U163" s="25">
        <v>721000000</v>
      </c>
      <c r="V163" s="47" t="e">
        <f t="shared" si="51"/>
        <v>#REF!</v>
      </c>
    </row>
    <row r="164" spans="1:22" s="44" customFormat="1" x14ac:dyDescent="0.2">
      <c r="A164" s="39" t="str">
        <f t="shared" si="42"/>
        <v>C 520-1000-110</v>
      </c>
      <c r="B164" s="40" t="s">
        <v>217</v>
      </c>
      <c r="C164" s="41">
        <v>10</v>
      </c>
      <c r="D164" s="42" t="s">
        <v>55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58" t="e">
        <f t="shared" si="48"/>
        <v>#REF!</v>
      </c>
      <c r="M164" s="58" t="e">
        <f t="shared" si="48"/>
        <v>#REF!</v>
      </c>
      <c r="N164" s="58" t="e">
        <f t="shared" si="48"/>
        <v>#REF!</v>
      </c>
      <c r="O164" s="58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47" t="e">
        <f t="shared" si="50"/>
        <v>#REF!</v>
      </c>
      <c r="U164" s="25">
        <v>457799703</v>
      </c>
      <c r="V164" s="47" t="e">
        <f t="shared" si="51"/>
        <v>#REF!</v>
      </c>
    </row>
    <row r="165" spans="1:22" s="44" customFormat="1" x14ac:dyDescent="0.2">
      <c r="A165" s="39" t="str">
        <f t="shared" si="42"/>
        <v>C 520-1507-110</v>
      </c>
      <c r="B165" s="40" t="s">
        <v>218</v>
      </c>
      <c r="C165" s="41">
        <v>10</v>
      </c>
      <c r="D165" s="42" t="s">
        <v>125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58" t="e">
        <f t="shared" si="48"/>
        <v>#REF!</v>
      </c>
      <c r="M165" s="58" t="e">
        <f t="shared" si="48"/>
        <v>#REF!</v>
      </c>
      <c r="N165" s="58" t="e">
        <f t="shared" si="48"/>
        <v>#REF!</v>
      </c>
      <c r="O165" s="58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47" t="e">
        <f t="shared" si="50"/>
        <v>#REF!</v>
      </c>
      <c r="U165" s="25">
        <v>3874046628</v>
      </c>
      <c r="V165" s="47" t="e">
        <f t="shared" si="51"/>
        <v>#REF!</v>
      </c>
    </row>
    <row r="166" spans="1:22" s="44" customFormat="1" x14ac:dyDescent="0.2">
      <c r="A166" s="39" t="str">
        <f t="shared" si="42"/>
        <v>C 540-100-210</v>
      </c>
      <c r="B166" s="40" t="s">
        <v>219</v>
      </c>
      <c r="C166" s="41">
        <v>10</v>
      </c>
      <c r="D166" s="42" t="s">
        <v>56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58" t="e">
        <f t="shared" si="48"/>
        <v>#REF!</v>
      </c>
      <c r="M166" s="58" t="e">
        <f t="shared" si="48"/>
        <v>#REF!</v>
      </c>
      <c r="N166" s="58" t="e">
        <f t="shared" si="48"/>
        <v>#REF!</v>
      </c>
      <c r="O166" s="58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47" t="e">
        <f t="shared" si="50"/>
        <v>#REF!</v>
      </c>
      <c r="U166" s="25">
        <v>1737254331</v>
      </c>
      <c r="V166" s="47" t="e">
        <f t="shared" si="51"/>
        <v>#REF!</v>
      </c>
    </row>
    <row r="167" spans="1:22" s="44" customFormat="1" x14ac:dyDescent="0.2">
      <c r="A167" s="39" t="str">
        <f t="shared" si="42"/>
        <v>C 670-1507-110</v>
      </c>
      <c r="B167" s="40" t="s">
        <v>329</v>
      </c>
      <c r="C167" s="41">
        <v>10</v>
      </c>
      <c r="D167" s="42" t="s">
        <v>126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58" t="e">
        <f t="shared" si="48"/>
        <v>#REF!</v>
      </c>
      <c r="M167" s="58" t="e">
        <f t="shared" si="48"/>
        <v>#REF!</v>
      </c>
      <c r="N167" s="58" t="e">
        <f t="shared" si="48"/>
        <v>#REF!</v>
      </c>
      <c r="O167" s="58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47" t="e">
        <f t="shared" si="50"/>
        <v>#REF!</v>
      </c>
      <c r="U167" s="25">
        <v>3628149818</v>
      </c>
      <c r="V167" s="47" t="e">
        <f t="shared" si="51"/>
        <v>#REF!</v>
      </c>
    </row>
    <row r="168" spans="1:22" s="44" customFormat="1" x14ac:dyDescent="0.2">
      <c r="A168" s="39" t="str">
        <f t="shared" si="42"/>
        <v>C 670-1507-210</v>
      </c>
      <c r="B168" s="40" t="s">
        <v>330</v>
      </c>
      <c r="C168" s="41">
        <v>10</v>
      </c>
      <c r="D168" s="42" t="s">
        <v>301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58" t="e">
        <f t="shared" si="48"/>
        <v>#REF!</v>
      </c>
      <c r="M168" s="58" t="e">
        <f t="shared" si="48"/>
        <v>#REF!</v>
      </c>
      <c r="N168" s="58" t="e">
        <f t="shared" si="48"/>
        <v>#REF!</v>
      </c>
      <c r="O168" s="58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47" t="e">
        <f t="shared" si="50"/>
        <v>#REF!</v>
      </c>
      <c r="U168" s="25">
        <v>445617728</v>
      </c>
      <c r="V168" s="47" t="e">
        <f t="shared" si="51"/>
        <v>#REF!</v>
      </c>
    </row>
    <row r="169" spans="1:22" s="44" customFormat="1" x14ac:dyDescent="0.2">
      <c r="A169" s="39" t="str">
        <f t="shared" si="42"/>
        <v>C 670-1507-410</v>
      </c>
      <c r="B169" s="40" t="s">
        <v>343</v>
      </c>
      <c r="C169" s="41">
        <v>10</v>
      </c>
      <c r="D169" s="42" t="s">
        <v>342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58" t="e">
        <f t="shared" si="48"/>
        <v>#REF!</v>
      </c>
      <c r="M169" s="58" t="e">
        <f t="shared" si="48"/>
        <v>#REF!</v>
      </c>
      <c r="N169" s="58" t="e">
        <f t="shared" si="48"/>
        <v>#REF!</v>
      </c>
      <c r="O169" s="58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47" t="e">
        <f t="shared" si="50"/>
        <v>#REF!</v>
      </c>
      <c r="U169" s="25">
        <v>28585776</v>
      </c>
      <c r="V169" s="47" t="e">
        <f t="shared" si="51"/>
        <v>#REF!</v>
      </c>
    </row>
    <row r="170" spans="1:22" s="44" customFormat="1" x14ac:dyDescent="0.2">
      <c r="A170" s="39"/>
      <c r="B170" s="54"/>
      <c r="C170" s="41"/>
      <c r="D170" s="42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0" customFormat="1" x14ac:dyDescent="0.2">
      <c r="A171" s="49"/>
      <c r="B171" s="46"/>
      <c r="C171" s="17"/>
      <c r="D171" s="46" t="s">
        <v>8</v>
      </c>
      <c r="E171" s="43">
        <f>+E11+E158</f>
        <v>363167000000</v>
      </c>
      <c r="F171" s="43"/>
      <c r="G171" s="43">
        <f t="shared" ref="G171:O171" si="52">+G11+G158</f>
        <v>381167000000</v>
      </c>
      <c r="H171" s="43" t="e">
        <f t="shared" si="52"/>
        <v>#REF!</v>
      </c>
      <c r="I171" s="43" t="e">
        <f t="shared" si="52"/>
        <v>#REF!</v>
      </c>
      <c r="J171" s="43" t="e">
        <f t="shared" si="52"/>
        <v>#REF!</v>
      </c>
      <c r="K171" s="43" t="e">
        <f t="shared" si="52"/>
        <v>#REF!</v>
      </c>
      <c r="L171" s="43" t="e">
        <f t="shared" si="52"/>
        <v>#REF!</v>
      </c>
      <c r="M171" s="43" t="e">
        <f t="shared" si="52"/>
        <v>#REF!</v>
      </c>
      <c r="N171" s="43" t="e">
        <f t="shared" si="52"/>
        <v>#REF!</v>
      </c>
      <c r="O171" s="43" t="e">
        <f t="shared" si="52"/>
        <v>#REF!</v>
      </c>
      <c r="P171" s="5"/>
      <c r="Q171" s="43">
        <f>+Q11+Q158</f>
        <v>362479913877.56</v>
      </c>
      <c r="S171" s="43">
        <f>+S11+S158</f>
        <v>343331616009.81</v>
      </c>
      <c r="U171" s="43">
        <f>+U11+U158</f>
        <v>322086059170</v>
      </c>
    </row>
    <row r="172" spans="1:22" s="44" customFormat="1" x14ac:dyDescent="0.2">
      <c r="A172" s="39"/>
      <c r="B172" s="2"/>
      <c r="C172" s="3"/>
      <c r="D172" s="2"/>
      <c r="E172" s="53"/>
      <c r="F172" s="53"/>
      <c r="G172" s="53">
        <v>0</v>
      </c>
      <c r="H172" s="53"/>
      <c r="I172" s="2"/>
      <c r="J172" s="55"/>
      <c r="K172" s="2"/>
      <c r="L172" s="2"/>
      <c r="M172" s="2"/>
      <c r="N172" s="2"/>
      <c r="O172" s="2"/>
      <c r="P172" s="2"/>
    </row>
    <row r="173" spans="1:22" s="44" customFormat="1" x14ac:dyDescent="0.2">
      <c r="A173" s="39"/>
      <c r="B173" s="2"/>
      <c r="C173" s="3"/>
      <c r="D173" s="2"/>
      <c r="E173" s="53"/>
      <c r="F173" s="22"/>
      <c r="G173" s="53"/>
      <c r="H173" s="53"/>
      <c r="I173" s="2"/>
      <c r="J173" s="56"/>
      <c r="K173" s="21"/>
      <c r="L173" s="2"/>
      <c r="M173" s="2"/>
      <c r="N173" s="2"/>
      <c r="O173" s="2"/>
      <c r="P173" s="2"/>
    </row>
    <row r="174" spans="1:22" x14ac:dyDescent="0.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 x14ac:dyDescent="0.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 x14ac:dyDescent="0.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E180" s="31"/>
      <c r="F180" s="31"/>
      <c r="G180" s="31"/>
      <c r="H180" s="31"/>
    </row>
    <row r="181" spans="2:16" x14ac:dyDescent="0.2">
      <c r="E181" s="31"/>
      <c r="F181" s="31"/>
      <c r="G181" s="31"/>
      <c r="H181" s="31"/>
    </row>
    <row r="182" spans="2:16" x14ac:dyDescent="0.2">
      <c r="E182" s="31"/>
      <c r="F182" s="31"/>
      <c r="G182" s="31"/>
      <c r="H182" s="31"/>
    </row>
    <row r="183" spans="2:16" x14ac:dyDescent="0.2">
      <c r="E183" s="31"/>
      <c r="F183" s="31"/>
      <c r="G183" s="31"/>
      <c r="H183" s="31"/>
    </row>
    <row r="184" spans="2:16" x14ac:dyDescent="0.2">
      <c r="E184" s="31"/>
      <c r="F184" s="31"/>
      <c r="G184" s="31"/>
      <c r="H184" s="31"/>
    </row>
    <row r="185" spans="2:16" x14ac:dyDescent="0.2">
      <c r="E185" s="31"/>
      <c r="F185" s="31"/>
      <c r="G185" s="31"/>
      <c r="H185" s="31"/>
    </row>
    <row r="186" spans="2:16" x14ac:dyDescent="0.2">
      <c r="E186" s="31"/>
      <c r="F186" s="31"/>
      <c r="G186" s="31"/>
      <c r="H186" s="31"/>
    </row>
    <row r="187" spans="2:16" x14ac:dyDescent="0.2">
      <c r="E187" s="31"/>
      <c r="F187" s="31"/>
      <c r="G187" s="31"/>
      <c r="H187" s="31"/>
    </row>
    <row r="188" spans="2:16" x14ac:dyDescent="0.2">
      <c r="E188" s="31"/>
      <c r="F188" s="31"/>
      <c r="G188" s="31"/>
      <c r="H188" s="31"/>
      <c r="I188" s="31"/>
      <c r="J188" s="31"/>
      <c r="K188" s="31"/>
    </row>
    <row r="189" spans="2:16" x14ac:dyDescent="0.2">
      <c r="E189" s="31"/>
      <c r="F189" s="31"/>
      <c r="G189" s="31"/>
      <c r="H189" s="31"/>
    </row>
    <row r="190" spans="2:16" x14ac:dyDescent="0.2">
      <c r="E190" s="31"/>
      <c r="F190" s="31"/>
      <c r="G190" s="31"/>
      <c r="H190" s="31"/>
    </row>
    <row r="191" spans="2:16" x14ac:dyDescent="0.2">
      <c r="E191" s="31"/>
      <c r="F191" s="31"/>
      <c r="G191" s="31"/>
      <c r="H191" s="31"/>
    </row>
    <row r="192" spans="2:16" x14ac:dyDescent="0.2">
      <c r="E192" s="31"/>
      <c r="F192" s="31"/>
      <c r="G192" s="31"/>
      <c r="H192" s="31"/>
    </row>
    <row r="193" spans="5:8" x14ac:dyDescent="0.2">
      <c r="E193" s="31"/>
      <c r="F193" s="31"/>
      <c r="G193" s="31"/>
      <c r="H193" s="31"/>
    </row>
    <row r="194" spans="5:8" x14ac:dyDescent="0.2">
      <c r="E194" s="31"/>
      <c r="F194" s="31"/>
      <c r="G194" s="31"/>
      <c r="H194" s="31"/>
    </row>
    <row r="195" spans="5:8" x14ac:dyDescent="0.2">
      <c r="E195" s="31"/>
      <c r="F195" s="31"/>
      <c r="G195" s="31"/>
      <c r="H195" s="31"/>
    </row>
    <row r="196" spans="5:8" x14ac:dyDescent="0.2">
      <c r="E196" s="31"/>
      <c r="F196" s="31"/>
      <c r="G196" s="31"/>
      <c r="H196" s="31"/>
    </row>
    <row r="197" spans="5:8" x14ac:dyDescent="0.2">
      <c r="E197" s="31"/>
      <c r="F197" s="31"/>
      <c r="G197" s="31"/>
      <c r="H197" s="31"/>
    </row>
    <row r="198" spans="5:8" x14ac:dyDescent="0.2">
      <c r="E198" s="31"/>
      <c r="F198" s="31"/>
      <c r="G198" s="31"/>
      <c r="H198" s="31"/>
    </row>
    <row r="199" spans="5:8" x14ac:dyDescent="0.2">
      <c r="E199" s="31"/>
      <c r="F199" s="31"/>
      <c r="G199" s="31"/>
      <c r="H199" s="31"/>
    </row>
    <row r="200" spans="5:8" x14ac:dyDescent="0.2">
      <c r="E200" s="31"/>
      <c r="F200" s="31"/>
      <c r="G200" s="31"/>
      <c r="H200" s="31"/>
    </row>
    <row r="201" spans="5:8" x14ac:dyDescent="0.2">
      <c r="E201" s="31"/>
      <c r="F201" s="31"/>
      <c r="G201" s="31"/>
      <c r="H201" s="31"/>
    </row>
    <row r="202" spans="5:8" x14ac:dyDescent="0.2">
      <c r="E202" s="31"/>
      <c r="F202" s="31"/>
      <c r="G202" s="31"/>
      <c r="H202" s="31"/>
    </row>
    <row r="203" spans="5:8" x14ac:dyDescent="0.2">
      <c r="E203" s="31"/>
      <c r="F203" s="31"/>
      <c r="G203" s="31"/>
      <c r="H203" s="31"/>
    </row>
    <row r="204" spans="5:8" x14ac:dyDescent="0.2">
      <c r="E204" s="31"/>
      <c r="F204" s="31"/>
      <c r="G204" s="31"/>
      <c r="H204" s="31"/>
    </row>
    <row r="205" spans="5:8" x14ac:dyDescent="0.2">
      <c r="E205" s="31"/>
      <c r="F205" s="31"/>
      <c r="G205" s="31"/>
      <c r="H205" s="31"/>
    </row>
    <row r="206" spans="5:8" x14ac:dyDescent="0.2">
      <c r="E206" s="31"/>
      <c r="F206" s="31"/>
      <c r="G206" s="31"/>
      <c r="H206" s="31"/>
    </row>
    <row r="207" spans="5:8" x14ac:dyDescent="0.2">
      <c r="E207" s="31"/>
      <c r="F207" s="31"/>
      <c r="G207" s="31"/>
      <c r="H207" s="31"/>
    </row>
    <row r="208" spans="5:8" x14ac:dyDescent="0.2">
      <c r="E208" s="31"/>
      <c r="F208" s="31"/>
      <c r="G208" s="31"/>
      <c r="H208" s="31"/>
    </row>
    <row r="209" spans="5:8" x14ac:dyDescent="0.2">
      <c r="E209" s="31"/>
      <c r="F209" s="31"/>
      <c r="G209" s="31"/>
      <c r="H209" s="31"/>
    </row>
    <row r="210" spans="5:8" x14ac:dyDescent="0.2">
      <c r="E210" s="31"/>
      <c r="F210" s="31"/>
      <c r="G210" s="31"/>
      <c r="H210" s="31"/>
    </row>
    <row r="211" spans="5:8" x14ac:dyDescent="0.2">
      <c r="E211" s="31"/>
      <c r="F211" s="31"/>
      <c r="G211" s="31"/>
      <c r="H211" s="31"/>
    </row>
    <row r="212" spans="5:8" x14ac:dyDescent="0.2">
      <c r="E212" s="31"/>
      <c r="F212" s="31"/>
      <c r="G212" s="31"/>
      <c r="H212" s="31"/>
    </row>
    <row r="213" spans="5:8" x14ac:dyDescent="0.2">
      <c r="E213" s="31"/>
      <c r="F213" s="31"/>
      <c r="G213" s="31"/>
      <c r="H213" s="31"/>
    </row>
    <row r="214" spans="5:8" x14ac:dyDescent="0.2">
      <c r="E214" s="31"/>
      <c r="F214" s="31"/>
      <c r="G214" s="31"/>
      <c r="H214" s="31"/>
    </row>
    <row r="215" spans="5:8" x14ac:dyDescent="0.2">
      <c r="E215" s="31"/>
      <c r="F215" s="31"/>
      <c r="G215" s="31"/>
      <c r="H215" s="31"/>
    </row>
    <row r="216" spans="5:8" x14ac:dyDescent="0.2">
      <c r="E216" s="31"/>
      <c r="F216" s="31"/>
      <c r="G216" s="31"/>
      <c r="H216" s="31"/>
    </row>
    <row r="217" spans="5:8" x14ac:dyDescent="0.2">
      <c r="E217" s="31"/>
      <c r="F217" s="31"/>
      <c r="G217" s="31"/>
      <c r="H217" s="31"/>
    </row>
    <row r="218" spans="5:8" x14ac:dyDescent="0.2">
      <c r="E218" s="31"/>
      <c r="F218" s="31"/>
      <c r="G218" s="31"/>
      <c r="H218" s="31"/>
    </row>
    <row r="219" spans="5:8" x14ac:dyDescent="0.2">
      <c r="E219" s="31"/>
      <c r="F219" s="31"/>
      <c r="G219" s="31"/>
      <c r="H219" s="31"/>
    </row>
    <row r="220" spans="5:8" x14ac:dyDescent="0.2">
      <c r="E220" s="31"/>
      <c r="F220" s="31"/>
      <c r="G220" s="31"/>
      <c r="H220" s="31"/>
    </row>
    <row r="221" spans="5:8" x14ac:dyDescent="0.2">
      <c r="E221" s="31"/>
      <c r="F221" s="31"/>
      <c r="G221" s="31"/>
      <c r="H221" s="31"/>
    </row>
    <row r="222" spans="5:8" x14ac:dyDescent="0.2">
      <c r="E222" s="31"/>
      <c r="F222" s="31"/>
      <c r="G222" s="31"/>
      <c r="H222" s="31"/>
    </row>
    <row r="223" spans="5:8" x14ac:dyDescent="0.2">
      <c r="E223" s="31"/>
      <c r="F223" s="31"/>
      <c r="G223" s="31"/>
      <c r="H223" s="31"/>
    </row>
    <row r="224" spans="5:8" x14ac:dyDescent="0.2">
      <c r="E224" s="31"/>
      <c r="F224" s="31"/>
      <c r="G224" s="31"/>
      <c r="H224" s="31"/>
    </row>
    <row r="225" spans="5:8" x14ac:dyDescent="0.2">
      <c r="E225" s="31"/>
      <c r="F225" s="31"/>
      <c r="G225" s="31"/>
      <c r="H225" s="31"/>
    </row>
    <row r="226" spans="5:8" x14ac:dyDescent="0.2">
      <c r="E226" s="31"/>
      <c r="F226" s="31"/>
      <c r="G226" s="31"/>
      <c r="H226" s="31"/>
    </row>
    <row r="227" spans="5:8" x14ac:dyDescent="0.2">
      <c r="E227" s="31"/>
      <c r="F227" s="31"/>
      <c r="G227" s="31"/>
      <c r="H227" s="31"/>
    </row>
    <row r="228" spans="5:8" x14ac:dyDescent="0.2">
      <c r="E228" s="31"/>
      <c r="F228" s="31"/>
      <c r="G228" s="31"/>
      <c r="H228" s="31"/>
    </row>
    <row r="229" spans="5:8" x14ac:dyDescent="0.2">
      <c r="E229" s="31"/>
      <c r="F229" s="31"/>
      <c r="G229" s="31"/>
      <c r="H229" s="31"/>
    </row>
    <row r="230" spans="5:8" x14ac:dyDescent="0.2">
      <c r="E230" s="31"/>
      <c r="F230" s="31"/>
      <c r="G230" s="31"/>
      <c r="H230" s="31"/>
    </row>
    <row r="231" spans="5:8" x14ac:dyDescent="0.2">
      <c r="E231" s="31"/>
      <c r="F231" s="31"/>
      <c r="G231" s="31"/>
      <c r="H231" s="31"/>
    </row>
    <row r="232" spans="5:8" x14ac:dyDescent="0.2">
      <c r="E232" s="31"/>
      <c r="F232" s="31"/>
      <c r="G232" s="31"/>
      <c r="H232" s="31"/>
    </row>
    <row r="233" spans="5:8" x14ac:dyDescent="0.2">
      <c r="E233" s="31"/>
      <c r="F233" s="31"/>
      <c r="G233" s="31"/>
      <c r="H233" s="31"/>
    </row>
    <row r="234" spans="5:8" x14ac:dyDescent="0.2">
      <c r="E234" s="31"/>
      <c r="F234" s="31"/>
      <c r="G234" s="31"/>
      <c r="H234" s="31"/>
    </row>
    <row r="235" spans="5:8" x14ac:dyDescent="0.2">
      <c r="E235" s="31"/>
      <c r="F235" s="31"/>
      <c r="G235" s="31"/>
      <c r="H235" s="31"/>
    </row>
    <row r="236" spans="5:8" x14ac:dyDescent="0.2">
      <c r="E236" s="31"/>
      <c r="F236" s="31"/>
      <c r="G236" s="31"/>
      <c r="H236" s="31"/>
    </row>
    <row r="237" spans="5:8" x14ac:dyDescent="0.2">
      <c r="E237" s="31"/>
      <c r="F237" s="31"/>
      <c r="G237" s="31"/>
      <c r="H237" s="31"/>
    </row>
    <row r="238" spans="5:8" x14ac:dyDescent="0.2">
      <c r="E238" s="31"/>
      <c r="F238" s="31"/>
      <c r="G238" s="31"/>
      <c r="H238" s="31"/>
    </row>
    <row r="239" spans="5:8" x14ac:dyDescent="0.2">
      <c r="E239" s="31"/>
      <c r="F239" s="31"/>
      <c r="G239" s="31"/>
      <c r="H239" s="31"/>
    </row>
    <row r="240" spans="5:8" x14ac:dyDescent="0.2">
      <c r="E240" s="31"/>
      <c r="F240" s="31"/>
      <c r="G240" s="31"/>
      <c r="H240" s="31"/>
    </row>
    <row r="241" spans="5:8" x14ac:dyDescent="0.2">
      <c r="E241" s="31"/>
      <c r="F241" s="31"/>
      <c r="G241" s="31"/>
      <c r="H241" s="31"/>
    </row>
    <row r="242" spans="5:8" x14ac:dyDescent="0.2">
      <c r="E242" s="31"/>
      <c r="F242" s="31"/>
      <c r="G242" s="31"/>
      <c r="H242" s="31"/>
    </row>
    <row r="243" spans="5:8" x14ac:dyDescent="0.2">
      <c r="E243" s="31"/>
      <c r="F243" s="31"/>
      <c r="G243" s="31"/>
      <c r="H243" s="31"/>
    </row>
    <row r="244" spans="5:8" x14ac:dyDescent="0.2">
      <c r="E244" s="31"/>
      <c r="F244" s="31"/>
      <c r="G244" s="31"/>
      <c r="H244" s="31"/>
    </row>
    <row r="245" spans="5:8" x14ac:dyDescent="0.2">
      <c r="E245" s="31"/>
      <c r="F245" s="31"/>
      <c r="G245" s="31"/>
      <c r="H245" s="31"/>
    </row>
    <row r="246" spans="5:8" x14ac:dyDescent="0.2">
      <c r="E246" s="31"/>
      <c r="F246" s="31"/>
      <c r="G246" s="31"/>
      <c r="H246" s="31"/>
    </row>
    <row r="247" spans="5:8" x14ac:dyDescent="0.2">
      <c r="E247" s="31"/>
      <c r="F247" s="31"/>
      <c r="G247" s="31"/>
      <c r="H247" s="31"/>
    </row>
    <row r="248" spans="5:8" x14ac:dyDescent="0.2">
      <c r="E248" s="31"/>
      <c r="F248" s="31"/>
      <c r="G248" s="31"/>
      <c r="H248" s="31"/>
    </row>
    <row r="249" spans="5:8" x14ac:dyDescent="0.2">
      <c r="E249" s="31"/>
      <c r="F249" s="31"/>
      <c r="G249" s="31"/>
      <c r="H249" s="31"/>
    </row>
    <row r="250" spans="5:8" x14ac:dyDescent="0.2">
      <c r="E250" s="31"/>
      <c r="F250" s="31"/>
      <c r="G250" s="31"/>
      <c r="H250" s="31"/>
    </row>
    <row r="251" spans="5:8" x14ac:dyDescent="0.2">
      <c r="E251" s="31"/>
      <c r="F251" s="31"/>
      <c r="G251" s="31"/>
      <c r="H251" s="31"/>
    </row>
    <row r="252" spans="5:8" x14ac:dyDescent="0.2">
      <c r="E252" s="31"/>
      <c r="F252" s="31"/>
      <c r="G252" s="31"/>
      <c r="H252" s="31"/>
    </row>
    <row r="253" spans="5:8" x14ac:dyDescent="0.2">
      <c r="E253" s="31"/>
      <c r="F253" s="31"/>
      <c r="G253" s="31"/>
      <c r="H253" s="31"/>
    </row>
    <row r="254" spans="5:8" x14ac:dyDescent="0.2">
      <c r="E254" s="31"/>
      <c r="F254" s="31"/>
      <c r="G254" s="31"/>
      <c r="H254" s="31"/>
    </row>
    <row r="255" spans="5:8" x14ac:dyDescent="0.2">
      <c r="E255" s="31"/>
      <c r="F255" s="31"/>
      <c r="G255" s="31"/>
      <c r="H255" s="31"/>
    </row>
    <row r="256" spans="5:8" x14ac:dyDescent="0.2">
      <c r="E256" s="31"/>
      <c r="F256" s="31"/>
      <c r="G256" s="31"/>
      <c r="H256" s="31"/>
    </row>
    <row r="257" spans="5:8" x14ac:dyDescent="0.2">
      <c r="E257" s="31"/>
      <c r="F257" s="31"/>
      <c r="G257" s="31"/>
      <c r="H257" s="31"/>
    </row>
    <row r="258" spans="5:8" x14ac:dyDescent="0.2">
      <c r="E258" s="31"/>
      <c r="F258" s="31"/>
      <c r="G258" s="31"/>
      <c r="H258" s="31"/>
    </row>
    <row r="259" spans="5:8" x14ac:dyDescent="0.2">
      <c r="E259" s="31"/>
      <c r="F259" s="31"/>
      <c r="G259" s="31"/>
      <c r="H259" s="31"/>
    </row>
    <row r="260" spans="5:8" x14ac:dyDescent="0.2">
      <c r="E260" s="31"/>
      <c r="F260" s="31"/>
      <c r="G260" s="31"/>
      <c r="H260" s="31"/>
    </row>
    <row r="261" spans="5:8" x14ac:dyDescent="0.2">
      <c r="E261" s="31"/>
      <c r="F261" s="31"/>
      <c r="G261" s="31"/>
      <c r="H261" s="31"/>
    </row>
    <row r="262" spans="5:8" x14ac:dyDescent="0.2">
      <c r="E262" s="31"/>
      <c r="F262" s="31"/>
      <c r="G262" s="31"/>
      <c r="H262" s="31"/>
    </row>
    <row r="263" spans="5:8" x14ac:dyDescent="0.2">
      <c r="E263" s="31"/>
      <c r="F263" s="31"/>
      <c r="G263" s="31"/>
      <c r="H263" s="31"/>
    </row>
    <row r="264" spans="5:8" x14ac:dyDescent="0.2">
      <c r="E264" s="31"/>
      <c r="F264" s="31"/>
      <c r="G264" s="31"/>
      <c r="H264" s="31"/>
    </row>
    <row r="265" spans="5:8" x14ac:dyDescent="0.2">
      <c r="E265" s="31"/>
      <c r="F265" s="31"/>
      <c r="G265" s="31"/>
      <c r="H265" s="31"/>
    </row>
    <row r="266" spans="5:8" x14ac:dyDescent="0.2">
      <c r="E266" s="31"/>
      <c r="F266" s="31"/>
      <c r="G266" s="31"/>
      <c r="H266" s="31"/>
    </row>
    <row r="267" spans="5:8" x14ac:dyDescent="0.2">
      <c r="E267" s="31"/>
      <c r="F267" s="31"/>
      <c r="G267" s="31"/>
      <c r="H267" s="31"/>
    </row>
    <row r="268" spans="5:8" x14ac:dyDescent="0.2">
      <c r="E268" s="31"/>
      <c r="F268" s="31"/>
      <c r="G268" s="31"/>
      <c r="H268" s="31"/>
    </row>
    <row r="269" spans="5:8" x14ac:dyDescent="0.2">
      <c r="E269" s="31"/>
      <c r="F269" s="31"/>
      <c r="G269" s="31"/>
      <c r="H269" s="31"/>
    </row>
    <row r="270" spans="5:8" x14ac:dyDescent="0.2">
      <c r="E270" s="31"/>
      <c r="F270" s="31"/>
      <c r="G270" s="31"/>
      <c r="H270" s="31"/>
    </row>
    <row r="271" spans="5:8" x14ac:dyDescent="0.2">
      <c r="E271" s="31"/>
      <c r="F271" s="31"/>
      <c r="G271" s="31"/>
      <c r="H271" s="31"/>
    </row>
    <row r="272" spans="5:8" x14ac:dyDescent="0.2">
      <c r="E272" s="31"/>
      <c r="F272" s="31"/>
      <c r="G272" s="31"/>
      <c r="H272" s="31"/>
    </row>
    <row r="273" spans="5:8" x14ac:dyDescent="0.2">
      <c r="E273" s="31"/>
      <c r="F273" s="31"/>
      <c r="G273" s="31"/>
      <c r="H273" s="31"/>
    </row>
    <row r="274" spans="5:8" x14ac:dyDescent="0.2">
      <c r="E274" s="31"/>
      <c r="F274" s="31"/>
      <c r="G274" s="31"/>
      <c r="H274" s="31"/>
    </row>
    <row r="275" spans="5:8" x14ac:dyDescent="0.2">
      <c r="E275" s="31"/>
      <c r="F275" s="31"/>
      <c r="G275" s="31"/>
      <c r="H275" s="31"/>
    </row>
    <row r="276" spans="5:8" x14ac:dyDescent="0.2">
      <c r="E276" s="31"/>
      <c r="F276" s="31"/>
      <c r="G276" s="31"/>
      <c r="H276" s="31"/>
    </row>
    <row r="277" spans="5:8" x14ac:dyDescent="0.2">
      <c r="E277" s="31"/>
      <c r="F277" s="31"/>
      <c r="G277" s="31"/>
      <c r="H277" s="31"/>
    </row>
    <row r="278" spans="5:8" x14ac:dyDescent="0.2">
      <c r="E278" s="31"/>
      <c r="F278" s="31"/>
      <c r="G278" s="31"/>
      <c r="H278" s="31"/>
    </row>
    <row r="279" spans="5:8" x14ac:dyDescent="0.2">
      <c r="E279" s="31"/>
      <c r="F279" s="31"/>
      <c r="G279" s="31"/>
      <c r="H279" s="31"/>
    </row>
    <row r="280" spans="5:8" x14ac:dyDescent="0.2">
      <c r="E280" s="31"/>
      <c r="F280" s="31"/>
      <c r="G280" s="31"/>
      <c r="H280" s="31"/>
    </row>
    <row r="281" spans="5:8" x14ac:dyDescent="0.2">
      <c r="E281" s="31"/>
      <c r="F281" s="31"/>
      <c r="G281" s="31"/>
      <c r="H281" s="31"/>
    </row>
    <row r="282" spans="5:8" x14ac:dyDescent="0.2">
      <c r="E282" s="31"/>
      <c r="F282" s="31"/>
      <c r="G282" s="31"/>
      <c r="H282" s="31"/>
    </row>
    <row r="283" spans="5:8" x14ac:dyDescent="0.2">
      <c r="E283" s="31"/>
      <c r="F283" s="31"/>
      <c r="G283" s="31"/>
      <c r="H283" s="31"/>
    </row>
    <row r="284" spans="5:8" x14ac:dyDescent="0.2">
      <c r="E284" s="31"/>
      <c r="F284" s="31"/>
      <c r="G284" s="31"/>
      <c r="H284" s="31"/>
    </row>
    <row r="285" spans="5:8" x14ac:dyDescent="0.2">
      <c r="E285" s="31"/>
      <c r="F285" s="31"/>
      <c r="G285" s="31"/>
      <c r="H285" s="31"/>
    </row>
    <row r="286" spans="5:8" x14ac:dyDescent="0.2">
      <c r="E286" s="31"/>
      <c r="F286" s="31"/>
      <c r="G286" s="31"/>
      <c r="H286" s="31"/>
    </row>
    <row r="287" spans="5:8" x14ac:dyDescent="0.2">
      <c r="E287" s="31"/>
      <c r="F287" s="31"/>
      <c r="G287" s="31"/>
      <c r="H287" s="31"/>
    </row>
    <row r="288" spans="5:8" x14ac:dyDescent="0.2">
      <c r="E288" s="31"/>
      <c r="F288" s="31"/>
      <c r="G288" s="31"/>
      <c r="H288" s="31"/>
    </row>
    <row r="289" spans="5:8" x14ac:dyDescent="0.2">
      <c r="E289" s="31"/>
      <c r="F289" s="31"/>
      <c r="G289" s="31"/>
      <c r="H289" s="31"/>
    </row>
    <row r="290" spans="5:8" x14ac:dyDescent="0.2">
      <c r="E290" s="31"/>
      <c r="F290" s="31"/>
      <c r="G290" s="31"/>
      <c r="H290" s="31"/>
    </row>
    <row r="291" spans="5:8" x14ac:dyDescent="0.2">
      <c r="E291" s="31"/>
      <c r="F291" s="31"/>
      <c r="G291" s="31"/>
      <c r="H291" s="31"/>
    </row>
    <row r="292" spans="5:8" x14ac:dyDescent="0.2">
      <c r="E292" s="31"/>
      <c r="F292" s="31"/>
      <c r="G292" s="31"/>
      <c r="H292" s="31"/>
    </row>
    <row r="293" spans="5:8" x14ac:dyDescent="0.2">
      <c r="E293" s="31"/>
      <c r="F293" s="31"/>
      <c r="G293" s="31"/>
      <c r="H293" s="31"/>
    </row>
    <row r="294" spans="5:8" x14ac:dyDescent="0.2">
      <c r="E294" s="31"/>
      <c r="F294" s="31"/>
      <c r="G294" s="31"/>
      <c r="H294" s="31"/>
    </row>
    <row r="295" spans="5:8" x14ac:dyDescent="0.2">
      <c r="E295" s="31"/>
      <c r="F295" s="31"/>
      <c r="G295" s="31"/>
      <c r="H295" s="31"/>
    </row>
    <row r="296" spans="5:8" x14ac:dyDescent="0.2">
      <c r="E296" s="31"/>
      <c r="F296" s="31"/>
      <c r="G296" s="31"/>
      <c r="H296" s="31"/>
    </row>
    <row r="297" spans="5:8" x14ac:dyDescent="0.2">
      <c r="E297" s="31"/>
      <c r="F297" s="31"/>
      <c r="G297" s="31"/>
      <c r="H297" s="31"/>
    </row>
    <row r="298" spans="5:8" x14ac:dyDescent="0.2">
      <c r="E298" s="31"/>
      <c r="F298" s="31"/>
      <c r="G298" s="31"/>
      <c r="H298" s="31"/>
    </row>
    <row r="299" spans="5:8" x14ac:dyDescent="0.2">
      <c r="E299" s="31"/>
      <c r="F299" s="31"/>
      <c r="G299" s="31"/>
      <c r="H299" s="31"/>
    </row>
    <row r="300" spans="5:8" x14ac:dyDescent="0.2">
      <c r="E300" s="31"/>
      <c r="F300" s="31"/>
      <c r="G300" s="31"/>
      <c r="H300" s="31"/>
    </row>
    <row r="301" spans="5:8" x14ac:dyDescent="0.2">
      <c r="E301" s="31"/>
      <c r="F301" s="31"/>
      <c r="G301" s="31"/>
      <c r="H301" s="31"/>
    </row>
    <row r="302" spans="5:8" x14ac:dyDescent="0.2">
      <c r="E302" s="31"/>
      <c r="F302" s="31"/>
      <c r="G302" s="31"/>
      <c r="H302" s="31"/>
    </row>
    <row r="303" spans="5:8" x14ac:dyDescent="0.2">
      <c r="E303" s="31"/>
      <c r="F303" s="31"/>
      <c r="G303" s="31"/>
      <c r="H303" s="31"/>
    </row>
    <row r="304" spans="5:8" x14ac:dyDescent="0.2">
      <c r="E304" s="31"/>
      <c r="F304" s="31"/>
      <c r="G304" s="31"/>
      <c r="H304" s="31"/>
    </row>
    <row r="305" spans="5:8" x14ac:dyDescent="0.2">
      <c r="E305" s="31"/>
      <c r="F305" s="31"/>
      <c r="G305" s="31"/>
      <c r="H305" s="31"/>
    </row>
    <row r="306" spans="5:8" x14ac:dyDescent="0.2">
      <c r="E306" s="31"/>
      <c r="F306" s="31"/>
      <c r="G306" s="31"/>
      <c r="H306" s="31"/>
    </row>
    <row r="307" spans="5:8" x14ac:dyDescent="0.2">
      <c r="E307" s="31"/>
      <c r="F307" s="31"/>
      <c r="G307" s="31"/>
      <c r="H307" s="31"/>
    </row>
    <row r="308" spans="5:8" x14ac:dyDescent="0.2">
      <c r="E308" s="31"/>
      <c r="F308" s="31"/>
      <c r="G308" s="31"/>
      <c r="H308" s="31"/>
    </row>
    <row r="309" spans="5:8" x14ac:dyDescent="0.2">
      <c r="E309" s="31"/>
      <c r="F309" s="31"/>
      <c r="G309" s="31"/>
      <c r="H309" s="31"/>
    </row>
    <row r="310" spans="5:8" x14ac:dyDescent="0.2">
      <c r="E310" s="31"/>
      <c r="F310" s="31"/>
      <c r="G310" s="31"/>
      <c r="H310" s="31"/>
    </row>
    <row r="311" spans="5:8" x14ac:dyDescent="0.2">
      <c r="E311" s="31"/>
      <c r="F311" s="31"/>
      <c r="G311" s="31"/>
      <c r="H311" s="31"/>
    </row>
    <row r="312" spans="5:8" x14ac:dyDescent="0.2">
      <c r="E312" s="31"/>
      <c r="F312" s="31"/>
      <c r="G312" s="31"/>
      <c r="H312" s="31"/>
    </row>
    <row r="313" spans="5:8" x14ac:dyDescent="0.2">
      <c r="E313" s="31"/>
      <c r="F313" s="31"/>
      <c r="G313" s="31"/>
      <c r="H313" s="31"/>
    </row>
    <row r="314" spans="5:8" x14ac:dyDescent="0.2">
      <c r="E314" s="31"/>
      <c r="F314" s="31"/>
      <c r="G314" s="31"/>
      <c r="H314" s="31"/>
    </row>
    <row r="315" spans="5:8" x14ac:dyDescent="0.2">
      <c r="E315" s="31"/>
      <c r="F315" s="31"/>
      <c r="G315" s="31"/>
      <c r="H315" s="31"/>
    </row>
    <row r="316" spans="5:8" x14ac:dyDescent="0.2">
      <c r="E316" s="31"/>
      <c r="F316" s="31"/>
      <c r="G316" s="31"/>
      <c r="H316" s="31"/>
    </row>
    <row r="317" spans="5:8" x14ac:dyDescent="0.2">
      <c r="E317" s="31"/>
      <c r="F317" s="31"/>
      <c r="G317" s="31"/>
      <c r="H317" s="31"/>
    </row>
    <row r="318" spans="5:8" x14ac:dyDescent="0.2">
      <c r="E318" s="31"/>
      <c r="F318" s="31"/>
      <c r="G318" s="31"/>
      <c r="H318" s="31"/>
    </row>
    <row r="319" spans="5:8" x14ac:dyDescent="0.2">
      <c r="E319" s="31"/>
      <c r="F319" s="31"/>
      <c r="G319" s="31"/>
      <c r="H319" s="31"/>
    </row>
    <row r="320" spans="5:8" x14ac:dyDescent="0.2">
      <c r="E320" s="31"/>
      <c r="F320" s="31"/>
      <c r="G320" s="31"/>
      <c r="H320" s="31"/>
    </row>
    <row r="321" spans="5:8" x14ac:dyDescent="0.2">
      <c r="E321" s="31"/>
      <c r="F321" s="31"/>
      <c r="G321" s="31"/>
      <c r="H321" s="31"/>
    </row>
    <row r="322" spans="5:8" x14ac:dyDescent="0.2">
      <c r="E322" s="31"/>
      <c r="F322" s="31"/>
      <c r="G322" s="31"/>
      <c r="H322" s="31"/>
    </row>
    <row r="323" spans="5:8" x14ac:dyDescent="0.2">
      <c r="E323" s="31"/>
      <c r="F323" s="31"/>
      <c r="G323" s="31"/>
      <c r="H323" s="31"/>
    </row>
    <row r="324" spans="5:8" x14ac:dyDescent="0.2">
      <c r="E324" s="31"/>
      <c r="F324" s="31"/>
      <c r="G324" s="31"/>
      <c r="H324" s="31"/>
    </row>
    <row r="325" spans="5:8" x14ac:dyDescent="0.2">
      <c r="E325" s="31"/>
      <c r="F325" s="31"/>
      <c r="G325" s="31"/>
      <c r="H325" s="31"/>
    </row>
    <row r="326" spans="5:8" x14ac:dyDescent="0.2">
      <c r="E326" s="31"/>
      <c r="F326" s="31"/>
      <c r="G326" s="31"/>
      <c r="H326" s="31"/>
    </row>
    <row r="327" spans="5:8" x14ac:dyDescent="0.2">
      <c r="E327" s="31"/>
      <c r="F327" s="31"/>
      <c r="G327" s="31"/>
      <c r="H327" s="31"/>
    </row>
    <row r="328" spans="5:8" x14ac:dyDescent="0.2">
      <c r="E328" s="31"/>
      <c r="F328" s="31"/>
      <c r="G328" s="31"/>
      <c r="H328" s="31"/>
    </row>
    <row r="329" spans="5:8" x14ac:dyDescent="0.2">
      <c r="E329" s="31"/>
      <c r="F329" s="31"/>
      <c r="G329" s="31"/>
      <c r="H329" s="31"/>
    </row>
    <row r="330" spans="5:8" x14ac:dyDescent="0.2">
      <c r="E330" s="31"/>
      <c r="F330" s="31"/>
      <c r="G330" s="31"/>
      <c r="H330" s="31"/>
    </row>
    <row r="331" spans="5:8" x14ac:dyDescent="0.2">
      <c r="E331" s="31"/>
      <c r="F331" s="31"/>
      <c r="G331" s="31"/>
      <c r="H331" s="31"/>
    </row>
    <row r="332" spans="5:8" x14ac:dyDescent="0.2">
      <c r="E332" s="31"/>
      <c r="F332" s="31"/>
      <c r="G332" s="31"/>
      <c r="H332" s="31"/>
    </row>
    <row r="333" spans="5:8" x14ac:dyDescent="0.2">
      <c r="E333" s="31"/>
      <c r="F333" s="31"/>
      <c r="G333" s="31"/>
      <c r="H333" s="31"/>
    </row>
    <row r="334" spans="5:8" x14ac:dyDescent="0.2">
      <c r="E334" s="31"/>
      <c r="F334" s="31"/>
      <c r="G334" s="31"/>
      <c r="H334" s="31"/>
    </row>
    <row r="335" spans="5:8" x14ac:dyDescent="0.2">
      <c r="E335" s="31"/>
      <c r="F335" s="31"/>
      <c r="G335" s="31"/>
      <c r="H335" s="31"/>
    </row>
    <row r="336" spans="5:8" x14ac:dyDescent="0.2">
      <c r="E336" s="31"/>
      <c r="F336" s="31"/>
      <c r="G336" s="31"/>
      <c r="H336" s="31"/>
    </row>
    <row r="337" spans="5:8" x14ac:dyDescent="0.2">
      <c r="E337" s="31"/>
      <c r="F337" s="31"/>
      <c r="G337" s="31"/>
      <c r="H337" s="31"/>
    </row>
    <row r="338" spans="5:8" x14ac:dyDescent="0.2">
      <c r="E338" s="31"/>
      <c r="F338" s="31"/>
      <c r="G338" s="31"/>
      <c r="H338" s="31"/>
    </row>
    <row r="339" spans="5:8" x14ac:dyDescent="0.2">
      <c r="E339" s="31"/>
      <c r="F339" s="31"/>
      <c r="G339" s="31"/>
      <c r="H339" s="31"/>
    </row>
    <row r="340" spans="5:8" x14ac:dyDescent="0.2">
      <c r="E340" s="31"/>
      <c r="F340" s="31"/>
      <c r="G340" s="31"/>
      <c r="H340" s="31"/>
    </row>
    <row r="341" spans="5:8" x14ac:dyDescent="0.2">
      <c r="E341" s="31"/>
      <c r="F341" s="31"/>
      <c r="G341" s="31"/>
      <c r="H341" s="31"/>
    </row>
    <row r="342" spans="5:8" x14ac:dyDescent="0.2">
      <c r="E342" s="31"/>
      <c r="F342" s="31"/>
      <c r="G342" s="31"/>
      <c r="H342" s="31"/>
    </row>
    <row r="343" spans="5:8" x14ac:dyDescent="0.2">
      <c r="E343" s="31"/>
      <c r="F343" s="31"/>
      <c r="G343" s="31"/>
      <c r="H343" s="31"/>
    </row>
    <row r="344" spans="5:8" x14ac:dyDescent="0.2">
      <c r="E344" s="31"/>
      <c r="F344" s="31"/>
      <c r="G344" s="31"/>
      <c r="H344" s="31"/>
    </row>
    <row r="345" spans="5:8" x14ac:dyDescent="0.2">
      <c r="E345" s="31"/>
      <c r="F345" s="31"/>
      <c r="G345" s="31"/>
      <c r="H345" s="31"/>
    </row>
    <row r="346" spans="5:8" x14ac:dyDescent="0.2">
      <c r="E346" s="31"/>
      <c r="F346" s="31"/>
      <c r="G346" s="31"/>
      <c r="H346" s="31"/>
    </row>
    <row r="347" spans="5:8" x14ac:dyDescent="0.2">
      <c r="E347" s="31"/>
      <c r="F347" s="31"/>
      <c r="G347" s="31"/>
      <c r="H347" s="31"/>
    </row>
    <row r="348" spans="5:8" x14ac:dyDescent="0.2">
      <c r="E348" s="31"/>
      <c r="F348" s="31"/>
      <c r="G348" s="31"/>
      <c r="H348" s="31"/>
    </row>
    <row r="349" spans="5:8" x14ac:dyDescent="0.2">
      <c r="E349" s="31"/>
      <c r="F349" s="31"/>
      <c r="G349" s="31"/>
      <c r="H349" s="31"/>
    </row>
    <row r="350" spans="5:8" x14ac:dyDescent="0.2">
      <c r="E350" s="31"/>
      <c r="F350" s="31"/>
      <c r="G350" s="31"/>
      <c r="H350" s="31"/>
    </row>
    <row r="351" spans="5:8" x14ac:dyDescent="0.2">
      <c r="E351" s="31"/>
      <c r="F351" s="31"/>
      <c r="G351" s="31"/>
      <c r="H351" s="31"/>
    </row>
    <row r="352" spans="5:8" x14ac:dyDescent="0.2">
      <c r="E352" s="31"/>
      <c r="F352" s="31"/>
      <c r="G352" s="31"/>
      <c r="H352" s="31"/>
    </row>
    <row r="353" spans="5:8" x14ac:dyDescent="0.2">
      <c r="E353" s="31"/>
      <c r="F353" s="31"/>
      <c r="G353" s="31"/>
      <c r="H353" s="31"/>
    </row>
    <row r="354" spans="5:8" x14ac:dyDescent="0.2">
      <c r="E354" s="31"/>
      <c r="F354" s="31"/>
      <c r="G354" s="31"/>
      <c r="H354" s="31"/>
    </row>
    <row r="355" spans="5:8" x14ac:dyDescent="0.2">
      <c r="E355" s="31"/>
      <c r="F355" s="31"/>
      <c r="G355" s="31"/>
      <c r="H355" s="31"/>
    </row>
    <row r="356" spans="5:8" x14ac:dyDescent="0.2">
      <c r="E356" s="31"/>
      <c r="F356" s="31"/>
      <c r="G356" s="31"/>
      <c r="H356" s="31"/>
    </row>
    <row r="357" spans="5:8" x14ac:dyDescent="0.2">
      <c r="E357" s="31"/>
      <c r="F357" s="31"/>
      <c r="G357" s="31"/>
      <c r="H357" s="31"/>
    </row>
    <row r="358" spans="5:8" x14ac:dyDescent="0.2">
      <c r="E358" s="31"/>
      <c r="F358" s="31"/>
      <c r="G358" s="31"/>
      <c r="H358" s="31"/>
    </row>
    <row r="359" spans="5:8" x14ac:dyDescent="0.2">
      <c r="E359" s="31"/>
      <c r="F359" s="31"/>
      <c r="G359" s="31"/>
      <c r="H359" s="31"/>
    </row>
    <row r="360" spans="5:8" x14ac:dyDescent="0.2">
      <c r="E360" s="31"/>
      <c r="F360" s="31"/>
      <c r="G360" s="31"/>
      <c r="H360" s="31"/>
    </row>
    <row r="361" spans="5:8" x14ac:dyDescent="0.2">
      <c r="E361" s="31"/>
      <c r="F361" s="31"/>
      <c r="G361" s="31"/>
      <c r="H361" s="31"/>
    </row>
    <row r="362" spans="5:8" x14ac:dyDescent="0.2">
      <c r="E362" s="31"/>
      <c r="F362" s="31"/>
      <c r="G362" s="31"/>
      <c r="H362" s="31"/>
    </row>
    <row r="363" spans="5:8" x14ac:dyDescent="0.2">
      <c r="E363" s="31"/>
      <c r="F363" s="31"/>
      <c r="G363" s="31"/>
      <c r="H363" s="31"/>
    </row>
    <row r="364" spans="5:8" x14ac:dyDescent="0.2">
      <c r="E364" s="31"/>
      <c r="F364" s="31"/>
      <c r="G364" s="31"/>
      <c r="H364" s="31"/>
    </row>
    <row r="365" spans="5:8" x14ac:dyDescent="0.2">
      <c r="E365" s="31"/>
      <c r="F365" s="31"/>
      <c r="G365" s="31"/>
      <c r="H365" s="31"/>
    </row>
    <row r="366" spans="5:8" x14ac:dyDescent="0.2">
      <c r="E366" s="31"/>
      <c r="F366" s="31"/>
      <c r="G366" s="31"/>
      <c r="H366" s="31"/>
    </row>
    <row r="367" spans="5:8" x14ac:dyDescent="0.2">
      <c r="E367" s="31"/>
      <c r="F367" s="31"/>
      <c r="G367" s="31"/>
      <c r="H367" s="31"/>
    </row>
    <row r="368" spans="5:8" x14ac:dyDescent="0.2">
      <c r="E368" s="31"/>
      <c r="F368" s="31"/>
      <c r="G368" s="31"/>
      <c r="H368" s="31"/>
    </row>
    <row r="369" spans="5:8" x14ac:dyDescent="0.2">
      <c r="E369" s="31"/>
      <c r="F369" s="31"/>
      <c r="G369" s="31"/>
      <c r="H369" s="31"/>
    </row>
    <row r="370" spans="5:8" x14ac:dyDescent="0.2">
      <c r="E370" s="31"/>
      <c r="F370" s="31"/>
      <c r="G370" s="31"/>
      <c r="H370" s="31"/>
    </row>
    <row r="371" spans="5:8" x14ac:dyDescent="0.2">
      <c r="E371" s="31"/>
      <c r="F371" s="31"/>
      <c r="G371" s="31"/>
      <c r="H371" s="31"/>
    </row>
    <row r="372" spans="5:8" x14ac:dyDescent="0.2">
      <c r="E372" s="31"/>
      <c r="F372" s="31"/>
      <c r="G372" s="31"/>
      <c r="H372" s="31"/>
    </row>
    <row r="373" spans="5:8" x14ac:dyDescent="0.2">
      <c r="E373" s="31"/>
      <c r="F373" s="31"/>
      <c r="G373" s="31"/>
      <c r="H373" s="31"/>
    </row>
    <row r="374" spans="5:8" x14ac:dyDescent="0.2">
      <c r="E374" s="31"/>
      <c r="F374" s="31"/>
      <c r="G374" s="31"/>
      <c r="H374" s="31"/>
    </row>
    <row r="375" spans="5:8" x14ac:dyDescent="0.2">
      <c r="E375" s="31"/>
      <c r="F375" s="31"/>
      <c r="G375" s="31"/>
      <c r="H375" s="31"/>
    </row>
    <row r="376" spans="5:8" x14ac:dyDescent="0.2">
      <c r="E376" s="31"/>
      <c r="F376" s="31"/>
      <c r="G376" s="31"/>
      <c r="H376" s="31"/>
    </row>
    <row r="377" spans="5:8" x14ac:dyDescent="0.2">
      <c r="E377" s="31"/>
      <c r="F377" s="31"/>
      <c r="G377" s="31"/>
      <c r="H377" s="31"/>
    </row>
    <row r="378" spans="5:8" x14ac:dyDescent="0.2">
      <c r="E378" s="31"/>
      <c r="F378" s="31"/>
      <c r="G378" s="31"/>
      <c r="H378" s="31"/>
    </row>
    <row r="379" spans="5:8" x14ac:dyDescent="0.2">
      <c r="E379" s="31"/>
      <c r="F379" s="31"/>
      <c r="G379" s="31"/>
      <c r="H379" s="31"/>
    </row>
    <row r="380" spans="5:8" x14ac:dyDescent="0.2">
      <c r="E380" s="31"/>
      <c r="F380" s="31"/>
      <c r="G380" s="31"/>
      <c r="H380" s="31"/>
    </row>
    <row r="381" spans="5:8" x14ac:dyDescent="0.2">
      <c r="E381" s="31"/>
      <c r="F381" s="31"/>
      <c r="G381" s="31"/>
      <c r="H381" s="31"/>
    </row>
    <row r="382" spans="5:8" x14ac:dyDescent="0.2">
      <c r="E382" s="31"/>
      <c r="F382" s="31"/>
      <c r="G382" s="31"/>
      <c r="H382" s="31"/>
    </row>
    <row r="383" spans="5:8" x14ac:dyDescent="0.2">
      <c r="E383" s="31"/>
      <c r="F383" s="31"/>
      <c r="G383" s="31"/>
      <c r="H383" s="31"/>
    </row>
    <row r="384" spans="5:8" x14ac:dyDescent="0.2">
      <c r="E384" s="31"/>
      <c r="F384" s="31"/>
      <c r="G384" s="31"/>
      <c r="H384" s="31"/>
    </row>
    <row r="385" spans="5:8" x14ac:dyDescent="0.2">
      <c r="E385" s="31"/>
      <c r="F385" s="31"/>
      <c r="G385" s="31"/>
      <c r="H385" s="31"/>
    </row>
    <row r="386" spans="5:8" x14ac:dyDescent="0.2">
      <c r="E386" s="31"/>
      <c r="F386" s="31"/>
      <c r="G386" s="31"/>
      <c r="H386" s="31"/>
    </row>
    <row r="387" spans="5:8" x14ac:dyDescent="0.2">
      <c r="E387" s="31"/>
      <c r="F387" s="31"/>
      <c r="G387" s="31"/>
      <c r="H387" s="31"/>
    </row>
    <row r="388" spans="5:8" x14ac:dyDescent="0.2">
      <c r="E388" s="31"/>
      <c r="F388" s="31"/>
      <c r="G388" s="31"/>
      <c r="H388" s="31"/>
    </row>
    <row r="389" spans="5:8" x14ac:dyDescent="0.2">
      <c r="E389" s="31"/>
      <c r="F389" s="31"/>
      <c r="G389" s="31"/>
      <c r="H389" s="31"/>
    </row>
    <row r="390" spans="5:8" x14ac:dyDescent="0.2">
      <c r="E390" s="31"/>
      <c r="F390" s="31"/>
      <c r="G390" s="31"/>
      <c r="H390" s="31"/>
    </row>
    <row r="391" spans="5:8" x14ac:dyDescent="0.2">
      <c r="E391" s="31"/>
      <c r="F391" s="31"/>
      <c r="G391" s="31"/>
      <c r="H391" s="31"/>
    </row>
    <row r="392" spans="5:8" x14ac:dyDescent="0.2">
      <c r="E392" s="31"/>
      <c r="F392" s="31"/>
      <c r="G392" s="31"/>
      <c r="H392" s="31"/>
    </row>
    <row r="393" spans="5:8" x14ac:dyDescent="0.2">
      <c r="E393" s="31"/>
      <c r="F393" s="31"/>
      <c r="G393" s="31"/>
      <c r="H393" s="31"/>
    </row>
    <row r="394" spans="5:8" x14ac:dyDescent="0.2">
      <c r="E394" s="31"/>
      <c r="F394" s="31"/>
      <c r="G394" s="31"/>
      <c r="H394" s="31"/>
    </row>
    <row r="395" spans="5:8" x14ac:dyDescent="0.2">
      <c r="E395" s="31"/>
      <c r="F395" s="31"/>
      <c r="G395" s="31"/>
      <c r="H395" s="31"/>
    </row>
    <row r="396" spans="5:8" x14ac:dyDescent="0.2">
      <c r="E396" s="31"/>
      <c r="F396" s="31"/>
      <c r="G396" s="31"/>
      <c r="H396" s="31"/>
    </row>
    <row r="397" spans="5:8" x14ac:dyDescent="0.2">
      <c r="E397" s="31"/>
      <c r="F397" s="31"/>
      <c r="G397" s="31"/>
      <c r="H397" s="31"/>
    </row>
    <row r="398" spans="5:8" x14ac:dyDescent="0.2">
      <c r="E398" s="31"/>
      <c r="F398" s="31"/>
      <c r="G398" s="31"/>
      <c r="H398" s="31"/>
    </row>
    <row r="399" spans="5:8" x14ac:dyDescent="0.2">
      <c r="E399" s="31"/>
      <c r="F399" s="31"/>
      <c r="G399" s="31"/>
      <c r="H399" s="31"/>
    </row>
    <row r="400" spans="5:8" x14ac:dyDescent="0.2">
      <c r="E400" s="31"/>
      <c r="F400" s="31"/>
      <c r="G400" s="31"/>
      <c r="H400" s="31"/>
    </row>
    <row r="401" spans="5:8" x14ac:dyDescent="0.2">
      <c r="E401" s="31"/>
      <c r="F401" s="31"/>
      <c r="G401" s="31"/>
      <c r="H401" s="31"/>
    </row>
    <row r="402" spans="5:8" x14ac:dyDescent="0.2">
      <c r="E402" s="31"/>
      <c r="F402" s="31"/>
      <c r="G402" s="31"/>
      <c r="H402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</vt:lpstr>
      <vt:lpstr>Hoja3</vt:lpstr>
      <vt:lpstr>RESUMEN!Área_de_impresión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Yineth Montenegro</cp:lastModifiedBy>
  <cp:lastPrinted>2016-05-02T16:18:06Z</cp:lastPrinted>
  <dcterms:created xsi:type="dcterms:W3CDTF">1999-01-28T17:30:06Z</dcterms:created>
  <dcterms:modified xsi:type="dcterms:W3CDTF">2016-05-02T16:31:12Z</dcterms:modified>
</cp:coreProperties>
</file>