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Yineth Montenegro\Seguimiento del pppto\2016\Informes\01_Mensual WEB\WEB\"/>
    </mc:Choice>
  </mc:AlternateContent>
  <bookViews>
    <workbookView xWindow="0" yWindow="0" windowWidth="20490" windowHeight="7155" tabRatio="601"/>
  </bookViews>
  <sheets>
    <sheet name="RESUMEN" sheetId="10" r:id="rId1"/>
    <sheet name="Hoja3" sheetId="9" state="hidden" r:id="rId2"/>
  </sheets>
  <definedNames>
    <definedName name="_xlnm._FilterDatabase" localSheetId="0" hidden="1">RESUMEN!$A$20:$DQ$189</definedName>
    <definedName name="_xlnm.Print_Area" localSheetId="0">RESUMEN!$C$11:$CQ$169</definedName>
    <definedName name="_xlnm.Print_Titles" localSheetId="0">RESUMEN!$B:$E,RESUMEN!$5:$20</definedName>
  </definedNames>
  <calcPr calcId="152511"/>
</workbook>
</file>

<file path=xl/calcChain.xml><?xml version="1.0" encoding="utf-8"?>
<calcChain xmlns="http://schemas.openxmlformats.org/spreadsheetml/2006/main">
  <c r="CV156" i="10" l="1"/>
  <c r="F26" i="10" l="1"/>
  <c r="F27" i="10"/>
  <c r="B130" i="10"/>
  <c r="CS22" i="10"/>
  <c r="B58" i="10"/>
  <c r="B57" i="10"/>
  <c r="B56" i="10"/>
  <c r="B55" i="10"/>
  <c r="B42" i="10"/>
  <c r="AX130" i="10" l="1"/>
  <c r="CX130" i="10" s="1"/>
  <c r="BK130" i="10"/>
  <c r="CZ130" i="10" s="1"/>
  <c r="BX130" i="10"/>
  <c r="DB130" i="10" s="1"/>
  <c r="CK130" i="10"/>
  <c r="DD130" i="10" s="1"/>
  <c r="CM55" i="10"/>
  <c r="CM42" i="10"/>
  <c r="CM58" i="10"/>
  <c r="CO130" i="10" l="1"/>
  <c r="CN130" i="10"/>
  <c r="CM130" i="10"/>
  <c r="CM57" i="10"/>
  <c r="CM40" i="10"/>
  <c r="CM56" i="10"/>
  <c r="B167" i="10"/>
  <c r="B166" i="10"/>
  <c r="B165" i="10"/>
  <c r="B164" i="10"/>
  <c r="B163" i="10"/>
  <c r="B162" i="10"/>
  <c r="B161" i="10"/>
  <c r="B160" i="10"/>
  <c r="B159" i="10"/>
  <c r="B158" i="10"/>
  <c r="B157" i="10"/>
  <c r="B156" i="10"/>
  <c r="B155" i="10"/>
  <c r="B154" i="10"/>
  <c r="B153" i="10"/>
  <c r="B152" i="10"/>
  <c r="B151" i="10"/>
  <c r="B150" i="10"/>
  <c r="B149" i="10"/>
  <c r="B148" i="10"/>
  <c r="B147" i="10"/>
  <c r="B144" i="10"/>
  <c r="B143" i="10"/>
  <c r="B142" i="10"/>
  <c r="B139" i="10"/>
  <c r="B140" i="10"/>
  <c r="B138" i="10"/>
  <c r="B136" i="10"/>
  <c r="B135" i="10"/>
  <c r="B132" i="10"/>
  <c r="B131" i="10"/>
  <c r="B128" i="10"/>
  <c r="B127" i="10"/>
  <c r="B126" i="10"/>
  <c r="B125" i="10"/>
  <c r="B124" i="10"/>
  <c r="B122" i="10"/>
  <c r="B121" i="10"/>
  <c r="B119" i="10"/>
  <c r="B117" i="10"/>
  <c r="B116" i="10"/>
  <c r="B115" i="10"/>
  <c r="B113" i="10"/>
  <c r="B112" i="10"/>
  <c r="B111" i="10"/>
  <c r="B110" i="10"/>
  <c r="B109" i="10"/>
  <c r="B107" i="10"/>
  <c r="B106" i="10"/>
  <c r="B104" i="10"/>
  <c r="B103" i="10"/>
  <c r="B102" i="10"/>
  <c r="B100" i="10"/>
  <c r="B99" i="10"/>
  <c r="B98" i="10"/>
  <c r="B97" i="10"/>
  <c r="B96" i="10"/>
  <c r="B95" i="10"/>
  <c r="B94" i="10"/>
  <c r="B93" i="10"/>
  <c r="B91" i="10"/>
  <c r="B90" i="10"/>
  <c r="B89" i="10"/>
  <c r="B88" i="10"/>
  <c r="B87" i="10"/>
  <c r="B86" i="10"/>
  <c r="B85" i="10"/>
  <c r="B84" i="10"/>
  <c r="B83" i="10"/>
  <c r="B81" i="10"/>
  <c r="B80" i="10"/>
  <c r="B78" i="10"/>
  <c r="B77" i="10"/>
  <c r="B76" i="10"/>
  <c r="B75" i="10"/>
  <c r="B74" i="10"/>
  <c r="B73" i="10"/>
  <c r="B72" i="10"/>
  <c r="B69" i="10"/>
  <c r="B68" i="10"/>
  <c r="B66" i="10"/>
  <c r="B65" i="10"/>
  <c r="B64" i="10"/>
  <c r="B63" i="10"/>
  <c r="B54" i="10"/>
  <c r="B53" i="10"/>
  <c r="B52" i="10"/>
  <c r="B51" i="10"/>
  <c r="B49" i="10"/>
  <c r="B48" i="10"/>
  <c r="B47" i="10"/>
  <c r="B46" i="10"/>
  <c r="B45" i="10"/>
  <c r="B39" i="10"/>
  <c r="B38" i="10"/>
  <c r="B36" i="10"/>
  <c r="B35" i="10"/>
  <c r="B34" i="10"/>
  <c r="B33" i="10"/>
  <c r="B32" i="10"/>
  <c r="B31" i="10"/>
  <c r="B29" i="10"/>
  <c r="B27" i="10"/>
  <c r="B26" i="10"/>
  <c r="B25" i="10"/>
  <c r="AG141" i="10"/>
  <c r="AF167" i="10"/>
  <c r="AE167" i="10"/>
  <c r="AF166" i="10"/>
  <c r="AE166" i="10"/>
  <c r="AF165" i="10"/>
  <c r="AE165" i="10"/>
  <c r="AF164" i="10"/>
  <c r="AE164" i="10"/>
  <c r="AF163" i="10"/>
  <c r="AE163" i="10"/>
  <c r="AF162" i="10"/>
  <c r="AE162" i="10"/>
  <c r="AF161" i="10"/>
  <c r="AE161" i="10"/>
  <c r="AF160" i="10"/>
  <c r="AE160" i="10"/>
  <c r="AF159" i="10"/>
  <c r="AE159" i="10"/>
  <c r="AF158" i="10"/>
  <c r="AE158" i="10"/>
  <c r="AF157" i="10"/>
  <c r="AE157" i="10"/>
  <c r="AF156" i="10"/>
  <c r="AE156" i="10"/>
  <c r="AF155" i="10"/>
  <c r="AE155" i="10"/>
  <c r="AF154" i="10"/>
  <c r="AE154" i="10"/>
  <c r="AF153" i="10"/>
  <c r="AE153" i="10"/>
  <c r="AF152" i="10"/>
  <c r="AE152" i="10"/>
  <c r="AF151" i="10"/>
  <c r="AE151" i="10"/>
  <c r="AF150" i="10"/>
  <c r="AE150" i="10"/>
  <c r="AF149" i="10"/>
  <c r="AE149" i="10"/>
  <c r="AF148" i="10"/>
  <c r="AE148" i="10"/>
  <c r="AF147" i="10"/>
  <c r="AE147" i="10"/>
  <c r="AF144" i="10"/>
  <c r="AE144" i="10"/>
  <c r="AF143" i="10"/>
  <c r="AE143" i="10"/>
  <c r="AF142" i="10"/>
  <c r="AE142" i="10"/>
  <c r="AI142" i="10" s="1"/>
  <c r="AF140" i="10"/>
  <c r="AE140" i="10"/>
  <c r="AF139" i="10"/>
  <c r="AE139" i="10"/>
  <c r="AF138" i="10"/>
  <c r="AF137" i="10" s="1"/>
  <c r="AE138" i="10"/>
  <c r="AF136" i="10"/>
  <c r="AE136" i="10"/>
  <c r="AF135" i="10"/>
  <c r="AE135" i="10"/>
  <c r="AF132" i="10"/>
  <c r="AE132" i="10"/>
  <c r="AF131" i="10"/>
  <c r="AE131" i="10"/>
  <c r="AF130" i="10"/>
  <c r="AE130" i="10"/>
  <c r="AF128" i="10"/>
  <c r="AE128" i="10"/>
  <c r="AF127" i="10"/>
  <c r="AE127" i="10"/>
  <c r="AF126" i="10"/>
  <c r="AE126" i="10"/>
  <c r="AF125" i="10"/>
  <c r="AE125" i="10"/>
  <c r="AF124" i="10"/>
  <c r="AE124" i="10"/>
  <c r="AF122" i="10"/>
  <c r="AE122" i="10"/>
  <c r="AF121" i="10"/>
  <c r="AF120" i="10" s="1"/>
  <c r="AE121" i="10"/>
  <c r="AF119" i="10"/>
  <c r="AF118" i="10" s="1"/>
  <c r="AE119" i="10"/>
  <c r="AF117" i="10"/>
  <c r="AE117" i="10"/>
  <c r="AF116" i="10"/>
  <c r="AE116" i="10"/>
  <c r="AF115" i="10"/>
  <c r="AE115" i="10"/>
  <c r="AF113" i="10"/>
  <c r="AE113" i="10"/>
  <c r="AF112" i="10"/>
  <c r="AE112" i="10"/>
  <c r="AF111" i="10"/>
  <c r="AE111" i="10"/>
  <c r="AF110" i="10"/>
  <c r="AE110" i="10"/>
  <c r="AF109" i="10"/>
  <c r="AE109" i="10"/>
  <c r="AF107" i="10"/>
  <c r="AE107" i="10"/>
  <c r="AF106" i="10"/>
  <c r="AE106" i="10"/>
  <c r="AF104" i="10"/>
  <c r="AE104" i="10"/>
  <c r="AF103" i="10"/>
  <c r="AE103" i="10"/>
  <c r="AF102" i="10"/>
  <c r="AE102" i="10"/>
  <c r="AF100" i="10"/>
  <c r="AE100" i="10"/>
  <c r="AF99" i="10"/>
  <c r="AE99" i="10"/>
  <c r="AF98" i="10"/>
  <c r="AE98" i="10"/>
  <c r="AF97" i="10"/>
  <c r="AE97" i="10"/>
  <c r="AF96" i="10"/>
  <c r="AE96" i="10"/>
  <c r="AF95" i="10"/>
  <c r="AE95" i="10"/>
  <c r="AF94" i="10"/>
  <c r="AE94" i="10"/>
  <c r="AF93" i="10"/>
  <c r="AE93" i="10"/>
  <c r="AF91" i="10"/>
  <c r="AE91" i="10"/>
  <c r="AF90" i="10"/>
  <c r="AE90" i="10"/>
  <c r="AF89" i="10"/>
  <c r="AE89" i="10"/>
  <c r="AF88" i="10"/>
  <c r="AE88" i="10"/>
  <c r="AF87" i="10"/>
  <c r="AE87" i="10"/>
  <c r="AF86" i="10"/>
  <c r="AE86" i="10"/>
  <c r="AF85" i="10"/>
  <c r="AE85" i="10"/>
  <c r="AF84" i="10"/>
  <c r="AE84" i="10"/>
  <c r="AF83" i="10"/>
  <c r="AE83" i="10"/>
  <c r="AF81" i="10"/>
  <c r="AE81" i="10"/>
  <c r="AF80" i="10"/>
  <c r="AE80" i="10"/>
  <c r="AF78" i="10"/>
  <c r="AE78" i="10"/>
  <c r="AF77" i="10"/>
  <c r="AE77" i="10"/>
  <c r="AF76" i="10"/>
  <c r="AE76" i="10"/>
  <c r="AF75" i="10"/>
  <c r="AE75" i="10"/>
  <c r="AF74" i="10"/>
  <c r="AE74" i="10"/>
  <c r="AF73" i="10"/>
  <c r="AE73" i="10"/>
  <c r="AF72" i="10"/>
  <c r="AE72" i="10"/>
  <c r="AF69" i="10"/>
  <c r="AE69" i="10"/>
  <c r="AF68" i="10"/>
  <c r="AE68" i="10"/>
  <c r="AF66" i="10"/>
  <c r="AE66" i="10"/>
  <c r="AF65" i="10"/>
  <c r="AE65" i="10"/>
  <c r="AF64" i="10"/>
  <c r="AE64" i="10"/>
  <c r="AF63" i="10"/>
  <c r="AE63" i="10"/>
  <c r="CJ146" i="10"/>
  <c r="CI146" i="10"/>
  <c r="CH146" i="10"/>
  <c r="CG146" i="10"/>
  <c r="CF146" i="10"/>
  <c r="CE146" i="10"/>
  <c r="CD146" i="10"/>
  <c r="CC146" i="10"/>
  <c r="CB146" i="10"/>
  <c r="CA146" i="10"/>
  <c r="BZ146" i="10"/>
  <c r="BW146" i="10"/>
  <c r="BV146" i="10"/>
  <c r="BU146" i="10"/>
  <c r="BT146" i="10"/>
  <c r="BS146" i="10"/>
  <c r="BR146" i="10"/>
  <c r="BQ146" i="10"/>
  <c r="BP146" i="10"/>
  <c r="BO146" i="10"/>
  <c r="BN146" i="10"/>
  <c r="BM146" i="10"/>
  <c r="BJ146" i="10"/>
  <c r="BI146" i="10"/>
  <c r="BH146" i="10"/>
  <c r="BG146" i="10"/>
  <c r="BF146" i="10"/>
  <c r="BE146" i="10"/>
  <c r="BD146" i="10"/>
  <c r="BC146" i="10"/>
  <c r="BB146" i="10"/>
  <c r="BA146" i="10"/>
  <c r="AZ146" i="10"/>
  <c r="AW146" i="10"/>
  <c r="AV146" i="10"/>
  <c r="AU146" i="10"/>
  <c r="AT146" i="10"/>
  <c r="AS146" i="10"/>
  <c r="AR146" i="10"/>
  <c r="AQ146" i="10"/>
  <c r="AP146" i="10"/>
  <c r="AO146" i="10"/>
  <c r="AN146" i="10"/>
  <c r="AM146" i="10"/>
  <c r="AK146" i="10"/>
  <c r="AJ146" i="10"/>
  <c r="AH146" i="10"/>
  <c r="AG146" i="10"/>
  <c r="AD146" i="10"/>
  <c r="AC146" i="10"/>
  <c r="AB146" i="10"/>
  <c r="AA146" i="10"/>
  <c r="Z146" i="10"/>
  <c r="Y146" i="10"/>
  <c r="X146" i="10"/>
  <c r="W146" i="10"/>
  <c r="V146" i="10"/>
  <c r="U146" i="10"/>
  <c r="T146" i="10"/>
  <c r="S146" i="10"/>
  <c r="R146" i="10"/>
  <c r="Q146" i="10"/>
  <c r="P146" i="10"/>
  <c r="O146" i="10"/>
  <c r="N146" i="10"/>
  <c r="M146" i="10"/>
  <c r="L146" i="10"/>
  <c r="K146" i="10"/>
  <c r="J146" i="10"/>
  <c r="I146" i="10"/>
  <c r="H146" i="10"/>
  <c r="G146" i="10"/>
  <c r="F146" i="10"/>
  <c r="CJ137" i="10"/>
  <c r="CI137" i="10"/>
  <c r="CH137" i="10"/>
  <c r="CG137" i="10"/>
  <c r="CF137" i="10"/>
  <c r="CE137" i="10"/>
  <c r="CD137" i="10"/>
  <c r="CC137" i="10"/>
  <c r="CB137" i="10"/>
  <c r="CA137" i="10"/>
  <c r="BZ137" i="10"/>
  <c r="BW137" i="10"/>
  <c r="BV137" i="10"/>
  <c r="BU137" i="10"/>
  <c r="BT137" i="10"/>
  <c r="BS137" i="10"/>
  <c r="BR137" i="10"/>
  <c r="BQ137" i="10"/>
  <c r="BP137" i="10"/>
  <c r="BO137" i="10"/>
  <c r="BN137" i="10"/>
  <c r="BM137" i="10"/>
  <c r="BJ137" i="10"/>
  <c r="BI137" i="10"/>
  <c r="BH137" i="10"/>
  <c r="BG137" i="10"/>
  <c r="BF137" i="10"/>
  <c r="BE137" i="10"/>
  <c r="BD137" i="10"/>
  <c r="BC137" i="10"/>
  <c r="BB137" i="10"/>
  <c r="BA137" i="10"/>
  <c r="AZ137" i="10"/>
  <c r="AW137" i="10"/>
  <c r="AV137" i="10"/>
  <c r="AU137" i="10"/>
  <c r="AT137" i="10"/>
  <c r="AS137" i="10"/>
  <c r="AR137" i="10"/>
  <c r="AQ137" i="10"/>
  <c r="AP137" i="10"/>
  <c r="AO137" i="10"/>
  <c r="AN137" i="10"/>
  <c r="AM137" i="10"/>
  <c r="AK137" i="10"/>
  <c r="AJ137" i="10"/>
  <c r="AH137" i="10"/>
  <c r="AG137" i="10"/>
  <c r="AD137" i="10"/>
  <c r="AC137" i="10"/>
  <c r="AB137" i="10"/>
  <c r="AA137" i="10"/>
  <c r="Z137" i="10"/>
  <c r="Y137" i="10"/>
  <c r="X137" i="10"/>
  <c r="W137" i="10"/>
  <c r="V137" i="10"/>
  <c r="U137" i="10"/>
  <c r="T137" i="10"/>
  <c r="S137" i="10"/>
  <c r="R137" i="10"/>
  <c r="Q137" i="10"/>
  <c r="P137" i="10"/>
  <c r="O137" i="10"/>
  <c r="N137" i="10"/>
  <c r="M137" i="10"/>
  <c r="L137" i="10"/>
  <c r="K137" i="10"/>
  <c r="J137" i="10"/>
  <c r="I137" i="10"/>
  <c r="H137" i="10"/>
  <c r="G137" i="10"/>
  <c r="F137" i="10"/>
  <c r="G141" i="10"/>
  <c r="H141" i="10"/>
  <c r="I141" i="10"/>
  <c r="J141" i="10"/>
  <c r="K141" i="10"/>
  <c r="L141" i="10"/>
  <c r="M141" i="10"/>
  <c r="N141" i="10"/>
  <c r="O141" i="10"/>
  <c r="P141" i="10"/>
  <c r="Q141" i="10"/>
  <c r="R141" i="10"/>
  <c r="S141" i="10"/>
  <c r="T141" i="10"/>
  <c r="U141" i="10"/>
  <c r="V141" i="10"/>
  <c r="W141" i="10"/>
  <c r="X141" i="10"/>
  <c r="Y141" i="10"/>
  <c r="Z141" i="10"/>
  <c r="AA141" i="10"/>
  <c r="AB141" i="10"/>
  <c r="AC141" i="10"/>
  <c r="AD141" i="10"/>
  <c r="AH141" i="10"/>
  <c r="AJ141" i="10"/>
  <c r="AK141" i="10"/>
  <c r="AM141" i="10"/>
  <c r="AN141" i="10"/>
  <c r="AO141" i="10"/>
  <c r="AP141" i="10"/>
  <c r="AQ141" i="10"/>
  <c r="AR141" i="10"/>
  <c r="AS141" i="10"/>
  <c r="AT141" i="10"/>
  <c r="AU141" i="10"/>
  <c r="AV141" i="10"/>
  <c r="AW141" i="10"/>
  <c r="AZ141" i="10"/>
  <c r="BA141" i="10"/>
  <c r="BB141" i="10"/>
  <c r="BC141" i="10"/>
  <c r="BD141" i="10"/>
  <c r="BE141" i="10"/>
  <c r="BF141" i="10"/>
  <c r="BG141" i="10"/>
  <c r="BH141" i="10"/>
  <c r="BI141" i="10"/>
  <c r="BJ141" i="10"/>
  <c r="BM141" i="10"/>
  <c r="BN141" i="10"/>
  <c r="BO141" i="10"/>
  <c r="BP141" i="10"/>
  <c r="BQ141" i="10"/>
  <c r="BR141" i="10"/>
  <c r="BS141" i="10"/>
  <c r="BT141" i="10"/>
  <c r="BU141" i="10"/>
  <c r="BV141" i="10"/>
  <c r="BW141" i="10"/>
  <c r="BZ141" i="10"/>
  <c r="CA141" i="10"/>
  <c r="CB141" i="10"/>
  <c r="CC141" i="10"/>
  <c r="CD141" i="10"/>
  <c r="CE141" i="10"/>
  <c r="CF141" i="10"/>
  <c r="CG141" i="10"/>
  <c r="CH141" i="10"/>
  <c r="CI141" i="10"/>
  <c r="CJ141" i="10"/>
  <c r="F141" i="10"/>
  <c r="CJ129" i="10"/>
  <c r="CI129" i="10"/>
  <c r="CH129" i="10"/>
  <c r="CG129" i="10"/>
  <c r="CF129" i="10"/>
  <c r="CE129" i="10"/>
  <c r="CD129" i="10"/>
  <c r="CC129" i="10"/>
  <c r="CB129" i="10"/>
  <c r="CA129" i="10"/>
  <c r="BZ129" i="10"/>
  <c r="BW129" i="10"/>
  <c r="BV129" i="10"/>
  <c r="BU129" i="10"/>
  <c r="BT129" i="10"/>
  <c r="BS129" i="10"/>
  <c r="BR129" i="10"/>
  <c r="BQ129" i="10"/>
  <c r="BP129" i="10"/>
  <c r="BO129" i="10"/>
  <c r="BN129" i="10"/>
  <c r="BM129" i="10"/>
  <c r="BJ129" i="10"/>
  <c r="BI129" i="10"/>
  <c r="BH129" i="10"/>
  <c r="BG129" i="10"/>
  <c r="BF129" i="10"/>
  <c r="BE129" i="10"/>
  <c r="BD129" i="10"/>
  <c r="BC129" i="10"/>
  <c r="BB129" i="10"/>
  <c r="BA129" i="10"/>
  <c r="AZ129" i="10"/>
  <c r="AW129" i="10"/>
  <c r="AV129" i="10"/>
  <c r="AU129" i="10"/>
  <c r="AT129" i="10"/>
  <c r="AS129" i="10"/>
  <c r="AR129" i="10"/>
  <c r="AQ129" i="10"/>
  <c r="AP129" i="10"/>
  <c r="AO129" i="10"/>
  <c r="AN129" i="10"/>
  <c r="AM129" i="10"/>
  <c r="AK129" i="10"/>
  <c r="AJ129" i="10"/>
  <c r="AH129" i="10"/>
  <c r="AG129" i="10"/>
  <c r="AD129" i="10"/>
  <c r="AC129" i="10"/>
  <c r="AB129" i="10"/>
  <c r="AA129" i="10"/>
  <c r="Z129" i="10"/>
  <c r="Y129" i="10"/>
  <c r="X129" i="10"/>
  <c r="W129" i="10"/>
  <c r="V129" i="10"/>
  <c r="U129" i="10"/>
  <c r="T129" i="10"/>
  <c r="S129" i="10"/>
  <c r="R129" i="10"/>
  <c r="Q129" i="10"/>
  <c r="P129" i="10"/>
  <c r="O129" i="10"/>
  <c r="N129" i="10"/>
  <c r="M129" i="10"/>
  <c r="L129" i="10"/>
  <c r="K129" i="10"/>
  <c r="J129" i="10"/>
  <c r="I129" i="10"/>
  <c r="H129" i="10"/>
  <c r="G129" i="10"/>
  <c r="F129" i="10"/>
  <c r="CJ123" i="10"/>
  <c r="CI123" i="10"/>
  <c r="CH123" i="10"/>
  <c r="CG123" i="10"/>
  <c r="CF123" i="10"/>
  <c r="CE123" i="10"/>
  <c r="CD123" i="10"/>
  <c r="CC123" i="10"/>
  <c r="CB123" i="10"/>
  <c r="CA123" i="10"/>
  <c r="BZ123" i="10"/>
  <c r="BW123" i="10"/>
  <c r="BV123" i="10"/>
  <c r="BU123" i="10"/>
  <c r="BT123" i="10"/>
  <c r="BS123" i="10"/>
  <c r="BR123" i="10"/>
  <c r="BQ123" i="10"/>
  <c r="BP123" i="10"/>
  <c r="BO123" i="10"/>
  <c r="BN123" i="10"/>
  <c r="BM123" i="10"/>
  <c r="BJ123" i="10"/>
  <c r="BI123" i="10"/>
  <c r="BH123" i="10"/>
  <c r="BG123" i="10"/>
  <c r="BF123" i="10"/>
  <c r="BE123" i="10"/>
  <c r="BD123" i="10"/>
  <c r="BC123" i="10"/>
  <c r="BB123" i="10"/>
  <c r="BA123" i="10"/>
  <c r="AZ123" i="10"/>
  <c r="AW123" i="10"/>
  <c r="AV123" i="10"/>
  <c r="AU123" i="10"/>
  <c r="AT123" i="10"/>
  <c r="AS123" i="10"/>
  <c r="AR123" i="10"/>
  <c r="AQ123" i="10"/>
  <c r="AP123" i="10"/>
  <c r="AO123" i="10"/>
  <c r="AN123" i="10"/>
  <c r="AM123" i="10"/>
  <c r="AK123" i="10"/>
  <c r="AJ123" i="10"/>
  <c r="AH123" i="10"/>
  <c r="AG123" i="10"/>
  <c r="AD123" i="10"/>
  <c r="AC123" i="10"/>
  <c r="AB123" i="10"/>
  <c r="AA123" i="10"/>
  <c r="Z123" i="10"/>
  <c r="Y123" i="10"/>
  <c r="X123" i="10"/>
  <c r="W123" i="10"/>
  <c r="V123" i="10"/>
  <c r="U123" i="10"/>
  <c r="T123" i="10"/>
  <c r="S123" i="10"/>
  <c r="R123" i="10"/>
  <c r="Q123" i="10"/>
  <c r="P123" i="10"/>
  <c r="O123" i="10"/>
  <c r="N123" i="10"/>
  <c r="M123" i="10"/>
  <c r="L123" i="10"/>
  <c r="K123" i="10"/>
  <c r="J123" i="10"/>
  <c r="I123" i="10"/>
  <c r="H123" i="10"/>
  <c r="G123" i="10"/>
  <c r="F123" i="10"/>
  <c r="CJ120" i="10"/>
  <c r="CI120" i="10"/>
  <c r="CH120" i="10"/>
  <c r="CG120" i="10"/>
  <c r="CF120" i="10"/>
  <c r="CE120" i="10"/>
  <c r="CD120" i="10"/>
  <c r="CC120" i="10"/>
  <c r="CB120" i="10"/>
  <c r="CA120" i="10"/>
  <c r="BZ120" i="10"/>
  <c r="BW120" i="10"/>
  <c r="BV120" i="10"/>
  <c r="BU120" i="10"/>
  <c r="BT120" i="10"/>
  <c r="BS120" i="10"/>
  <c r="BR120" i="10"/>
  <c r="BQ120" i="10"/>
  <c r="BP120" i="10"/>
  <c r="BO120" i="10"/>
  <c r="BN120" i="10"/>
  <c r="BM120" i="10"/>
  <c r="BJ120" i="10"/>
  <c r="BI120" i="10"/>
  <c r="BH120" i="10"/>
  <c r="BG120" i="10"/>
  <c r="BF120" i="10"/>
  <c r="BE120" i="10"/>
  <c r="BD120" i="10"/>
  <c r="BC120" i="10"/>
  <c r="BB120" i="10"/>
  <c r="BA120" i="10"/>
  <c r="AZ120" i="10"/>
  <c r="AW120" i="10"/>
  <c r="AV120" i="10"/>
  <c r="AU120" i="10"/>
  <c r="AT120" i="10"/>
  <c r="AS120" i="10"/>
  <c r="AR120" i="10"/>
  <c r="AQ120" i="10"/>
  <c r="AP120" i="10"/>
  <c r="AO120" i="10"/>
  <c r="AN120" i="10"/>
  <c r="AM120" i="10"/>
  <c r="AK120" i="10"/>
  <c r="AJ120" i="10"/>
  <c r="AH120" i="10"/>
  <c r="AG120" i="10"/>
  <c r="AD120" i="10"/>
  <c r="AC120" i="10"/>
  <c r="AB120" i="10"/>
  <c r="AA120" i="10"/>
  <c r="Z120" i="10"/>
  <c r="Y120" i="10"/>
  <c r="X120" i="10"/>
  <c r="W120" i="10"/>
  <c r="V120" i="10"/>
  <c r="U120" i="10"/>
  <c r="T120" i="10"/>
  <c r="S120" i="10"/>
  <c r="R120" i="10"/>
  <c r="Q120" i="10"/>
  <c r="P120" i="10"/>
  <c r="O120" i="10"/>
  <c r="N120" i="10"/>
  <c r="M120" i="10"/>
  <c r="L120" i="10"/>
  <c r="K120" i="10"/>
  <c r="J120" i="10"/>
  <c r="I120" i="10"/>
  <c r="H120" i="10"/>
  <c r="G120" i="10"/>
  <c r="F120" i="10"/>
  <c r="CJ118" i="10"/>
  <c r="CI118" i="10"/>
  <c r="CH118" i="10"/>
  <c r="CG118" i="10"/>
  <c r="CF118" i="10"/>
  <c r="CE118" i="10"/>
  <c r="CD118" i="10"/>
  <c r="CC118" i="10"/>
  <c r="CB118" i="10"/>
  <c r="CA118" i="10"/>
  <c r="BZ118" i="10"/>
  <c r="BW118" i="10"/>
  <c r="BV118" i="10"/>
  <c r="BU118" i="10"/>
  <c r="BT118" i="10"/>
  <c r="BS118" i="10"/>
  <c r="BR118" i="10"/>
  <c r="BQ118" i="10"/>
  <c r="BP118" i="10"/>
  <c r="BO118" i="10"/>
  <c r="BN118" i="10"/>
  <c r="BM118" i="10"/>
  <c r="BJ118" i="10"/>
  <c r="BI118" i="10"/>
  <c r="BH118" i="10"/>
  <c r="BG118" i="10"/>
  <c r="BF118" i="10"/>
  <c r="BE118" i="10"/>
  <c r="BD118" i="10"/>
  <c r="BC118" i="10"/>
  <c r="BB118" i="10"/>
  <c r="BA118" i="10"/>
  <c r="AZ118" i="10"/>
  <c r="AW118" i="10"/>
  <c r="AV118" i="10"/>
  <c r="AU118" i="10"/>
  <c r="AT118" i="10"/>
  <c r="AS118" i="10"/>
  <c r="AR118" i="10"/>
  <c r="AQ118" i="10"/>
  <c r="AP118" i="10"/>
  <c r="AO118" i="10"/>
  <c r="AN118" i="10"/>
  <c r="AM118" i="10"/>
  <c r="AK118" i="10"/>
  <c r="AJ118" i="10"/>
  <c r="AH118" i="10"/>
  <c r="AG118" i="10"/>
  <c r="AE118" i="10"/>
  <c r="AD118" i="10"/>
  <c r="AC118" i="10"/>
  <c r="AB118" i="10"/>
  <c r="AA118" i="10"/>
  <c r="Z118" i="10"/>
  <c r="Y118" i="10"/>
  <c r="X118" i="10"/>
  <c r="W118" i="10"/>
  <c r="V118" i="10"/>
  <c r="U118" i="10"/>
  <c r="T118" i="10"/>
  <c r="S118" i="10"/>
  <c r="R118" i="10"/>
  <c r="Q118" i="10"/>
  <c r="P118" i="10"/>
  <c r="O118" i="10"/>
  <c r="N118" i="10"/>
  <c r="M118" i="10"/>
  <c r="L118" i="10"/>
  <c r="K118" i="10"/>
  <c r="J118" i="10"/>
  <c r="I118" i="10"/>
  <c r="H118" i="10"/>
  <c r="G118" i="10"/>
  <c r="F118" i="10"/>
  <c r="F101" i="10"/>
  <c r="F105" i="10"/>
  <c r="F108" i="10"/>
  <c r="CJ114" i="10"/>
  <c r="CI114" i="10"/>
  <c r="CH114" i="10"/>
  <c r="CG114" i="10"/>
  <c r="CF114" i="10"/>
  <c r="CE114" i="10"/>
  <c r="CD114" i="10"/>
  <c r="CC114" i="10"/>
  <c r="CB114" i="10"/>
  <c r="CA114" i="10"/>
  <c r="BZ114" i="10"/>
  <c r="BW114" i="10"/>
  <c r="BV114" i="10"/>
  <c r="BU114" i="10"/>
  <c r="BT114" i="10"/>
  <c r="BS114" i="10"/>
  <c r="BR114" i="10"/>
  <c r="BQ114" i="10"/>
  <c r="BP114" i="10"/>
  <c r="BO114" i="10"/>
  <c r="BN114" i="10"/>
  <c r="BM114" i="10"/>
  <c r="BJ114" i="10"/>
  <c r="BI114" i="10"/>
  <c r="BH114" i="10"/>
  <c r="BG114" i="10"/>
  <c r="BF114" i="10"/>
  <c r="BE114" i="10"/>
  <c r="BD114" i="10"/>
  <c r="BC114" i="10"/>
  <c r="BB114" i="10"/>
  <c r="BA114" i="10"/>
  <c r="AZ114" i="10"/>
  <c r="AW114" i="10"/>
  <c r="AV114" i="10"/>
  <c r="AU114" i="10"/>
  <c r="AT114" i="10"/>
  <c r="AS114" i="10"/>
  <c r="AR114" i="10"/>
  <c r="AQ114" i="10"/>
  <c r="AP114" i="10"/>
  <c r="AO114" i="10"/>
  <c r="AN114" i="10"/>
  <c r="AM114" i="10"/>
  <c r="AK114" i="10"/>
  <c r="AJ114" i="10"/>
  <c r="AH114" i="10"/>
  <c r="AG114" i="10"/>
  <c r="AD114" i="10"/>
  <c r="AC114" i="10"/>
  <c r="AB114" i="10"/>
  <c r="AA114" i="10"/>
  <c r="Z114" i="10"/>
  <c r="Y114" i="10"/>
  <c r="X114" i="10"/>
  <c r="W114" i="10"/>
  <c r="V114" i="10"/>
  <c r="U114" i="10"/>
  <c r="T114" i="10"/>
  <c r="S114" i="10"/>
  <c r="R114" i="10"/>
  <c r="Q114" i="10"/>
  <c r="P114" i="10"/>
  <c r="O114" i="10"/>
  <c r="N114" i="10"/>
  <c r="M114" i="10"/>
  <c r="L114" i="10"/>
  <c r="K114" i="10"/>
  <c r="J114" i="10"/>
  <c r="I114" i="10"/>
  <c r="H114" i="10"/>
  <c r="G114" i="10"/>
  <c r="F114" i="10"/>
  <c r="CJ108" i="10"/>
  <c r="CI108" i="10"/>
  <c r="CH108" i="10"/>
  <c r="CG108" i="10"/>
  <c r="CF108" i="10"/>
  <c r="CE108" i="10"/>
  <c r="CD108" i="10"/>
  <c r="CC108" i="10"/>
  <c r="CB108" i="10"/>
  <c r="CA108" i="10"/>
  <c r="BZ108" i="10"/>
  <c r="BW108" i="10"/>
  <c r="BV108" i="10"/>
  <c r="BU108" i="10"/>
  <c r="BT108" i="10"/>
  <c r="BS108" i="10"/>
  <c r="BR108" i="10"/>
  <c r="BQ108" i="10"/>
  <c r="BP108" i="10"/>
  <c r="BO108" i="10"/>
  <c r="BN108" i="10"/>
  <c r="BM108" i="10"/>
  <c r="BJ108" i="10"/>
  <c r="BI108" i="10"/>
  <c r="BH108" i="10"/>
  <c r="BG108" i="10"/>
  <c r="BF108" i="10"/>
  <c r="BE108" i="10"/>
  <c r="BD108" i="10"/>
  <c r="BC108" i="10"/>
  <c r="BB108" i="10"/>
  <c r="BA108" i="10"/>
  <c r="AZ108" i="10"/>
  <c r="AW108" i="10"/>
  <c r="AV108" i="10"/>
  <c r="AU108" i="10"/>
  <c r="AT108" i="10"/>
  <c r="AS108" i="10"/>
  <c r="AR108" i="10"/>
  <c r="AQ108" i="10"/>
  <c r="AP108" i="10"/>
  <c r="AO108" i="10"/>
  <c r="AN108" i="10"/>
  <c r="AM108" i="10"/>
  <c r="AK108" i="10"/>
  <c r="AJ108" i="10"/>
  <c r="AH108" i="10"/>
  <c r="AG108" i="10"/>
  <c r="AD108" i="10"/>
  <c r="AC108" i="10"/>
  <c r="AB108" i="10"/>
  <c r="AA108" i="10"/>
  <c r="Z108" i="10"/>
  <c r="Y108" i="10"/>
  <c r="X108" i="10"/>
  <c r="W108" i="10"/>
  <c r="V108" i="10"/>
  <c r="U108" i="10"/>
  <c r="T108" i="10"/>
  <c r="S108" i="10"/>
  <c r="R108" i="10"/>
  <c r="Q108" i="10"/>
  <c r="P108" i="10"/>
  <c r="O108" i="10"/>
  <c r="N108" i="10"/>
  <c r="M108" i="10"/>
  <c r="L108" i="10"/>
  <c r="K108" i="10"/>
  <c r="J108" i="10"/>
  <c r="I108" i="10"/>
  <c r="H108" i="10"/>
  <c r="G108" i="10"/>
  <c r="G105" i="10"/>
  <c r="H105" i="10"/>
  <c r="I105" i="10"/>
  <c r="J105" i="10"/>
  <c r="K105" i="10"/>
  <c r="L105" i="10"/>
  <c r="M105" i="10"/>
  <c r="N105" i="10"/>
  <c r="O105" i="10"/>
  <c r="P105" i="10"/>
  <c r="Q105" i="10"/>
  <c r="R105" i="10"/>
  <c r="S105" i="10"/>
  <c r="T105" i="10"/>
  <c r="U105" i="10"/>
  <c r="V105" i="10"/>
  <c r="W105" i="10"/>
  <c r="X105" i="10"/>
  <c r="Y105" i="10"/>
  <c r="Z105" i="10"/>
  <c r="AA105" i="10"/>
  <c r="AB105" i="10"/>
  <c r="AC105" i="10"/>
  <c r="AD105" i="10"/>
  <c r="AG105" i="10"/>
  <c r="AH105" i="10"/>
  <c r="AJ105" i="10"/>
  <c r="AK105" i="10"/>
  <c r="AM105" i="10"/>
  <c r="AN105" i="10"/>
  <c r="AO105" i="10"/>
  <c r="AP105" i="10"/>
  <c r="AQ105" i="10"/>
  <c r="AR105" i="10"/>
  <c r="AS105" i="10"/>
  <c r="AT105" i="10"/>
  <c r="AU105" i="10"/>
  <c r="AV105" i="10"/>
  <c r="AW105" i="10"/>
  <c r="AZ105" i="10"/>
  <c r="BA105" i="10"/>
  <c r="BB105" i="10"/>
  <c r="BC105" i="10"/>
  <c r="BD105" i="10"/>
  <c r="BE105" i="10"/>
  <c r="BF105" i="10"/>
  <c r="BG105" i="10"/>
  <c r="BH105" i="10"/>
  <c r="BI105" i="10"/>
  <c r="BJ105" i="10"/>
  <c r="BM105" i="10"/>
  <c r="BN105" i="10"/>
  <c r="BO105" i="10"/>
  <c r="BP105" i="10"/>
  <c r="BQ105" i="10"/>
  <c r="BR105" i="10"/>
  <c r="BS105" i="10"/>
  <c r="BT105" i="10"/>
  <c r="BU105" i="10"/>
  <c r="BV105" i="10"/>
  <c r="BW105" i="10"/>
  <c r="BZ105" i="10"/>
  <c r="CA105" i="10"/>
  <c r="CB105" i="10"/>
  <c r="CC105" i="10"/>
  <c r="CD105" i="10"/>
  <c r="CE105" i="10"/>
  <c r="CF105" i="10"/>
  <c r="CG105" i="10"/>
  <c r="CH105" i="10"/>
  <c r="CI105" i="10"/>
  <c r="CJ105" i="10"/>
  <c r="G101" i="10"/>
  <c r="H101" i="10"/>
  <c r="I101" i="10"/>
  <c r="J101" i="10"/>
  <c r="K101" i="10"/>
  <c r="L101" i="10"/>
  <c r="M101" i="10"/>
  <c r="N101" i="10"/>
  <c r="O101" i="10"/>
  <c r="P101" i="10"/>
  <c r="Q101" i="10"/>
  <c r="R101" i="10"/>
  <c r="S101" i="10"/>
  <c r="T101" i="10"/>
  <c r="U101" i="10"/>
  <c r="V101" i="10"/>
  <c r="W101" i="10"/>
  <c r="X101" i="10"/>
  <c r="Y101" i="10"/>
  <c r="Z101" i="10"/>
  <c r="AA101" i="10"/>
  <c r="AB101" i="10"/>
  <c r="AC101" i="10"/>
  <c r="AD101" i="10"/>
  <c r="AG101" i="10"/>
  <c r="AH101" i="10"/>
  <c r="AJ101" i="10"/>
  <c r="AK101" i="10"/>
  <c r="AM101" i="10"/>
  <c r="AN101" i="10"/>
  <c r="AO101" i="10"/>
  <c r="AP101" i="10"/>
  <c r="AQ101" i="10"/>
  <c r="AR101" i="10"/>
  <c r="AS101" i="10"/>
  <c r="AT101" i="10"/>
  <c r="AU101" i="10"/>
  <c r="AV101" i="10"/>
  <c r="AW101" i="10"/>
  <c r="AZ101" i="10"/>
  <c r="BA101" i="10"/>
  <c r="BB101" i="10"/>
  <c r="BC101" i="10"/>
  <c r="BD101" i="10"/>
  <c r="BE101" i="10"/>
  <c r="BF101" i="10"/>
  <c r="BG101" i="10"/>
  <c r="BH101" i="10"/>
  <c r="BI101" i="10"/>
  <c r="BJ101" i="10"/>
  <c r="BM101" i="10"/>
  <c r="BN101" i="10"/>
  <c r="BO101" i="10"/>
  <c r="BP101" i="10"/>
  <c r="BQ101" i="10"/>
  <c r="BR101" i="10"/>
  <c r="BS101" i="10"/>
  <c r="BT101" i="10"/>
  <c r="BU101" i="10"/>
  <c r="BV101" i="10"/>
  <c r="BW101" i="10"/>
  <c r="BZ101" i="10"/>
  <c r="CA101" i="10"/>
  <c r="CB101" i="10"/>
  <c r="CC101" i="10"/>
  <c r="CD101" i="10"/>
  <c r="CE101" i="10"/>
  <c r="CF101" i="10"/>
  <c r="CG101" i="10"/>
  <c r="CH101" i="10"/>
  <c r="CI101" i="10"/>
  <c r="CJ101" i="10"/>
  <c r="CJ92" i="10"/>
  <c r="CI92" i="10"/>
  <c r="CH92" i="10"/>
  <c r="CG92" i="10"/>
  <c r="CF92" i="10"/>
  <c r="CE92" i="10"/>
  <c r="CD92" i="10"/>
  <c r="CC92" i="10"/>
  <c r="CB92" i="10"/>
  <c r="CA92" i="10"/>
  <c r="BZ92" i="10"/>
  <c r="BW92" i="10"/>
  <c r="BV92" i="10"/>
  <c r="BU92" i="10"/>
  <c r="BT92" i="10"/>
  <c r="BS92" i="10"/>
  <c r="BR92" i="10"/>
  <c r="BQ92" i="10"/>
  <c r="BP92" i="10"/>
  <c r="BO92" i="10"/>
  <c r="BN92" i="10"/>
  <c r="BM92" i="10"/>
  <c r="BJ92" i="10"/>
  <c r="BI92" i="10"/>
  <c r="BH92" i="10"/>
  <c r="BG92" i="10"/>
  <c r="BF92" i="10"/>
  <c r="BE92" i="10"/>
  <c r="BD92" i="10"/>
  <c r="BC92" i="10"/>
  <c r="BB92" i="10"/>
  <c r="BA92" i="10"/>
  <c r="AZ92" i="10"/>
  <c r="AW92" i="10"/>
  <c r="AV92" i="10"/>
  <c r="AU92" i="10"/>
  <c r="AT92" i="10"/>
  <c r="AS92" i="10"/>
  <c r="AR92" i="10"/>
  <c r="AQ92" i="10"/>
  <c r="AP92" i="10"/>
  <c r="AO92" i="10"/>
  <c r="AN92" i="10"/>
  <c r="AM92" i="10"/>
  <c r="AK92" i="10"/>
  <c r="AJ92" i="10"/>
  <c r="AH92" i="10"/>
  <c r="AG92" i="10"/>
  <c r="AD92" i="10"/>
  <c r="AC92" i="10"/>
  <c r="AB92" i="10"/>
  <c r="AA92" i="10"/>
  <c r="Z92" i="10"/>
  <c r="Y92" i="10"/>
  <c r="X92" i="10"/>
  <c r="W92" i="10"/>
  <c r="V92" i="10"/>
  <c r="U92" i="10"/>
  <c r="T92" i="10"/>
  <c r="S92" i="10"/>
  <c r="R92" i="10"/>
  <c r="Q92" i="10"/>
  <c r="P92" i="10"/>
  <c r="O92" i="10"/>
  <c r="N92" i="10"/>
  <c r="M92" i="10"/>
  <c r="L92" i="10"/>
  <c r="K92" i="10"/>
  <c r="J92" i="10"/>
  <c r="I92" i="10"/>
  <c r="H92" i="10"/>
  <c r="G92" i="10"/>
  <c r="G82" i="10"/>
  <c r="H82" i="10"/>
  <c r="I82" i="10"/>
  <c r="J82" i="10"/>
  <c r="K82" i="10"/>
  <c r="L82" i="10"/>
  <c r="M82" i="10"/>
  <c r="N82" i="10"/>
  <c r="O82" i="10"/>
  <c r="P82" i="10"/>
  <c r="Q82" i="10"/>
  <c r="R82" i="10"/>
  <c r="S82" i="10"/>
  <c r="T82" i="10"/>
  <c r="U82" i="10"/>
  <c r="V82" i="10"/>
  <c r="W82" i="10"/>
  <c r="X82" i="10"/>
  <c r="Y82" i="10"/>
  <c r="Z82" i="10"/>
  <c r="AA82" i="10"/>
  <c r="AB82" i="10"/>
  <c r="AC82" i="10"/>
  <c r="AD82" i="10"/>
  <c r="AG82" i="10"/>
  <c r="AH82" i="10"/>
  <c r="AJ82" i="10"/>
  <c r="AK82" i="10"/>
  <c r="AM82" i="10"/>
  <c r="AN82" i="10"/>
  <c r="AO82" i="10"/>
  <c r="AP82" i="10"/>
  <c r="AQ82" i="10"/>
  <c r="AR82" i="10"/>
  <c r="AS82" i="10"/>
  <c r="AT82" i="10"/>
  <c r="AU82" i="10"/>
  <c r="AV82" i="10"/>
  <c r="AW82" i="10"/>
  <c r="AZ82" i="10"/>
  <c r="BA82" i="10"/>
  <c r="BB82" i="10"/>
  <c r="BC82" i="10"/>
  <c r="BD82" i="10"/>
  <c r="BE82" i="10"/>
  <c r="BF82" i="10"/>
  <c r="BG82" i="10"/>
  <c r="BH82" i="10"/>
  <c r="BI82" i="10"/>
  <c r="BJ82" i="10"/>
  <c r="BM82" i="10"/>
  <c r="BN82" i="10"/>
  <c r="BO82" i="10"/>
  <c r="BP82" i="10"/>
  <c r="BQ82" i="10"/>
  <c r="BR82" i="10"/>
  <c r="BS82" i="10"/>
  <c r="BT82" i="10"/>
  <c r="BU82" i="10"/>
  <c r="BV82" i="10"/>
  <c r="BW82" i="10"/>
  <c r="BZ82" i="10"/>
  <c r="CA82" i="10"/>
  <c r="CB82" i="10"/>
  <c r="CC82" i="10"/>
  <c r="CD82" i="10"/>
  <c r="CE82" i="10"/>
  <c r="CF82" i="10"/>
  <c r="CG82" i="10"/>
  <c r="CH82" i="10"/>
  <c r="CI82" i="10"/>
  <c r="CJ82" i="10"/>
  <c r="F82" i="10"/>
  <c r="G79" i="10"/>
  <c r="H79" i="10"/>
  <c r="I79" i="10"/>
  <c r="J79" i="10"/>
  <c r="K79" i="10"/>
  <c r="L79" i="10"/>
  <c r="M79" i="10"/>
  <c r="N79" i="10"/>
  <c r="O79" i="10"/>
  <c r="P79" i="10"/>
  <c r="Q79" i="10"/>
  <c r="R79" i="10"/>
  <c r="S79" i="10"/>
  <c r="T79" i="10"/>
  <c r="U79" i="10"/>
  <c r="V79" i="10"/>
  <c r="W79" i="10"/>
  <c r="X79" i="10"/>
  <c r="Y79" i="10"/>
  <c r="Z79" i="10"/>
  <c r="AA79" i="10"/>
  <c r="AB79" i="10"/>
  <c r="AC79" i="10"/>
  <c r="AD79" i="10"/>
  <c r="AG79" i="10"/>
  <c r="AH79" i="10"/>
  <c r="AJ79" i="10"/>
  <c r="AK79" i="10"/>
  <c r="AM79" i="10"/>
  <c r="AN79" i="10"/>
  <c r="AO79" i="10"/>
  <c r="AP79" i="10"/>
  <c r="AQ79" i="10"/>
  <c r="AR79" i="10"/>
  <c r="AS79" i="10"/>
  <c r="AT79" i="10"/>
  <c r="AU79" i="10"/>
  <c r="AV79" i="10"/>
  <c r="AW79" i="10"/>
  <c r="AZ79" i="10"/>
  <c r="BA79" i="10"/>
  <c r="BB79" i="10"/>
  <c r="BC79" i="10"/>
  <c r="BD79" i="10"/>
  <c r="BE79" i="10"/>
  <c r="BF79" i="10"/>
  <c r="BG79" i="10"/>
  <c r="BH79" i="10"/>
  <c r="BI79" i="10"/>
  <c r="BJ79" i="10"/>
  <c r="BM79" i="10"/>
  <c r="BN79" i="10"/>
  <c r="BO79" i="10"/>
  <c r="BP79" i="10"/>
  <c r="BQ79" i="10"/>
  <c r="BR79" i="10"/>
  <c r="BS79" i="10"/>
  <c r="BT79" i="10"/>
  <c r="BU79" i="10"/>
  <c r="BV79" i="10"/>
  <c r="BW79" i="10"/>
  <c r="BZ79" i="10"/>
  <c r="CA79" i="10"/>
  <c r="CB79" i="10"/>
  <c r="CC79" i="10"/>
  <c r="CD79" i="10"/>
  <c r="CE79" i="10"/>
  <c r="CF79" i="10"/>
  <c r="CG79" i="10"/>
  <c r="CH79" i="10"/>
  <c r="CI79" i="10"/>
  <c r="CJ79" i="10"/>
  <c r="F92" i="10"/>
  <c r="F79" i="10"/>
  <c r="G71" i="10"/>
  <c r="H71" i="10"/>
  <c r="I71" i="10"/>
  <c r="J71" i="10"/>
  <c r="K71" i="10"/>
  <c r="L71" i="10"/>
  <c r="M71" i="10"/>
  <c r="N71" i="10"/>
  <c r="O71" i="10"/>
  <c r="P71" i="10"/>
  <c r="Q71" i="10"/>
  <c r="R71" i="10"/>
  <c r="S71" i="10"/>
  <c r="T71" i="10"/>
  <c r="U71" i="10"/>
  <c r="V71" i="10"/>
  <c r="W71" i="10"/>
  <c r="X71" i="10"/>
  <c r="Y71" i="10"/>
  <c r="Z71" i="10"/>
  <c r="AA71" i="10"/>
  <c r="AB71" i="10"/>
  <c r="AC71" i="10"/>
  <c r="AD71" i="10"/>
  <c r="AG71" i="10"/>
  <c r="AH71" i="10"/>
  <c r="AJ71" i="10"/>
  <c r="AK71" i="10"/>
  <c r="AM71" i="10"/>
  <c r="AN71" i="10"/>
  <c r="AO71" i="10"/>
  <c r="AP71" i="10"/>
  <c r="AQ71" i="10"/>
  <c r="AR71" i="10"/>
  <c r="AS71" i="10"/>
  <c r="AT71" i="10"/>
  <c r="AU71" i="10"/>
  <c r="AV71" i="10"/>
  <c r="AW71" i="10"/>
  <c r="AZ71" i="10"/>
  <c r="BA71" i="10"/>
  <c r="BB71" i="10"/>
  <c r="BC71" i="10"/>
  <c r="BD71" i="10"/>
  <c r="BE71" i="10"/>
  <c r="BF71" i="10"/>
  <c r="BG71" i="10"/>
  <c r="BH71" i="10"/>
  <c r="BI71" i="10"/>
  <c r="BJ71" i="10"/>
  <c r="BM71" i="10"/>
  <c r="BN71" i="10"/>
  <c r="BO71" i="10"/>
  <c r="BP71" i="10"/>
  <c r="BQ71" i="10"/>
  <c r="BR71" i="10"/>
  <c r="BS71" i="10"/>
  <c r="BT71" i="10"/>
  <c r="BU71" i="10"/>
  <c r="BV71" i="10"/>
  <c r="BW71" i="10"/>
  <c r="BZ71" i="10"/>
  <c r="CA71" i="10"/>
  <c r="CB71" i="10"/>
  <c r="CC71" i="10"/>
  <c r="CD71" i="10"/>
  <c r="CE71" i="10"/>
  <c r="CF71" i="10"/>
  <c r="CG71" i="10"/>
  <c r="CH71" i="10"/>
  <c r="CI71" i="10"/>
  <c r="CJ71" i="10"/>
  <c r="G67" i="10"/>
  <c r="H67" i="10"/>
  <c r="I67" i="10"/>
  <c r="J67" i="10"/>
  <c r="K67" i="10"/>
  <c r="L67" i="10"/>
  <c r="M67" i="10"/>
  <c r="N67" i="10"/>
  <c r="O67" i="10"/>
  <c r="P67" i="10"/>
  <c r="Q67" i="10"/>
  <c r="R67" i="10"/>
  <c r="S67" i="10"/>
  <c r="T67" i="10"/>
  <c r="U67" i="10"/>
  <c r="V67" i="10"/>
  <c r="W67" i="10"/>
  <c r="X67" i="10"/>
  <c r="Y67" i="10"/>
  <c r="Z67" i="10"/>
  <c r="AA67" i="10"/>
  <c r="AB67" i="10"/>
  <c r="AC67" i="10"/>
  <c r="AD67" i="10"/>
  <c r="AG67" i="10"/>
  <c r="AH67" i="10"/>
  <c r="AJ67" i="10"/>
  <c r="AK67" i="10"/>
  <c r="AM67" i="10"/>
  <c r="AN67" i="10"/>
  <c r="AO67" i="10"/>
  <c r="AP67" i="10"/>
  <c r="AQ67" i="10"/>
  <c r="AR67" i="10"/>
  <c r="AS67" i="10"/>
  <c r="AT67" i="10"/>
  <c r="AU67" i="10"/>
  <c r="AV67" i="10"/>
  <c r="AW67" i="10"/>
  <c r="AZ67" i="10"/>
  <c r="BA67" i="10"/>
  <c r="BB67" i="10"/>
  <c r="BC67" i="10"/>
  <c r="BD67" i="10"/>
  <c r="BE67" i="10"/>
  <c r="BF67" i="10"/>
  <c r="BG67" i="10"/>
  <c r="BH67" i="10"/>
  <c r="BI67" i="10"/>
  <c r="BJ67" i="10"/>
  <c r="BM67" i="10"/>
  <c r="BN67" i="10"/>
  <c r="BO67" i="10"/>
  <c r="BP67" i="10"/>
  <c r="BQ67" i="10"/>
  <c r="BR67" i="10"/>
  <c r="BS67" i="10"/>
  <c r="BT67" i="10"/>
  <c r="BU67" i="10"/>
  <c r="BV67" i="10"/>
  <c r="BW67" i="10"/>
  <c r="BZ67" i="10"/>
  <c r="CA67" i="10"/>
  <c r="CB67" i="10"/>
  <c r="CC67" i="10"/>
  <c r="CD67" i="10"/>
  <c r="CE67" i="10"/>
  <c r="CF67" i="10"/>
  <c r="CG67" i="10"/>
  <c r="CH67" i="10"/>
  <c r="CI67" i="10"/>
  <c r="CJ67" i="10"/>
  <c r="G62" i="10"/>
  <c r="H62" i="10"/>
  <c r="I62" i="10"/>
  <c r="J62" i="10"/>
  <c r="K62" i="10"/>
  <c r="L62" i="10"/>
  <c r="M62" i="10"/>
  <c r="N62" i="10"/>
  <c r="O62" i="10"/>
  <c r="P62" i="10"/>
  <c r="Q62" i="10"/>
  <c r="R62" i="10"/>
  <c r="S62" i="10"/>
  <c r="T62" i="10"/>
  <c r="U62" i="10"/>
  <c r="V62" i="10"/>
  <c r="W62" i="10"/>
  <c r="X62" i="10"/>
  <c r="Y62" i="10"/>
  <c r="Z62" i="10"/>
  <c r="AA62" i="10"/>
  <c r="AB62" i="10"/>
  <c r="AC62" i="10"/>
  <c r="AD62" i="10"/>
  <c r="AG62" i="10"/>
  <c r="AH62" i="10"/>
  <c r="AJ62" i="10"/>
  <c r="AK62" i="10"/>
  <c r="AM62" i="10"/>
  <c r="AN62" i="10"/>
  <c r="AO62" i="10"/>
  <c r="AP62" i="10"/>
  <c r="AQ62" i="10"/>
  <c r="AR62" i="10"/>
  <c r="AS62" i="10"/>
  <c r="AT62" i="10"/>
  <c r="AU62" i="10"/>
  <c r="AV62" i="10"/>
  <c r="AW62" i="10"/>
  <c r="AZ62" i="10"/>
  <c r="BA62" i="10"/>
  <c r="BB62" i="10"/>
  <c r="BC62" i="10"/>
  <c r="BD62" i="10"/>
  <c r="BE62" i="10"/>
  <c r="BF62" i="10"/>
  <c r="BG62" i="10"/>
  <c r="BH62" i="10"/>
  <c r="BI62" i="10"/>
  <c r="BJ62" i="10"/>
  <c r="BM62" i="10"/>
  <c r="BN62" i="10"/>
  <c r="BO62" i="10"/>
  <c r="BP62" i="10"/>
  <c r="BQ62" i="10"/>
  <c r="BR62" i="10"/>
  <c r="BS62" i="10"/>
  <c r="BT62" i="10"/>
  <c r="BU62" i="10"/>
  <c r="BV62" i="10"/>
  <c r="BW62" i="10"/>
  <c r="BZ62" i="10"/>
  <c r="CA62" i="10"/>
  <c r="CB62" i="10"/>
  <c r="CC62" i="10"/>
  <c r="CD62" i="10"/>
  <c r="CE62" i="10"/>
  <c r="CF62" i="10"/>
  <c r="CG62" i="10"/>
  <c r="CH62" i="10"/>
  <c r="CI62" i="10"/>
  <c r="CJ62" i="10"/>
  <c r="F71" i="10"/>
  <c r="F67" i="10"/>
  <c r="F62" i="10"/>
  <c r="CV142" i="10" l="1"/>
  <c r="Z134" i="10"/>
  <c r="AI66" i="10"/>
  <c r="CV66" i="10" s="1"/>
  <c r="AI73" i="10"/>
  <c r="CV73" i="10" s="1"/>
  <c r="AI77" i="10"/>
  <c r="CV77" i="10" s="1"/>
  <c r="AI83" i="10"/>
  <c r="CV83" i="10" s="1"/>
  <c r="AI87" i="10"/>
  <c r="CV87" i="10" s="1"/>
  <c r="AI91" i="10"/>
  <c r="CV91" i="10" s="1"/>
  <c r="AI96" i="10"/>
  <c r="CV96" i="10" s="1"/>
  <c r="AI100" i="10"/>
  <c r="CV100" i="10" s="1"/>
  <c r="AF105" i="10"/>
  <c r="AI65" i="10"/>
  <c r="CV65" i="10" s="1"/>
  <c r="AI72" i="10"/>
  <c r="CV72" i="10" s="1"/>
  <c r="AI76" i="10"/>
  <c r="CV76" i="10" s="1"/>
  <c r="AI81" i="10"/>
  <c r="CV81" i="10" s="1"/>
  <c r="AI86" i="10"/>
  <c r="CV86" i="10" s="1"/>
  <c r="AI90" i="10"/>
  <c r="CV90" i="10" s="1"/>
  <c r="AI95" i="10"/>
  <c r="CV95" i="10" s="1"/>
  <c r="AI99" i="10"/>
  <c r="CV99" i="10" s="1"/>
  <c r="AI104" i="10"/>
  <c r="CV104" i="10" s="1"/>
  <c r="AI110" i="10"/>
  <c r="CV110" i="10" s="1"/>
  <c r="AI121" i="10"/>
  <c r="CV121" i="10" s="1"/>
  <c r="AI126" i="10"/>
  <c r="CV126" i="10" s="1"/>
  <c r="AI138" i="10"/>
  <c r="CV138" i="10" s="1"/>
  <c r="AI149" i="10"/>
  <c r="CV149" i="10" s="1"/>
  <c r="AI153" i="10"/>
  <c r="CV153" i="10" s="1"/>
  <c r="AI157" i="10"/>
  <c r="CV157" i="10" s="1"/>
  <c r="AI161" i="10"/>
  <c r="CV161" i="10" s="1"/>
  <c r="Q134" i="10"/>
  <c r="I134" i="10"/>
  <c r="CD134" i="10"/>
  <c r="Y134" i="10"/>
  <c r="AH134" i="10"/>
  <c r="U134" i="10"/>
  <c r="CA134" i="10"/>
  <c r="S134" i="10"/>
  <c r="L134" i="10"/>
  <c r="AA134" i="10"/>
  <c r="CF134" i="10"/>
  <c r="AT134" i="10"/>
  <c r="AK134" i="10"/>
  <c r="AM134" i="10"/>
  <c r="BG134" i="10"/>
  <c r="AI143" i="10"/>
  <c r="CV143" i="10" s="1"/>
  <c r="T134" i="10"/>
  <c r="K134" i="10"/>
  <c r="AB134" i="10"/>
  <c r="AQ134" i="10"/>
  <c r="AD134" i="10"/>
  <c r="V134" i="10"/>
  <c r="N134" i="10"/>
  <c r="AI119" i="10"/>
  <c r="CV119" i="10" s="1"/>
  <c r="AC70" i="10"/>
  <c r="U70" i="10"/>
  <c r="M70" i="10"/>
  <c r="BJ134" i="10"/>
  <c r="BB134" i="10"/>
  <c r="AR134" i="10"/>
  <c r="CJ70" i="10"/>
  <c r="CB70" i="10"/>
  <c r="BH70" i="10"/>
  <c r="AZ70" i="10"/>
  <c r="AD70" i="10"/>
  <c r="V70" i="10"/>
  <c r="N70" i="10"/>
  <c r="BW134" i="10"/>
  <c r="BO134" i="10"/>
  <c r="AI64" i="10"/>
  <c r="CV64" i="10" s="1"/>
  <c r="AI69" i="10"/>
  <c r="CV69" i="10" s="1"/>
  <c r="AI75" i="10"/>
  <c r="CV75" i="10" s="1"/>
  <c r="AI80" i="10"/>
  <c r="CV80" i="10" s="1"/>
  <c r="AI85" i="10"/>
  <c r="CV85" i="10" s="1"/>
  <c r="AI89" i="10"/>
  <c r="CV89" i="10" s="1"/>
  <c r="AI94" i="10"/>
  <c r="CV94" i="10" s="1"/>
  <c r="AI98" i="10"/>
  <c r="CV98" i="10" s="1"/>
  <c r="AI103" i="10"/>
  <c r="CV103" i="10" s="1"/>
  <c r="AI109" i="10"/>
  <c r="CV109" i="10" s="1"/>
  <c r="AI113" i="10"/>
  <c r="CV113" i="10" s="1"/>
  <c r="AI125" i="10"/>
  <c r="CV125" i="10" s="1"/>
  <c r="AI130" i="10"/>
  <c r="CV130" i="10" s="1"/>
  <c r="AI136" i="10"/>
  <c r="CV136" i="10" s="1"/>
  <c r="AI152" i="10"/>
  <c r="CV152" i="10" s="1"/>
  <c r="AI160" i="10"/>
  <c r="CV160" i="10" s="1"/>
  <c r="AI164" i="10"/>
  <c r="CV164" i="10" s="1"/>
  <c r="CE134" i="10"/>
  <c r="BC134" i="10"/>
  <c r="AJ134" i="10"/>
  <c r="AA70" i="10"/>
  <c r="S70" i="10"/>
  <c r="K70" i="10"/>
  <c r="AK70" i="10"/>
  <c r="AP134" i="10"/>
  <c r="H134" i="10"/>
  <c r="P134" i="10"/>
  <c r="AI63" i="10"/>
  <c r="CV63" i="10" s="1"/>
  <c r="AI68" i="10"/>
  <c r="CV68" i="10" s="1"/>
  <c r="AI74" i="10"/>
  <c r="CV74" i="10" s="1"/>
  <c r="AE129" i="10"/>
  <c r="AE79" i="10"/>
  <c r="AF79" i="10"/>
  <c r="AF129" i="10"/>
  <c r="AF141" i="10"/>
  <c r="AI106" i="10"/>
  <c r="CV106" i="10" s="1"/>
  <c r="AI111" i="10"/>
  <c r="CV111" i="10" s="1"/>
  <c r="AI116" i="10"/>
  <c r="CV116" i="10" s="1"/>
  <c r="AI122" i="10"/>
  <c r="CV122" i="10" s="1"/>
  <c r="AI127" i="10"/>
  <c r="CV127" i="10" s="1"/>
  <c r="AI132" i="10"/>
  <c r="CV132" i="10" s="1"/>
  <c r="AI139" i="10"/>
  <c r="CV139" i="10" s="1"/>
  <c r="AI144" i="10"/>
  <c r="CV144" i="10" s="1"/>
  <c r="AI150" i="10"/>
  <c r="CV150" i="10" s="1"/>
  <c r="AI154" i="10"/>
  <c r="CV154" i="10" s="1"/>
  <c r="AI158" i="10"/>
  <c r="CV158" i="10" s="1"/>
  <c r="AI162" i="10"/>
  <c r="CV162" i="10" s="1"/>
  <c r="AI166" i="10"/>
  <c r="CV166" i="10" s="1"/>
  <c r="AI78" i="10"/>
  <c r="CV78" i="10" s="1"/>
  <c r="AI84" i="10"/>
  <c r="CV84" i="10" s="1"/>
  <c r="AI88" i="10"/>
  <c r="CV88" i="10" s="1"/>
  <c r="AI93" i="10"/>
  <c r="CV93" i="10" s="1"/>
  <c r="AI97" i="10"/>
  <c r="CV97" i="10" s="1"/>
  <c r="AI102" i="10"/>
  <c r="CV102" i="10" s="1"/>
  <c r="AI107" i="10"/>
  <c r="CV107" i="10" s="1"/>
  <c r="AI112" i="10"/>
  <c r="CV112" i="10" s="1"/>
  <c r="AI117" i="10"/>
  <c r="CV117" i="10" s="1"/>
  <c r="AI124" i="10"/>
  <c r="CV124" i="10" s="1"/>
  <c r="AI128" i="10"/>
  <c r="CV128" i="10" s="1"/>
  <c r="AI135" i="10"/>
  <c r="AI140" i="10"/>
  <c r="CV140" i="10" s="1"/>
  <c r="AI147" i="10"/>
  <c r="CV147" i="10" s="1"/>
  <c r="AI151" i="10"/>
  <c r="CV151" i="10" s="1"/>
  <c r="AI155" i="10"/>
  <c r="CV155" i="10" s="1"/>
  <c r="AI159" i="10"/>
  <c r="CV159" i="10" s="1"/>
  <c r="AF92" i="10"/>
  <c r="AE67" i="10"/>
  <c r="CC70" i="10"/>
  <c r="BI70" i="10"/>
  <c r="BA70" i="10"/>
  <c r="AG70" i="10"/>
  <c r="W70" i="10"/>
  <c r="O70" i="10"/>
  <c r="G70" i="10"/>
  <c r="BR134" i="10"/>
  <c r="AB70" i="10"/>
  <c r="T70" i="10"/>
  <c r="L70" i="10"/>
  <c r="J70" i="10"/>
  <c r="R70" i="10"/>
  <c r="Z70" i="10"/>
  <c r="CG70" i="10"/>
  <c r="BD70" i="10"/>
  <c r="J134" i="10"/>
  <c r="R134" i="10"/>
  <c r="BN134" i="10"/>
  <c r="AE114" i="10"/>
  <c r="AI165" i="10"/>
  <c r="CV165" i="10" s="1"/>
  <c r="BE70" i="10"/>
  <c r="AS70" i="10"/>
  <c r="AJ70" i="10"/>
  <c r="Y70" i="10"/>
  <c r="Q70" i="10"/>
  <c r="I70" i="10"/>
  <c r="AE105" i="10"/>
  <c r="BG70" i="10"/>
  <c r="AF62" i="10"/>
  <c r="AF82" i="10"/>
  <c r="AF101" i="10"/>
  <c r="AF146" i="10"/>
  <c r="BT70" i="10"/>
  <c r="AH70" i="10"/>
  <c r="X70" i="10"/>
  <c r="P70" i="10"/>
  <c r="CK78" i="10"/>
  <c r="DD78" i="10" s="1"/>
  <c r="BX78" i="10"/>
  <c r="DB78" i="10" s="1"/>
  <c r="CK107" i="10"/>
  <c r="DD107" i="10" s="1"/>
  <c r="BX107" i="10"/>
  <c r="DB107" i="10" s="1"/>
  <c r="H70" i="10"/>
  <c r="AX52" i="10"/>
  <c r="CX52" i="10" s="1"/>
  <c r="BX52" i="10"/>
  <c r="DB52" i="10" s="1"/>
  <c r="BK153" i="10"/>
  <c r="CZ153" i="10" s="1"/>
  <c r="BX153" i="10"/>
  <c r="DB153" i="10" s="1"/>
  <c r="CK153" i="10"/>
  <c r="DD153" i="10" s="1"/>
  <c r="BU70" i="10"/>
  <c r="BM70" i="10"/>
  <c r="AE71" i="10"/>
  <c r="AE82" i="10"/>
  <c r="AE120" i="10"/>
  <c r="AE123" i="10"/>
  <c r="X134" i="10"/>
  <c r="AN134" i="10"/>
  <c r="AF67" i="10"/>
  <c r="AF71" i="10"/>
  <c r="AX25" i="10"/>
  <c r="CX25" i="10" s="1"/>
  <c r="BK25" i="10"/>
  <c r="CZ25" i="10" s="1"/>
  <c r="BX25" i="10"/>
  <c r="DB25" i="10" s="1"/>
  <c r="BX35" i="10"/>
  <c r="DB35" i="10" s="1"/>
  <c r="CK49" i="10"/>
  <c r="DD49" i="10" s="1"/>
  <c r="AX49" i="10"/>
  <c r="CX49" i="10" s="1"/>
  <c r="BX49" i="10"/>
  <c r="DB49" i="10" s="1"/>
  <c r="BX66" i="10"/>
  <c r="DB66" i="10" s="1"/>
  <c r="CK66" i="10"/>
  <c r="DD66" i="10" s="1"/>
  <c r="CK77" i="10"/>
  <c r="DD77" i="10" s="1"/>
  <c r="BX77" i="10"/>
  <c r="DB77" i="10" s="1"/>
  <c r="BX87" i="10"/>
  <c r="DB87" i="10" s="1"/>
  <c r="CK87" i="10"/>
  <c r="DD87" i="10" s="1"/>
  <c r="CK96" i="10"/>
  <c r="DD96" i="10" s="1"/>
  <c r="BX96" i="10"/>
  <c r="DB96" i="10" s="1"/>
  <c r="BX116" i="10"/>
  <c r="DB116" i="10" s="1"/>
  <c r="CK116" i="10"/>
  <c r="DD116" i="10" s="1"/>
  <c r="CK127" i="10"/>
  <c r="DD127" i="10" s="1"/>
  <c r="BX127" i="10"/>
  <c r="DB127" i="10" s="1"/>
  <c r="CK139" i="10"/>
  <c r="DD139" i="10" s="1"/>
  <c r="BX139" i="10"/>
  <c r="DB139" i="10" s="1"/>
  <c r="BK139" i="10"/>
  <c r="CZ139" i="10" s="1"/>
  <c r="BK151" i="10"/>
  <c r="CZ151" i="10" s="1"/>
  <c r="BX151" i="10"/>
  <c r="DB151" i="10" s="1"/>
  <c r="CK151" i="10"/>
  <c r="DD151" i="10" s="1"/>
  <c r="BK159" i="10"/>
  <c r="CZ159" i="10" s="1"/>
  <c r="BX159" i="10"/>
  <c r="DB159" i="10" s="1"/>
  <c r="CK159" i="10"/>
  <c r="DD159" i="10" s="1"/>
  <c r="BK167" i="10"/>
  <c r="CZ167" i="10" s="1"/>
  <c r="BX167" i="10"/>
  <c r="DB167" i="10" s="1"/>
  <c r="CK167" i="10"/>
  <c r="DD167" i="10" s="1"/>
  <c r="CK88" i="10"/>
  <c r="DD88" i="10" s="1"/>
  <c r="BX88" i="10"/>
  <c r="DB88" i="10" s="1"/>
  <c r="CK117" i="10"/>
  <c r="DD117" i="10" s="1"/>
  <c r="BX117" i="10"/>
  <c r="DB117" i="10" s="1"/>
  <c r="AX117" i="10"/>
  <c r="CX117" i="10" s="1"/>
  <c r="CI70" i="10"/>
  <c r="BX89" i="10"/>
  <c r="DB89" i="10" s="1"/>
  <c r="CK89" i="10"/>
  <c r="DD89" i="10" s="1"/>
  <c r="AI131" i="10"/>
  <c r="CV131" i="10" s="1"/>
  <c r="CH70" i="10"/>
  <c r="BZ70" i="10"/>
  <c r="BR70" i="10"/>
  <c r="BJ70" i="10"/>
  <c r="BB70" i="10"/>
  <c r="CD70" i="10"/>
  <c r="CK29" i="10"/>
  <c r="DD29" i="10" s="1"/>
  <c r="AX29" i="10"/>
  <c r="CX29" i="10" s="1"/>
  <c r="BK29" i="10"/>
  <c r="CZ29" i="10" s="1"/>
  <c r="BX29" i="10"/>
  <c r="DB29" i="10" s="1"/>
  <c r="CK39" i="10"/>
  <c r="DD39" i="10" s="1"/>
  <c r="BX39" i="10"/>
  <c r="DB39" i="10" s="1"/>
  <c r="BX53" i="10"/>
  <c r="DB53" i="10" s="1"/>
  <c r="BK53" i="10"/>
  <c r="CZ53" i="10" s="1"/>
  <c r="AX53" i="10"/>
  <c r="CX53" i="10" s="1"/>
  <c r="CK81" i="10"/>
  <c r="DD81" i="10" s="1"/>
  <c r="BX81" i="10"/>
  <c r="DB81" i="10" s="1"/>
  <c r="BK81" i="10"/>
  <c r="CZ81" i="10" s="1"/>
  <c r="CK90" i="10"/>
  <c r="DD90" i="10" s="1"/>
  <c r="BX90" i="10"/>
  <c r="DB90" i="10" s="1"/>
  <c r="CK99" i="10"/>
  <c r="DD99" i="10" s="1"/>
  <c r="BX99" i="10"/>
  <c r="DB99" i="10" s="1"/>
  <c r="CK110" i="10"/>
  <c r="DD110" i="10" s="1"/>
  <c r="BX110" i="10"/>
  <c r="DB110" i="10" s="1"/>
  <c r="CK132" i="10"/>
  <c r="DD132" i="10" s="1"/>
  <c r="BX132" i="10"/>
  <c r="DB132" i="10" s="1"/>
  <c r="BK132" i="10"/>
  <c r="CZ132" i="10" s="1"/>
  <c r="CK144" i="10"/>
  <c r="DD144" i="10" s="1"/>
  <c r="BX144" i="10"/>
  <c r="DB144" i="10" s="1"/>
  <c r="BK144" i="10"/>
  <c r="CZ144" i="10" s="1"/>
  <c r="BX154" i="10"/>
  <c r="DB154" i="10" s="1"/>
  <c r="CK154" i="10"/>
  <c r="DD154" i="10" s="1"/>
  <c r="BK154" i="10"/>
  <c r="CZ154" i="10" s="1"/>
  <c r="BX162" i="10"/>
  <c r="DB162" i="10" s="1"/>
  <c r="CK162" i="10"/>
  <c r="DD162" i="10" s="1"/>
  <c r="BK162" i="10"/>
  <c r="CZ162" i="10" s="1"/>
  <c r="CK51" i="10"/>
  <c r="DD51" i="10" s="1"/>
  <c r="BX51" i="10"/>
  <c r="DB51" i="10" s="1"/>
  <c r="BK51" i="10"/>
  <c r="CZ51" i="10" s="1"/>
  <c r="BK160" i="10"/>
  <c r="CZ160" i="10" s="1"/>
  <c r="BX160" i="10"/>
  <c r="DB160" i="10" s="1"/>
  <c r="CK160" i="10"/>
  <c r="DD160" i="10" s="1"/>
  <c r="CA70" i="10"/>
  <c r="CK38" i="10"/>
  <c r="DD38" i="10" s="1"/>
  <c r="BX38" i="10"/>
  <c r="DB38" i="10" s="1"/>
  <c r="AY37" i="10"/>
  <c r="CK143" i="10"/>
  <c r="DD143" i="10" s="1"/>
  <c r="BX143" i="10"/>
  <c r="DB143" i="10" s="1"/>
  <c r="P61" i="10"/>
  <c r="P60" i="10" s="1"/>
  <c r="H61" i="10"/>
  <c r="AI118" i="10"/>
  <c r="BV134" i="10"/>
  <c r="BF134" i="10"/>
  <c r="CK31" i="10"/>
  <c r="DD31" i="10" s="1"/>
  <c r="BX31" i="10"/>
  <c r="DB31" i="10" s="1"/>
  <c r="BK31" i="10"/>
  <c r="CZ31" i="10" s="1"/>
  <c r="AX31" i="10"/>
  <c r="CX31" i="10" s="1"/>
  <c r="BX45" i="10"/>
  <c r="DB45" i="10" s="1"/>
  <c r="CK45" i="10"/>
  <c r="DD45" i="10" s="1"/>
  <c r="AX45" i="10"/>
  <c r="CX45" i="10" s="1"/>
  <c r="BX54" i="10"/>
  <c r="DB54" i="10" s="1"/>
  <c r="BK54" i="10"/>
  <c r="CZ54" i="10" s="1"/>
  <c r="CK54" i="10"/>
  <c r="DD54" i="10" s="1"/>
  <c r="AX54" i="10"/>
  <c r="CX54" i="10" s="1"/>
  <c r="CK73" i="10"/>
  <c r="DD73" i="10" s="1"/>
  <c r="BX73" i="10"/>
  <c r="DB73" i="10" s="1"/>
  <c r="CK91" i="10"/>
  <c r="DD91" i="10" s="1"/>
  <c r="BX91" i="10"/>
  <c r="DB91" i="10" s="1"/>
  <c r="CK100" i="10"/>
  <c r="DD100" i="10" s="1"/>
  <c r="BX100" i="10"/>
  <c r="DB100" i="10" s="1"/>
  <c r="CK111" i="10"/>
  <c r="DD111" i="10" s="1"/>
  <c r="BX111" i="10"/>
  <c r="DB111" i="10" s="1"/>
  <c r="CK122" i="10"/>
  <c r="DD122" i="10" s="1"/>
  <c r="BX122" i="10"/>
  <c r="DB122" i="10" s="1"/>
  <c r="CK155" i="10"/>
  <c r="DD155" i="10" s="1"/>
  <c r="BX155" i="10"/>
  <c r="DB155" i="10" s="1"/>
  <c r="BK155" i="10"/>
  <c r="CZ155" i="10" s="1"/>
  <c r="CK163" i="10"/>
  <c r="DD163" i="10" s="1"/>
  <c r="BK163" i="10"/>
  <c r="CZ163" i="10" s="1"/>
  <c r="BX163" i="10"/>
  <c r="DB163" i="10" s="1"/>
  <c r="CK128" i="10"/>
  <c r="DD128" i="10" s="1"/>
  <c r="BX128" i="10"/>
  <c r="DB128" i="10" s="1"/>
  <c r="BK128" i="10"/>
  <c r="CZ128" i="10" s="1"/>
  <c r="CF70" i="10"/>
  <c r="BP70" i="10"/>
  <c r="BQ70" i="10"/>
  <c r="BS70" i="10"/>
  <c r="AC134" i="10"/>
  <c r="AS134" i="10"/>
  <c r="BA134" i="10"/>
  <c r="CG134" i="10"/>
  <c r="AE62" i="10"/>
  <c r="AE92" i="10"/>
  <c r="AE101" i="10"/>
  <c r="AI163" i="10"/>
  <c r="CV163" i="10" s="1"/>
  <c r="AI167" i="10"/>
  <c r="CV167" i="10" s="1"/>
  <c r="BX32" i="10"/>
  <c r="DB32" i="10" s="1"/>
  <c r="CK32" i="10"/>
  <c r="DD32" i="10" s="1"/>
  <c r="BK32" i="10"/>
  <c r="CZ32" i="10" s="1"/>
  <c r="AX32" i="10"/>
  <c r="CX32" i="10" s="1"/>
  <c r="AX46" i="10"/>
  <c r="CX46" i="10" s="1"/>
  <c r="CK46" i="10"/>
  <c r="DD46" i="10" s="1"/>
  <c r="BX46" i="10"/>
  <c r="DB46" i="10" s="1"/>
  <c r="CK74" i="10"/>
  <c r="DD74" i="10" s="1"/>
  <c r="BX74" i="10"/>
  <c r="DB74" i="10" s="1"/>
  <c r="AX74" i="10"/>
  <c r="CX74" i="10" s="1"/>
  <c r="CK84" i="10"/>
  <c r="DD84" i="10" s="1"/>
  <c r="BX84" i="10"/>
  <c r="DB84" i="10" s="1"/>
  <c r="CK112" i="10"/>
  <c r="DD112" i="10" s="1"/>
  <c r="BX112" i="10"/>
  <c r="DB112" i="10" s="1"/>
  <c r="AX112" i="10"/>
  <c r="CX112" i="10" s="1"/>
  <c r="CK148" i="10"/>
  <c r="DD148" i="10" s="1"/>
  <c r="BK148" i="10"/>
  <c r="CZ148" i="10" s="1"/>
  <c r="BX148" i="10"/>
  <c r="DB148" i="10" s="1"/>
  <c r="CK156" i="10"/>
  <c r="DD156" i="10" s="1"/>
  <c r="BK156" i="10"/>
  <c r="CZ156" i="10" s="1"/>
  <c r="BX156" i="10"/>
  <c r="DB156" i="10" s="1"/>
  <c r="CK164" i="10"/>
  <c r="DD164" i="10" s="1"/>
  <c r="BK164" i="10"/>
  <c r="CZ164" i="10" s="1"/>
  <c r="BX164" i="10"/>
  <c r="DB164" i="10" s="1"/>
  <c r="CK26" i="10"/>
  <c r="DD26" i="10" s="1"/>
  <c r="AX26" i="10"/>
  <c r="CX26" i="10" s="1"/>
  <c r="BX26" i="10"/>
  <c r="DB26" i="10" s="1"/>
  <c r="BK26" i="10"/>
  <c r="CZ26" i="10" s="1"/>
  <c r="CK69" i="10"/>
  <c r="DD69" i="10" s="1"/>
  <c r="BX69" i="10"/>
  <c r="DB69" i="10" s="1"/>
  <c r="X61" i="10"/>
  <c r="CE70" i="10"/>
  <c r="BW70" i="10"/>
  <c r="BO70" i="10"/>
  <c r="AF108" i="10"/>
  <c r="AF114" i="10"/>
  <c r="AF123" i="10"/>
  <c r="BK33" i="10"/>
  <c r="CZ33" i="10" s="1"/>
  <c r="CK33" i="10"/>
  <c r="DD33" i="10" s="1"/>
  <c r="AX33" i="10"/>
  <c r="CX33" i="10" s="1"/>
  <c r="BX33" i="10"/>
  <c r="DB33" i="10" s="1"/>
  <c r="CK47" i="10"/>
  <c r="DD47" i="10" s="1"/>
  <c r="BX47" i="10"/>
  <c r="AX47" i="10"/>
  <c r="CX47" i="10" s="1"/>
  <c r="CK64" i="10"/>
  <c r="DD64" i="10" s="1"/>
  <c r="BX64" i="10"/>
  <c r="DB64" i="10" s="1"/>
  <c r="CK75" i="10"/>
  <c r="DD75" i="10" s="1"/>
  <c r="BX75" i="10"/>
  <c r="DB75" i="10" s="1"/>
  <c r="CK85" i="10"/>
  <c r="DD85" i="10" s="1"/>
  <c r="BX85" i="10"/>
  <c r="DB85" i="10" s="1"/>
  <c r="CK94" i="10"/>
  <c r="DD94" i="10" s="1"/>
  <c r="BX94" i="10"/>
  <c r="DB94" i="10" s="1"/>
  <c r="CK103" i="10"/>
  <c r="DD103" i="10" s="1"/>
  <c r="BX103" i="10"/>
  <c r="DB103" i="10" s="1"/>
  <c r="AX103" i="10"/>
  <c r="CX103" i="10" s="1"/>
  <c r="CK113" i="10"/>
  <c r="DD113" i="10" s="1"/>
  <c r="BX113" i="10"/>
  <c r="DB113" i="10" s="1"/>
  <c r="CK125" i="10"/>
  <c r="DD125" i="10" s="1"/>
  <c r="BX125" i="10"/>
  <c r="DB125" i="10" s="1"/>
  <c r="CK149" i="10"/>
  <c r="DD149" i="10" s="1"/>
  <c r="BK149" i="10"/>
  <c r="CZ149" i="10" s="1"/>
  <c r="BX149" i="10"/>
  <c r="DB149" i="10" s="1"/>
  <c r="CK157" i="10"/>
  <c r="DD157" i="10" s="1"/>
  <c r="BK157" i="10"/>
  <c r="CZ157" i="10" s="1"/>
  <c r="BX157" i="10"/>
  <c r="DB157" i="10" s="1"/>
  <c r="BK165" i="10"/>
  <c r="CZ165" i="10" s="1"/>
  <c r="BX165" i="10"/>
  <c r="DB165" i="10" s="1"/>
  <c r="CK165" i="10"/>
  <c r="DD165" i="10" s="1"/>
  <c r="AI115" i="10"/>
  <c r="CV115" i="10" s="1"/>
  <c r="CK36" i="10"/>
  <c r="DD36" i="10" s="1"/>
  <c r="BX36" i="10"/>
  <c r="DB36" i="10" s="1"/>
  <c r="BK36" i="10"/>
  <c r="CZ36" i="10" s="1"/>
  <c r="CK97" i="10"/>
  <c r="DD97" i="10" s="1"/>
  <c r="BX97" i="10"/>
  <c r="DB97" i="10" s="1"/>
  <c r="BK152" i="10"/>
  <c r="CZ152" i="10" s="1"/>
  <c r="BX152" i="10"/>
  <c r="DB152" i="10" s="1"/>
  <c r="CK152" i="10"/>
  <c r="DD152" i="10" s="1"/>
  <c r="BC70" i="10"/>
  <c r="CK27" i="10"/>
  <c r="DD27" i="10" s="1"/>
  <c r="BX27" i="10"/>
  <c r="DB27" i="10" s="1"/>
  <c r="AX27" i="10"/>
  <c r="CX27" i="10" s="1"/>
  <c r="CK98" i="10"/>
  <c r="DD98" i="10" s="1"/>
  <c r="BX98" i="10"/>
  <c r="DB98" i="10" s="1"/>
  <c r="BX161" i="10"/>
  <c r="DB161" i="10" s="1"/>
  <c r="CK161" i="10"/>
  <c r="DD161" i="10" s="1"/>
  <c r="BK161" i="10"/>
  <c r="CZ161" i="10" s="1"/>
  <c r="BV70" i="10"/>
  <c r="BN70" i="10"/>
  <c r="BF70" i="10"/>
  <c r="M134" i="10"/>
  <c r="G134" i="10"/>
  <c r="O134" i="10"/>
  <c r="W134" i="10"/>
  <c r="AE137" i="10"/>
  <c r="AE108" i="10"/>
  <c r="AE141" i="10"/>
  <c r="AE146" i="10"/>
  <c r="AI148" i="10"/>
  <c r="CV148" i="10" s="1"/>
  <c r="BX34" i="10"/>
  <c r="DB34" i="10" s="1"/>
  <c r="BK34" i="10"/>
  <c r="CZ34" i="10" s="1"/>
  <c r="CK34" i="10"/>
  <c r="DD34" i="10" s="1"/>
  <c r="CK48" i="10"/>
  <c r="DD48" i="10" s="1"/>
  <c r="AX48" i="10"/>
  <c r="CX48" i="10" s="1"/>
  <c r="BX48" i="10"/>
  <c r="DB48" i="10" s="1"/>
  <c r="BX65" i="10"/>
  <c r="DB65" i="10" s="1"/>
  <c r="CK65" i="10"/>
  <c r="DD65" i="10" s="1"/>
  <c r="CK76" i="10"/>
  <c r="DD76" i="10" s="1"/>
  <c r="BX76" i="10"/>
  <c r="DB76" i="10" s="1"/>
  <c r="BX86" i="10"/>
  <c r="DB86" i="10" s="1"/>
  <c r="CK86" i="10"/>
  <c r="DD86" i="10" s="1"/>
  <c r="BX95" i="10"/>
  <c r="DB95" i="10" s="1"/>
  <c r="CK95" i="10"/>
  <c r="DD95" i="10" s="1"/>
  <c r="CK104" i="10"/>
  <c r="DD104" i="10" s="1"/>
  <c r="BX104" i="10"/>
  <c r="DB104" i="10" s="1"/>
  <c r="CK126" i="10"/>
  <c r="DD126" i="10" s="1"/>
  <c r="BX126" i="10"/>
  <c r="DB126" i="10" s="1"/>
  <c r="CK140" i="10"/>
  <c r="DD140" i="10" s="1"/>
  <c r="BX140" i="10"/>
  <c r="DB140" i="10" s="1"/>
  <c r="BK140" i="10"/>
  <c r="BK150" i="10"/>
  <c r="CZ150" i="10" s="1"/>
  <c r="BX150" i="10"/>
  <c r="DB150" i="10" s="1"/>
  <c r="CK150" i="10"/>
  <c r="DD150" i="10" s="1"/>
  <c r="BK158" i="10"/>
  <c r="CZ158" i="10" s="1"/>
  <c r="BX158" i="10"/>
  <c r="DB158" i="10" s="1"/>
  <c r="CK158" i="10"/>
  <c r="DD158" i="10" s="1"/>
  <c r="BK166" i="10"/>
  <c r="CZ166" i="10" s="1"/>
  <c r="BX166" i="10"/>
  <c r="DB166" i="10" s="1"/>
  <c r="CK166" i="10"/>
  <c r="DD166" i="10" s="1"/>
  <c r="CH134" i="10"/>
  <c r="BZ134" i="10"/>
  <c r="CC134" i="10"/>
  <c r="BS134" i="10"/>
  <c r="BQ134" i="10"/>
  <c r="BM134" i="10"/>
  <c r="BU134" i="10"/>
  <c r="BP134" i="10"/>
  <c r="BI134" i="10"/>
  <c r="BD134" i="10"/>
  <c r="BE134" i="10"/>
  <c r="BH134" i="10"/>
  <c r="AZ134" i="10"/>
  <c r="AU134" i="10"/>
  <c r="AV134" i="10"/>
  <c r="AO134" i="10"/>
  <c r="AW134" i="10"/>
  <c r="AT70" i="10"/>
  <c r="AR70" i="10"/>
  <c r="AW70" i="10"/>
  <c r="AO70" i="10"/>
  <c r="AN61" i="10"/>
  <c r="AQ70" i="10"/>
  <c r="AP70" i="10"/>
  <c r="AV70" i="10"/>
  <c r="AN70" i="10"/>
  <c r="AU70" i="10"/>
  <c r="AM70" i="10"/>
  <c r="AG134" i="10"/>
  <c r="AF134" i="10"/>
  <c r="H60" i="10"/>
  <c r="BV61" i="10"/>
  <c r="BV60" i="10" s="1"/>
  <c r="R61" i="10"/>
  <c r="R60" i="10" s="1"/>
  <c r="AP61" i="10"/>
  <c r="CI134" i="10"/>
  <c r="Z61" i="10"/>
  <c r="BN61" i="10"/>
  <c r="J61" i="10"/>
  <c r="BT134" i="10"/>
  <c r="CB134" i="10"/>
  <c r="CJ134" i="10"/>
  <c r="BF61" i="10"/>
  <c r="BF60" i="10" s="1"/>
  <c r="CD61" i="10"/>
  <c r="CD60" i="10" s="1"/>
  <c r="AH61" i="10"/>
  <c r="AH60" i="10" s="1"/>
  <c r="F134" i="10"/>
  <c r="F70" i="10"/>
  <c r="F61" i="10"/>
  <c r="BM61" i="10"/>
  <c r="AG61" i="10"/>
  <c r="BZ61" i="10"/>
  <c r="BB61" i="10"/>
  <c r="BB60" i="10" s="1"/>
  <c r="V61" i="10"/>
  <c r="V60" i="10" s="1"/>
  <c r="N61" i="10"/>
  <c r="BR61" i="10"/>
  <c r="BR60" i="10" s="1"/>
  <c r="AD61" i="10"/>
  <c r="CH61" i="10"/>
  <c r="CH60" i="10" s="1"/>
  <c r="AT61" i="10"/>
  <c r="BJ61" i="10"/>
  <c r="BJ60" i="10" s="1"/>
  <c r="CJ61" i="10"/>
  <c r="CJ60" i="10" s="1"/>
  <c r="BT61" i="10"/>
  <c r="AV61" i="10"/>
  <c r="CB61" i="10"/>
  <c r="CB60" i="10" s="1"/>
  <c r="BD61" i="10"/>
  <c r="BD60" i="10" s="1"/>
  <c r="T61" i="10"/>
  <c r="AJ61" i="10"/>
  <c r="AJ60" i="10" s="1"/>
  <c r="BP61" i="10"/>
  <c r="AZ61" i="10"/>
  <c r="AZ60" i="10" s="1"/>
  <c r="AR61" i="10"/>
  <c r="CF61" i="10"/>
  <c r="L61" i="10"/>
  <c r="L60" i="10" s="1"/>
  <c r="CE61" i="10"/>
  <c r="BW61" i="10"/>
  <c r="BO61" i="10"/>
  <c r="BG61" i="10"/>
  <c r="BG60" i="10" s="1"/>
  <c r="AQ61" i="10"/>
  <c r="AA61" i="10"/>
  <c r="S61" i="10"/>
  <c r="S60" i="10" s="1"/>
  <c r="K61" i="10"/>
  <c r="BH61" i="10"/>
  <c r="BH60" i="10" s="1"/>
  <c r="AB61" i="10"/>
  <c r="AB60" i="10" s="1"/>
  <c r="CC61" i="10"/>
  <c r="BU61" i="10"/>
  <c r="BU60" i="10" s="1"/>
  <c r="BE61" i="10"/>
  <c r="AW61" i="10"/>
  <c r="AO61" i="10"/>
  <c r="AO60" i="10" s="1"/>
  <c r="Y61" i="10"/>
  <c r="Q61" i="10"/>
  <c r="I61" i="10"/>
  <c r="I60" i="10" s="1"/>
  <c r="CI61" i="10"/>
  <c r="CA61" i="10"/>
  <c r="CA60" i="10" s="1"/>
  <c r="BS61" i="10"/>
  <c r="BC61" i="10"/>
  <c r="AU61" i="10"/>
  <c r="AM61" i="10"/>
  <c r="AE61" i="10"/>
  <c r="W61" i="10"/>
  <c r="W60" i="10" s="1"/>
  <c r="O61" i="10"/>
  <c r="G61" i="10"/>
  <c r="G60" i="10" s="1"/>
  <c r="CG61" i="10"/>
  <c r="CG60" i="10" s="1"/>
  <c r="BQ61" i="10"/>
  <c r="BI61" i="10"/>
  <c r="BA61" i="10"/>
  <c r="BA60" i="10" s="1"/>
  <c r="AS61" i="10"/>
  <c r="AS60" i="10" s="1"/>
  <c r="AK61" i="10"/>
  <c r="AK60" i="10" s="1"/>
  <c r="AC61" i="10"/>
  <c r="AC60" i="10" s="1"/>
  <c r="U61" i="10"/>
  <c r="U60" i="10" s="1"/>
  <c r="M61" i="10"/>
  <c r="CK58" i="10"/>
  <c r="DD58" i="10" s="1"/>
  <c r="CK57" i="10"/>
  <c r="DD57" i="10" s="1"/>
  <c r="CK56" i="10"/>
  <c r="DD56" i="10" s="1"/>
  <c r="CK55" i="10"/>
  <c r="DD55" i="10" s="1"/>
  <c r="CK52" i="10"/>
  <c r="DD52" i="10" s="1"/>
  <c r="CJ50" i="10"/>
  <c r="CI50" i="10"/>
  <c r="CH50" i="10"/>
  <c r="CG50" i="10"/>
  <c r="CF50" i="10"/>
  <c r="CE50" i="10"/>
  <c r="CD50" i="10"/>
  <c r="CC50" i="10"/>
  <c r="CB50" i="10"/>
  <c r="CA50" i="10"/>
  <c r="BZ50" i="10"/>
  <c r="CJ44" i="10"/>
  <c r="CI44" i="10"/>
  <c r="CH44" i="10"/>
  <c r="CG44" i="10"/>
  <c r="CF44" i="10"/>
  <c r="CE44" i="10"/>
  <c r="CD44" i="10"/>
  <c r="CC44" i="10"/>
  <c r="CB44" i="10"/>
  <c r="CA44" i="10"/>
  <c r="BZ44" i="10"/>
  <c r="CK42" i="10"/>
  <c r="DD42" i="10" s="1"/>
  <c r="CJ41" i="10"/>
  <c r="CI41" i="10"/>
  <c r="CH41" i="10"/>
  <c r="CG41" i="10"/>
  <c r="CF41" i="10"/>
  <c r="CE41" i="10"/>
  <c r="CD41" i="10"/>
  <c r="CC41" i="10"/>
  <c r="CB41" i="10"/>
  <c r="CA41" i="10"/>
  <c r="BZ41" i="10"/>
  <c r="BY41" i="10"/>
  <c r="CK40" i="10"/>
  <c r="CJ37" i="10"/>
  <c r="CI37" i="10"/>
  <c r="CH37" i="10"/>
  <c r="CG37" i="10"/>
  <c r="CF37" i="10"/>
  <c r="CE37" i="10"/>
  <c r="CD37" i="10"/>
  <c r="CC37" i="10"/>
  <c r="CB37" i="10"/>
  <c r="CA37" i="10"/>
  <c r="BZ37" i="10"/>
  <c r="CK35" i="10"/>
  <c r="DD35" i="10" s="1"/>
  <c r="CJ30" i="10"/>
  <c r="CI30" i="10"/>
  <c r="CH30" i="10"/>
  <c r="CG30" i="10"/>
  <c r="CF30" i="10"/>
  <c r="CE30" i="10"/>
  <c r="CD30" i="10"/>
  <c r="CC30" i="10"/>
  <c r="CB30" i="10"/>
  <c r="CA30" i="10"/>
  <c r="BZ30" i="10"/>
  <c r="CJ28" i="10"/>
  <c r="CI28" i="10"/>
  <c r="CH28" i="10"/>
  <c r="CG28" i="10"/>
  <c r="CF28" i="10"/>
  <c r="CE28" i="10"/>
  <c r="CD28" i="10"/>
  <c r="CC28" i="10"/>
  <c r="CB28" i="10"/>
  <c r="CA28" i="10"/>
  <c r="BZ28" i="10"/>
  <c r="CJ24" i="10"/>
  <c r="CI24" i="10"/>
  <c r="CH24" i="10"/>
  <c r="CG24" i="10"/>
  <c r="CF24" i="10"/>
  <c r="CE24" i="10"/>
  <c r="CD24" i="10"/>
  <c r="CC24" i="10"/>
  <c r="CB24" i="10"/>
  <c r="CA24" i="10"/>
  <c r="BZ24" i="10"/>
  <c r="BX58" i="10"/>
  <c r="DB58" i="10" s="1"/>
  <c r="BX57" i="10"/>
  <c r="DB57" i="10" s="1"/>
  <c r="BX56" i="10"/>
  <c r="DB56" i="10" s="1"/>
  <c r="BX55" i="10"/>
  <c r="DB55" i="10" s="1"/>
  <c r="BW50" i="10"/>
  <c r="BV50" i="10"/>
  <c r="BU50" i="10"/>
  <c r="BT50" i="10"/>
  <c r="BS50" i="10"/>
  <c r="BR50" i="10"/>
  <c r="BQ50" i="10"/>
  <c r="BP50" i="10"/>
  <c r="BO50" i="10"/>
  <c r="BN50" i="10"/>
  <c r="BM50" i="10"/>
  <c r="BW44" i="10"/>
  <c r="BV44" i="10"/>
  <c r="BU44" i="10"/>
  <c r="BT44" i="10"/>
  <c r="BS44" i="10"/>
  <c r="BR44" i="10"/>
  <c r="BQ44" i="10"/>
  <c r="BP44" i="10"/>
  <c r="BO44" i="10"/>
  <c r="BN44" i="10"/>
  <c r="BM44" i="10"/>
  <c r="BX42" i="10"/>
  <c r="DB42" i="10" s="1"/>
  <c r="BW41" i="10"/>
  <c r="BV41" i="10"/>
  <c r="BU41" i="10"/>
  <c r="BT41" i="10"/>
  <c r="BS41" i="10"/>
  <c r="BR41" i="10"/>
  <c r="BQ41" i="10"/>
  <c r="BP41" i="10"/>
  <c r="BO41" i="10"/>
  <c r="BN41" i="10"/>
  <c r="BM41" i="10"/>
  <c r="BL41" i="10"/>
  <c r="BX40" i="10"/>
  <c r="BW37" i="10"/>
  <c r="BV37" i="10"/>
  <c r="BU37" i="10"/>
  <c r="BT37" i="10"/>
  <c r="BS37" i="10"/>
  <c r="BR37" i="10"/>
  <c r="BQ37" i="10"/>
  <c r="BP37" i="10"/>
  <c r="BO37" i="10"/>
  <c r="BN37" i="10"/>
  <c r="BM37" i="10"/>
  <c r="BW30" i="10"/>
  <c r="BV30" i="10"/>
  <c r="BU30" i="10"/>
  <c r="BT30" i="10"/>
  <c r="BS30" i="10"/>
  <c r="BR30" i="10"/>
  <c r="BQ30" i="10"/>
  <c r="BP30" i="10"/>
  <c r="BO30" i="10"/>
  <c r="BN30" i="10"/>
  <c r="BM30" i="10"/>
  <c r="BW28" i="10"/>
  <c r="BV28" i="10"/>
  <c r="BU28" i="10"/>
  <c r="BT28" i="10"/>
  <c r="BS28" i="10"/>
  <c r="BR28" i="10"/>
  <c r="BQ28" i="10"/>
  <c r="BP28" i="10"/>
  <c r="BO28" i="10"/>
  <c r="BN28" i="10"/>
  <c r="BM28" i="10"/>
  <c r="BW24" i="10"/>
  <c r="BV24" i="10"/>
  <c r="BU24" i="10"/>
  <c r="BT24" i="10"/>
  <c r="BS24" i="10"/>
  <c r="BR24" i="10"/>
  <c r="BQ24" i="10"/>
  <c r="BP24" i="10"/>
  <c r="BO24" i="10"/>
  <c r="BN24" i="10"/>
  <c r="BM24" i="10"/>
  <c r="BK58" i="10"/>
  <c r="CZ58" i="10" s="1"/>
  <c r="BK57" i="10"/>
  <c r="CZ57" i="10" s="1"/>
  <c r="BK56" i="10"/>
  <c r="CZ56" i="10" s="1"/>
  <c r="BK55" i="10"/>
  <c r="CZ55" i="10" s="1"/>
  <c r="BJ50" i="10"/>
  <c r="BI50" i="10"/>
  <c r="BH50" i="10"/>
  <c r="BG50" i="10"/>
  <c r="BF50" i="10"/>
  <c r="BE50" i="10"/>
  <c r="BD50" i="10"/>
  <c r="BC50" i="10"/>
  <c r="BB50" i="10"/>
  <c r="BA50" i="10"/>
  <c r="AZ50" i="10"/>
  <c r="BJ44" i="10"/>
  <c r="BI44" i="10"/>
  <c r="BH44" i="10"/>
  <c r="BG44" i="10"/>
  <c r="BF44" i="10"/>
  <c r="BE44" i="10"/>
  <c r="BD44" i="10"/>
  <c r="BC44" i="10"/>
  <c r="BB44" i="10"/>
  <c r="BA44" i="10"/>
  <c r="AZ44" i="10"/>
  <c r="BK42" i="10"/>
  <c r="CZ42" i="10" s="1"/>
  <c r="BJ41" i="10"/>
  <c r="BI41" i="10"/>
  <c r="BH41" i="10"/>
  <c r="BG41" i="10"/>
  <c r="BF41" i="10"/>
  <c r="BE41" i="10"/>
  <c r="BD41" i="10"/>
  <c r="BC41" i="10"/>
  <c r="BB41" i="10"/>
  <c r="BA41" i="10"/>
  <c r="AZ41" i="10"/>
  <c r="AY41" i="10"/>
  <c r="CS42" i="10" s="1"/>
  <c r="BK40" i="10"/>
  <c r="BK39" i="10"/>
  <c r="CZ39" i="10" s="1"/>
  <c r="BJ37" i="10"/>
  <c r="BI37" i="10"/>
  <c r="BH37" i="10"/>
  <c r="BG37" i="10"/>
  <c r="BF37" i="10"/>
  <c r="BE37" i="10"/>
  <c r="BD37" i="10"/>
  <c r="BC37" i="10"/>
  <c r="BB37" i="10"/>
  <c r="BA37" i="10"/>
  <c r="AZ37" i="10"/>
  <c r="BK35" i="10"/>
  <c r="CZ35" i="10" s="1"/>
  <c r="BJ30" i="10"/>
  <c r="BI30" i="10"/>
  <c r="BH30" i="10"/>
  <c r="BG30" i="10"/>
  <c r="BF30" i="10"/>
  <c r="BE30" i="10"/>
  <c r="BD30" i="10"/>
  <c r="BC30" i="10"/>
  <c r="BB30" i="10"/>
  <c r="BA30" i="10"/>
  <c r="AZ30" i="10"/>
  <c r="BJ28" i="10"/>
  <c r="BI28" i="10"/>
  <c r="BH28" i="10"/>
  <c r="BG28" i="10"/>
  <c r="BF28" i="10"/>
  <c r="BE28" i="10"/>
  <c r="BD28" i="10"/>
  <c r="BC28" i="10"/>
  <c r="BB28" i="10"/>
  <c r="BA28" i="10"/>
  <c r="AZ28" i="10"/>
  <c r="BJ24" i="10"/>
  <c r="BI24" i="10"/>
  <c r="BH24" i="10"/>
  <c r="BG24" i="10"/>
  <c r="BF24" i="10"/>
  <c r="BE24" i="10"/>
  <c r="BD24" i="10"/>
  <c r="BC24" i="10"/>
  <c r="BB24" i="10"/>
  <c r="BA24" i="10"/>
  <c r="AZ24" i="10"/>
  <c r="AX58" i="10"/>
  <c r="CX58" i="10" s="1"/>
  <c r="AX57" i="10"/>
  <c r="CX57" i="10" s="1"/>
  <c r="AX56" i="10"/>
  <c r="CX56" i="10" s="1"/>
  <c r="AX55" i="10"/>
  <c r="CX55" i="10" s="1"/>
  <c r="AX42" i="10"/>
  <c r="CX42" i="10" s="1"/>
  <c r="AX40" i="10"/>
  <c r="AX39" i="10"/>
  <c r="CX39" i="10" s="1"/>
  <c r="AX35" i="10"/>
  <c r="CX35" i="10" s="1"/>
  <c r="AF58" i="10"/>
  <c r="AE58" i="10"/>
  <c r="AF57" i="10"/>
  <c r="AE57" i="10"/>
  <c r="AF56" i="10"/>
  <c r="AE56" i="10"/>
  <c r="AF55" i="10"/>
  <c r="AE55" i="10"/>
  <c r="AF54" i="10"/>
  <c r="AE54" i="10"/>
  <c r="AF53" i="10"/>
  <c r="AE53" i="10"/>
  <c r="AF52" i="10"/>
  <c r="AE52" i="10"/>
  <c r="AF51" i="10"/>
  <c r="AE51" i="10"/>
  <c r="AF49" i="10"/>
  <c r="AE49" i="10"/>
  <c r="AF48" i="10"/>
  <c r="AE48" i="10"/>
  <c r="AF47" i="10"/>
  <c r="AE47" i="10"/>
  <c r="AF46" i="10"/>
  <c r="AE46" i="10"/>
  <c r="AF45" i="10"/>
  <c r="AE45" i="10"/>
  <c r="AF42" i="10"/>
  <c r="AF41" i="10" s="1"/>
  <c r="AE42" i="10"/>
  <c r="AF40" i="10"/>
  <c r="AE40" i="10"/>
  <c r="AF39" i="10"/>
  <c r="AE39" i="10"/>
  <c r="AF38" i="10"/>
  <c r="AE38" i="10"/>
  <c r="AF36" i="10"/>
  <c r="AE36" i="10"/>
  <c r="AF35" i="10"/>
  <c r="AE35" i="10"/>
  <c r="AF34" i="10"/>
  <c r="AE34" i="10"/>
  <c r="AF33" i="10"/>
  <c r="AE33" i="10"/>
  <c r="AF32" i="10"/>
  <c r="AE32" i="10"/>
  <c r="AF31" i="10"/>
  <c r="AE31" i="10"/>
  <c r="AF29" i="10"/>
  <c r="AF28" i="10" s="1"/>
  <c r="AE29" i="10"/>
  <c r="AE26" i="10"/>
  <c r="AI26" i="10" s="1"/>
  <c r="CV26" i="10" s="1"/>
  <c r="AF26" i="10"/>
  <c r="AE27" i="10"/>
  <c r="AI27" i="10" s="1"/>
  <c r="CV27" i="10" s="1"/>
  <c r="AF27" i="10"/>
  <c r="AF25" i="10"/>
  <c r="AE25" i="10"/>
  <c r="AD50" i="10"/>
  <c r="AC50" i="10"/>
  <c r="AB50" i="10"/>
  <c r="AA50" i="10"/>
  <c r="Z50" i="10"/>
  <c r="Y50" i="10"/>
  <c r="X50" i="10"/>
  <c r="W50" i="10"/>
  <c r="V50" i="10"/>
  <c r="U50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AD44" i="10"/>
  <c r="AC44" i="10"/>
  <c r="AB44" i="10"/>
  <c r="AA44" i="10"/>
  <c r="Z44" i="10"/>
  <c r="Y44" i="10"/>
  <c r="X44" i="10"/>
  <c r="W44" i="10"/>
  <c r="V44" i="10"/>
  <c r="U44" i="10"/>
  <c r="T44" i="10"/>
  <c r="S44" i="10"/>
  <c r="R44" i="10"/>
  <c r="Q44" i="10"/>
  <c r="P44" i="10"/>
  <c r="O44" i="10"/>
  <c r="N44" i="10"/>
  <c r="M44" i="10"/>
  <c r="L44" i="10"/>
  <c r="K44" i="10"/>
  <c r="J44" i="10"/>
  <c r="I44" i="10"/>
  <c r="AD41" i="10"/>
  <c r="AC41" i="10"/>
  <c r="AB41" i="10"/>
  <c r="AA41" i="10"/>
  <c r="Z41" i="10"/>
  <c r="Y41" i="10"/>
  <c r="X41" i="10"/>
  <c r="W41" i="10"/>
  <c r="V41" i="10"/>
  <c r="U41" i="10"/>
  <c r="T41" i="10"/>
  <c r="S41" i="10"/>
  <c r="R41" i="10"/>
  <c r="Q41" i="10"/>
  <c r="P41" i="10"/>
  <c r="O41" i="10"/>
  <c r="N41" i="10"/>
  <c r="M41" i="10"/>
  <c r="L41" i="10"/>
  <c r="K41" i="10"/>
  <c r="J41" i="10"/>
  <c r="I41" i="10"/>
  <c r="AD37" i="10"/>
  <c r="AC37" i="10"/>
  <c r="AB37" i="10"/>
  <c r="AA37" i="10"/>
  <c r="Z37" i="10"/>
  <c r="Y37" i="10"/>
  <c r="X37" i="10"/>
  <c r="W37" i="10"/>
  <c r="V37" i="10"/>
  <c r="U37" i="10"/>
  <c r="T37" i="10"/>
  <c r="S37" i="10"/>
  <c r="R37" i="10"/>
  <c r="Q37" i="10"/>
  <c r="P37" i="10"/>
  <c r="O37" i="10"/>
  <c r="N37" i="10"/>
  <c r="M37" i="10"/>
  <c r="L37" i="10"/>
  <c r="K37" i="10"/>
  <c r="J37" i="10"/>
  <c r="I37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AD24" i="10"/>
  <c r="AC24" i="10"/>
  <c r="AB24" i="10"/>
  <c r="AA24" i="10"/>
  <c r="Z24" i="10"/>
  <c r="Y24" i="10"/>
  <c r="X24" i="10"/>
  <c r="W24" i="10"/>
  <c r="V24" i="10"/>
  <c r="U24" i="10"/>
  <c r="T24" i="10"/>
  <c r="S24" i="10"/>
  <c r="R24" i="10"/>
  <c r="Q24" i="10"/>
  <c r="P24" i="10"/>
  <c r="O24" i="10"/>
  <c r="N24" i="10"/>
  <c r="M24" i="10"/>
  <c r="L24" i="10"/>
  <c r="K24" i="10"/>
  <c r="J24" i="10"/>
  <c r="I24" i="10"/>
  <c r="G24" i="10"/>
  <c r="H24" i="10"/>
  <c r="AG24" i="10"/>
  <c r="AH24" i="10"/>
  <c r="AJ24" i="10"/>
  <c r="AK24" i="10"/>
  <c r="AM24" i="10"/>
  <c r="AN24" i="10"/>
  <c r="AO24" i="10"/>
  <c r="AP24" i="10"/>
  <c r="AQ24" i="10"/>
  <c r="AR24" i="10"/>
  <c r="AS24" i="10"/>
  <c r="AT24" i="10"/>
  <c r="AU24" i="10"/>
  <c r="AV24" i="10"/>
  <c r="AW24" i="10"/>
  <c r="AD60" i="10" l="1"/>
  <c r="Y60" i="10"/>
  <c r="CV135" i="10"/>
  <c r="M60" i="10"/>
  <c r="AI25" i="10"/>
  <c r="CC60" i="10"/>
  <c r="AI141" i="10"/>
  <c r="AI134" i="10" s="1"/>
  <c r="BK122" i="10"/>
  <c r="CZ122" i="10" s="1"/>
  <c r="BK89" i="10"/>
  <c r="CZ89" i="10" s="1"/>
  <c r="BX44" i="10"/>
  <c r="DB47" i="10"/>
  <c r="BK143" i="10"/>
  <c r="CZ143" i="10" s="1"/>
  <c r="BK116" i="10"/>
  <c r="CZ116" i="10" s="1"/>
  <c r="BK107" i="10"/>
  <c r="CZ107" i="10" s="1"/>
  <c r="BK126" i="10"/>
  <c r="CZ126" i="10" s="1"/>
  <c r="BK99" i="10"/>
  <c r="CZ99" i="10" s="1"/>
  <c r="BK88" i="10"/>
  <c r="CZ88" i="10" s="1"/>
  <c r="BK96" i="10"/>
  <c r="CZ96" i="10" s="1"/>
  <c r="BK94" i="10"/>
  <c r="CZ94" i="10" s="1"/>
  <c r="BK100" i="10"/>
  <c r="CZ100" i="10" s="1"/>
  <c r="CK44" i="10"/>
  <c r="BK104" i="10"/>
  <c r="CZ104" i="10" s="1"/>
  <c r="BK97" i="10"/>
  <c r="CZ97" i="10" s="1"/>
  <c r="BK84" i="10"/>
  <c r="CZ84" i="10" s="1"/>
  <c r="BK77" i="10"/>
  <c r="CZ77" i="10" s="1"/>
  <c r="BK111" i="10"/>
  <c r="CZ111" i="10" s="1"/>
  <c r="BK91" i="10"/>
  <c r="CZ91" i="10" s="1"/>
  <c r="BK73" i="10"/>
  <c r="CZ73" i="10" s="1"/>
  <c r="BK86" i="10"/>
  <c r="CZ86" i="10" s="1"/>
  <c r="BK85" i="10"/>
  <c r="CZ85" i="10" s="1"/>
  <c r="BK95" i="10"/>
  <c r="CZ95" i="10" s="1"/>
  <c r="BK87" i="10"/>
  <c r="CZ87" i="10" s="1"/>
  <c r="BK78" i="10"/>
  <c r="CZ78" i="10" s="1"/>
  <c r="BK113" i="10"/>
  <c r="CZ113" i="10" s="1"/>
  <c r="CZ140" i="10"/>
  <c r="BK76" i="10"/>
  <c r="CZ76" i="10" s="1"/>
  <c r="BK98" i="10"/>
  <c r="CZ98" i="10" s="1"/>
  <c r="BK110" i="10"/>
  <c r="CZ110" i="10" s="1"/>
  <c r="BK90" i="10"/>
  <c r="CZ90" i="10" s="1"/>
  <c r="BK127" i="10"/>
  <c r="CZ127" i="10" s="1"/>
  <c r="BK75" i="10"/>
  <c r="CZ75" i="10" s="1"/>
  <c r="BK125" i="10"/>
  <c r="CZ125" i="10" s="1"/>
  <c r="BP60" i="10"/>
  <c r="CO47" i="10"/>
  <c r="AI137" i="10"/>
  <c r="CO49" i="10"/>
  <c r="AI120" i="10"/>
  <c r="AI114" i="10"/>
  <c r="CP103" i="10"/>
  <c r="CO48" i="10"/>
  <c r="CK28" i="10"/>
  <c r="AI67" i="10"/>
  <c r="CP130" i="10"/>
  <c r="AI71" i="10"/>
  <c r="X60" i="10"/>
  <c r="CP117" i="10"/>
  <c r="CP112" i="10"/>
  <c r="CP74" i="10"/>
  <c r="CO45" i="10"/>
  <c r="CK41" i="10"/>
  <c r="BO60" i="10"/>
  <c r="CO46" i="10"/>
  <c r="CF60" i="10"/>
  <c r="BW60" i="10"/>
  <c r="AI79" i="10"/>
  <c r="AA60" i="10"/>
  <c r="BT60" i="10"/>
  <c r="AI62" i="10"/>
  <c r="AY28" i="10"/>
  <c r="CS29" i="10" s="1"/>
  <c r="CM51" i="10"/>
  <c r="BY50" i="10"/>
  <c r="BY37" i="10"/>
  <c r="CO31" i="10"/>
  <c r="CO57" i="10"/>
  <c r="BK38" i="10"/>
  <c r="CZ38" i="10" s="1"/>
  <c r="BK135" i="10"/>
  <c r="CZ135" i="10" s="1"/>
  <c r="BX135" i="10"/>
  <c r="DB135" i="10" s="1"/>
  <c r="BK136" i="10"/>
  <c r="CZ136" i="10" s="1"/>
  <c r="CK135" i="10"/>
  <c r="DD135" i="10" s="1"/>
  <c r="BX136" i="10"/>
  <c r="DB136" i="10" s="1"/>
  <c r="CK53" i="10"/>
  <c r="DD53" i="10" s="1"/>
  <c r="CM36" i="10"/>
  <c r="CK136" i="10"/>
  <c r="DD136" i="10" s="1"/>
  <c r="CO104" i="10"/>
  <c r="BL37" i="10"/>
  <c r="AI101" i="10"/>
  <c r="AI108" i="10"/>
  <c r="AG60" i="10"/>
  <c r="BM60" i="10"/>
  <c r="CO126" i="10"/>
  <c r="K60" i="10"/>
  <c r="J60" i="10"/>
  <c r="AI123" i="10"/>
  <c r="CO32" i="10"/>
  <c r="BI60" i="10"/>
  <c r="N60" i="10"/>
  <c r="CQ130" i="10"/>
  <c r="AI92" i="10"/>
  <c r="BZ60" i="10"/>
  <c r="CM48" i="10"/>
  <c r="AI129" i="10"/>
  <c r="BL28" i="10"/>
  <c r="CO95" i="10"/>
  <c r="BY44" i="10"/>
  <c r="AI82" i="10"/>
  <c r="T60" i="10"/>
  <c r="Q60" i="10"/>
  <c r="CE60" i="10"/>
  <c r="CL130" i="10"/>
  <c r="CO143" i="10"/>
  <c r="CO66" i="10"/>
  <c r="CM35" i="10"/>
  <c r="CO97" i="10"/>
  <c r="CS38" i="10"/>
  <c r="CO96" i="10"/>
  <c r="AL24" i="10"/>
  <c r="CO156" i="10"/>
  <c r="CO116" i="10"/>
  <c r="AI105" i="10"/>
  <c r="AY44" i="10"/>
  <c r="CS46" i="10" s="1"/>
  <c r="AY30" i="10"/>
  <c r="CS34" i="10" s="1"/>
  <c r="AI32" i="10"/>
  <c r="AI48" i="10"/>
  <c r="CV48" i="10" s="1"/>
  <c r="AI53" i="10"/>
  <c r="CV53" i="10" s="1"/>
  <c r="AI57" i="10"/>
  <c r="CV57" i="10" s="1"/>
  <c r="CM34" i="10"/>
  <c r="CO113" i="10"/>
  <c r="CO94" i="10"/>
  <c r="CO75" i="10"/>
  <c r="CO122" i="10"/>
  <c r="CO100" i="10"/>
  <c r="CO87" i="10"/>
  <c r="CO153" i="10"/>
  <c r="AI34" i="10"/>
  <c r="CV34" i="10" s="1"/>
  <c r="AI39" i="10"/>
  <c r="CV39" i="10" s="1"/>
  <c r="AI46" i="10"/>
  <c r="CV46" i="10" s="1"/>
  <c r="AI51" i="10"/>
  <c r="CV51" i="10" s="1"/>
  <c r="AI55" i="10"/>
  <c r="CV55" i="10" s="1"/>
  <c r="CO54" i="10"/>
  <c r="CO155" i="10"/>
  <c r="CO111" i="10"/>
  <c r="CO91" i="10"/>
  <c r="CO73" i="10"/>
  <c r="CM38" i="10"/>
  <c r="CO160" i="10"/>
  <c r="CO107" i="10"/>
  <c r="AF61" i="10"/>
  <c r="CO56" i="10"/>
  <c r="CO152" i="10"/>
  <c r="CO157" i="10"/>
  <c r="BL44" i="10"/>
  <c r="CO163" i="10"/>
  <c r="CO162" i="10"/>
  <c r="BY24" i="10"/>
  <c r="AY50" i="10"/>
  <c r="CS51" i="10" s="1"/>
  <c r="AI31" i="10"/>
  <c r="CV31" i="10" s="1"/>
  <c r="AI35" i="10"/>
  <c r="CV35" i="10" s="1"/>
  <c r="AI40" i="10"/>
  <c r="AI47" i="10"/>
  <c r="CV47" i="10" s="1"/>
  <c r="AI52" i="10"/>
  <c r="CV52" i="10" s="1"/>
  <c r="AI56" i="10"/>
  <c r="CV56" i="10" s="1"/>
  <c r="BL50" i="10"/>
  <c r="CO55" i="10"/>
  <c r="CK25" i="10"/>
  <c r="BY30" i="10"/>
  <c r="BK46" i="10"/>
  <c r="CZ46" i="10" s="1"/>
  <c r="CO139" i="10"/>
  <c r="CM25" i="10"/>
  <c r="CL117" i="10"/>
  <c r="BK66" i="10"/>
  <c r="CZ66" i="10" s="1"/>
  <c r="BY28" i="10"/>
  <c r="AU60" i="10"/>
  <c r="BL24" i="10"/>
  <c r="BC60" i="10"/>
  <c r="AV60" i="10"/>
  <c r="BN60" i="10"/>
  <c r="CO69" i="10"/>
  <c r="CO167" i="10"/>
  <c r="BK65" i="10"/>
  <c r="CZ65" i="10" s="1"/>
  <c r="BK47" i="10"/>
  <c r="CZ47" i="10" s="1"/>
  <c r="AF70" i="10"/>
  <c r="AE70" i="10"/>
  <c r="AE60" i="10" s="1"/>
  <c r="AX51" i="10"/>
  <c r="CX51" i="10" s="1"/>
  <c r="AE134" i="10"/>
  <c r="AW60" i="10"/>
  <c r="AX34" i="10"/>
  <c r="CX34" i="10" s="1"/>
  <c r="BK52" i="10"/>
  <c r="CZ52" i="10" s="1"/>
  <c r="BS60" i="10"/>
  <c r="BE60" i="10"/>
  <c r="AR60" i="10"/>
  <c r="Z60" i="10"/>
  <c r="BL30" i="10"/>
  <c r="CO27" i="10"/>
  <c r="CO149" i="10"/>
  <c r="BK69" i="10"/>
  <c r="CZ69" i="10" s="1"/>
  <c r="CO154" i="10"/>
  <c r="BK64" i="10"/>
  <c r="CZ64" i="10" s="1"/>
  <c r="CM53" i="10"/>
  <c r="BK49" i="10"/>
  <c r="CZ49" i="10" s="1"/>
  <c r="CO26" i="10"/>
  <c r="AX36" i="10"/>
  <c r="CX36" i="10" s="1"/>
  <c r="O60" i="10"/>
  <c r="CI60" i="10"/>
  <c r="CO158" i="10"/>
  <c r="BK48" i="10"/>
  <c r="CZ48" i="10" s="1"/>
  <c r="CO98" i="10"/>
  <c r="BK45" i="10"/>
  <c r="CZ45" i="10" s="1"/>
  <c r="AX76" i="10"/>
  <c r="CX76" i="10" s="1"/>
  <c r="CM76" i="10"/>
  <c r="AX161" i="10"/>
  <c r="CX161" i="10" s="1"/>
  <c r="CM161" i="10"/>
  <c r="AX152" i="10"/>
  <c r="CX152" i="10" s="1"/>
  <c r="CM152" i="10"/>
  <c r="AX138" i="10"/>
  <c r="CX138" i="10" s="1"/>
  <c r="CM138" i="10"/>
  <c r="AL137" i="10"/>
  <c r="CM113" i="10"/>
  <c r="AX113" i="10"/>
  <c r="CX113" i="10" s="1"/>
  <c r="CM94" i="10"/>
  <c r="AX94" i="10"/>
  <c r="CX94" i="10" s="1"/>
  <c r="AX75" i="10"/>
  <c r="CX75" i="10" s="1"/>
  <c r="CM75" i="10"/>
  <c r="CM47" i="10"/>
  <c r="AX109" i="10"/>
  <c r="CX109" i="10" s="1"/>
  <c r="CM109" i="10"/>
  <c r="AL108" i="10"/>
  <c r="AX142" i="10"/>
  <c r="CX142" i="10" s="1"/>
  <c r="CM142" i="10"/>
  <c r="AL141" i="10"/>
  <c r="CK124" i="10"/>
  <c r="DD124" i="10" s="1"/>
  <c r="BY123" i="10"/>
  <c r="CK102" i="10"/>
  <c r="DD102" i="10" s="1"/>
  <c r="BY101" i="10"/>
  <c r="CK63" i="10"/>
  <c r="DD63" i="10" s="1"/>
  <c r="BY62" i="10"/>
  <c r="CK80" i="10"/>
  <c r="DD80" i="10" s="1"/>
  <c r="BY79" i="10"/>
  <c r="AX155" i="10"/>
  <c r="CX155" i="10" s="1"/>
  <c r="CM155" i="10"/>
  <c r="CQ91" i="10"/>
  <c r="CN91" i="10"/>
  <c r="CN73" i="10"/>
  <c r="CK72" i="10"/>
  <c r="DD72" i="10" s="1"/>
  <c r="BY71" i="10"/>
  <c r="AX151" i="10"/>
  <c r="CX151" i="10" s="1"/>
  <c r="CM151" i="10"/>
  <c r="BX106" i="10"/>
  <c r="DB106" i="10" s="1"/>
  <c r="BL105" i="10"/>
  <c r="AX66" i="10"/>
  <c r="CX66" i="10" s="1"/>
  <c r="CM66" i="10"/>
  <c r="CO78" i="10"/>
  <c r="CN33" i="10"/>
  <c r="AX144" i="10"/>
  <c r="CX144" i="10" s="1"/>
  <c r="CM144" i="10"/>
  <c r="AX121" i="10"/>
  <c r="CX121" i="10" s="1"/>
  <c r="CM121" i="10"/>
  <c r="AL120" i="10"/>
  <c r="AX99" i="10"/>
  <c r="CX99" i="10" s="1"/>
  <c r="CM99" i="10"/>
  <c r="AX81" i="10"/>
  <c r="CX81" i="10" s="1"/>
  <c r="CM81" i="10"/>
  <c r="AX89" i="10"/>
  <c r="CX89" i="10" s="1"/>
  <c r="CM89" i="10"/>
  <c r="AX88" i="10"/>
  <c r="CX88" i="10" s="1"/>
  <c r="CM88" i="10"/>
  <c r="CN167" i="10"/>
  <c r="CQ167" i="10"/>
  <c r="CN151" i="10"/>
  <c r="CQ151" i="10"/>
  <c r="AX127" i="10"/>
  <c r="CX127" i="10" s="1"/>
  <c r="CM127" i="10"/>
  <c r="BK106" i="10"/>
  <c r="CZ106" i="10" s="1"/>
  <c r="AY105" i="10"/>
  <c r="CS106" i="10" s="1"/>
  <c r="AE28" i="10"/>
  <c r="AI29" i="10"/>
  <c r="CV29" i="10" s="1"/>
  <c r="AX104" i="10"/>
  <c r="CX104" i="10" s="1"/>
  <c r="CM104" i="10"/>
  <c r="AX93" i="10"/>
  <c r="CX93" i="10" s="1"/>
  <c r="CM93" i="10"/>
  <c r="AL92" i="10"/>
  <c r="AX38" i="10"/>
  <c r="CX38" i="10" s="1"/>
  <c r="CQ25" i="10"/>
  <c r="CN25" i="10"/>
  <c r="CN35" i="10"/>
  <c r="CN40" i="10"/>
  <c r="BX41" i="10"/>
  <c r="CO42" i="10"/>
  <c r="CO161" i="10"/>
  <c r="AX97" i="10"/>
  <c r="CX97" i="10" s="1"/>
  <c r="CM97" i="10"/>
  <c r="AX157" i="10"/>
  <c r="CX157" i="10" s="1"/>
  <c r="CM157" i="10"/>
  <c r="BX138" i="10"/>
  <c r="DB138" i="10" s="1"/>
  <c r="BL137" i="10"/>
  <c r="BK109" i="10"/>
  <c r="CZ109" i="10" s="1"/>
  <c r="AY108" i="10"/>
  <c r="CS111" i="10" s="1"/>
  <c r="BX142" i="10"/>
  <c r="DB142" i="10" s="1"/>
  <c r="BL141" i="10"/>
  <c r="CM26" i="10"/>
  <c r="AX156" i="10"/>
  <c r="CX156" i="10" s="1"/>
  <c r="CM156" i="10"/>
  <c r="CM112" i="10"/>
  <c r="BK112" i="10"/>
  <c r="CZ112" i="10" s="1"/>
  <c r="BK93" i="10"/>
  <c r="CZ93" i="10" s="1"/>
  <c r="AY92" i="10"/>
  <c r="CS94" i="10" s="1"/>
  <c r="CM74" i="10"/>
  <c r="BK74" i="10"/>
  <c r="CZ74" i="10" s="1"/>
  <c r="BX80" i="10"/>
  <c r="DB80" i="10" s="1"/>
  <c r="BL79" i="10"/>
  <c r="CQ160" i="10"/>
  <c r="CN160" i="10"/>
  <c r="AX162" i="10"/>
  <c r="CX162" i="10" s="1"/>
  <c r="CM162" i="10"/>
  <c r="CN144" i="10"/>
  <c r="CQ144" i="10"/>
  <c r="BK121" i="10"/>
  <c r="CZ121" i="10" s="1"/>
  <c r="AY120" i="10"/>
  <c r="CS121" i="10" s="1"/>
  <c r="CN99" i="10"/>
  <c r="CQ99" i="10"/>
  <c r="CQ81" i="10"/>
  <c r="CN81" i="10"/>
  <c r="CO89" i="10"/>
  <c r="CN88" i="10"/>
  <c r="CQ88" i="10"/>
  <c r="AX139" i="10"/>
  <c r="CX139" i="10" s="1"/>
  <c r="CM139" i="10"/>
  <c r="AX77" i="10"/>
  <c r="CX77" i="10" s="1"/>
  <c r="CM77" i="10"/>
  <c r="AX153" i="10"/>
  <c r="CX153" i="10" s="1"/>
  <c r="CM153" i="10"/>
  <c r="CM107" i="10"/>
  <c r="AX107" i="10"/>
  <c r="CX107" i="10" s="1"/>
  <c r="CN58" i="10"/>
  <c r="BK142" i="10"/>
  <c r="CZ142" i="10" s="1"/>
  <c r="AY141" i="10"/>
  <c r="CN26" i="10"/>
  <c r="CO33" i="10"/>
  <c r="CO38" i="10"/>
  <c r="AX150" i="10"/>
  <c r="CX150" i="10" s="1"/>
  <c r="CM150" i="10"/>
  <c r="CN104" i="10"/>
  <c r="CQ104" i="10"/>
  <c r="CO86" i="10"/>
  <c r="AX65" i="10"/>
  <c r="CX65" i="10" s="1"/>
  <c r="CM65" i="10"/>
  <c r="CK138" i="10"/>
  <c r="DD138" i="10" s="1"/>
  <c r="BY137" i="10"/>
  <c r="CK142" i="10"/>
  <c r="DD142" i="10" s="1"/>
  <c r="BY141" i="10"/>
  <c r="CQ156" i="10"/>
  <c r="CN156" i="10"/>
  <c r="CO112" i="10"/>
  <c r="BX93" i="10"/>
  <c r="DB93" i="10" s="1"/>
  <c r="BL92" i="10"/>
  <c r="CO74" i="10"/>
  <c r="BK80" i="10"/>
  <c r="CZ80" i="10" s="1"/>
  <c r="AY79" i="10"/>
  <c r="AX147" i="10"/>
  <c r="CX147" i="10" s="1"/>
  <c r="CM147" i="10"/>
  <c r="AL146" i="10"/>
  <c r="AX122" i="10"/>
  <c r="CX122" i="10" s="1"/>
  <c r="CM122" i="10"/>
  <c r="AX100" i="10"/>
  <c r="CX100" i="10" s="1"/>
  <c r="CM100" i="10"/>
  <c r="AX83" i="10"/>
  <c r="CX83" i="10" s="1"/>
  <c r="CM83" i="10"/>
  <c r="AL82" i="10"/>
  <c r="CM54" i="10"/>
  <c r="CM31" i="10"/>
  <c r="CM160" i="10"/>
  <c r="AX160" i="10"/>
  <c r="CX160" i="10" s="1"/>
  <c r="CO144" i="10"/>
  <c r="BX121" i="10"/>
  <c r="DB121" i="10" s="1"/>
  <c r="BL120" i="10"/>
  <c r="CO99" i="10"/>
  <c r="CO81" i="10"/>
  <c r="CM29" i="10"/>
  <c r="AX131" i="10"/>
  <c r="CX131" i="10" s="1"/>
  <c r="CM131" i="10"/>
  <c r="AL129" i="10"/>
  <c r="CO88" i="10"/>
  <c r="CO159" i="10"/>
  <c r="CQ139" i="10"/>
  <c r="CN139" i="10"/>
  <c r="CO77" i="10"/>
  <c r="CQ153" i="10"/>
  <c r="CN153" i="10"/>
  <c r="CN107" i="10"/>
  <c r="CQ107" i="10"/>
  <c r="CL112" i="10"/>
  <c r="BX115" i="10"/>
  <c r="DB115" i="10" s="1"/>
  <c r="BL114" i="10"/>
  <c r="CN39" i="10"/>
  <c r="CQ152" i="10"/>
  <c r="CN152" i="10"/>
  <c r="BX109" i="10"/>
  <c r="DB109" i="10" s="1"/>
  <c r="BL108" i="10"/>
  <c r="CO166" i="10"/>
  <c r="CM86" i="10"/>
  <c r="AX86" i="10"/>
  <c r="CX86" i="10" s="1"/>
  <c r="CN36" i="10"/>
  <c r="CN53" i="10"/>
  <c r="CO58" i="10"/>
  <c r="AT60" i="10"/>
  <c r="CN150" i="10"/>
  <c r="CQ150" i="10"/>
  <c r="AX126" i="10"/>
  <c r="CX126" i="10" s="1"/>
  <c r="CM126" i="10"/>
  <c r="CQ86" i="10"/>
  <c r="CN86" i="10"/>
  <c r="AX125" i="10"/>
  <c r="CX125" i="10" s="1"/>
  <c r="CM125" i="10"/>
  <c r="AX85" i="10"/>
  <c r="CX85" i="10" s="1"/>
  <c r="CM85" i="10"/>
  <c r="CM64" i="10"/>
  <c r="AX64" i="10"/>
  <c r="CX64" i="10" s="1"/>
  <c r="AX68" i="10"/>
  <c r="CX68" i="10" s="1"/>
  <c r="AL67" i="10"/>
  <c r="AX136" i="10"/>
  <c r="CX136" i="10" s="1"/>
  <c r="CM136" i="10"/>
  <c r="CK93" i="10"/>
  <c r="DD93" i="10" s="1"/>
  <c r="BY92" i="10"/>
  <c r="CM46" i="10"/>
  <c r="BK119" i="10"/>
  <c r="CZ119" i="10" s="1"/>
  <c r="AY118" i="10"/>
  <c r="CN163" i="10"/>
  <c r="CQ163" i="10"/>
  <c r="BX147" i="10"/>
  <c r="DB147" i="10" s="1"/>
  <c r="BL146" i="10"/>
  <c r="CN122" i="10"/>
  <c r="CQ122" i="10"/>
  <c r="CQ100" i="10"/>
  <c r="CN100" i="10"/>
  <c r="BK83" i="10"/>
  <c r="CZ83" i="10" s="1"/>
  <c r="AY82" i="10"/>
  <c r="CS85" i="10" s="1"/>
  <c r="CM143" i="10"/>
  <c r="AX143" i="10"/>
  <c r="CX143" i="10" s="1"/>
  <c r="CK121" i="10"/>
  <c r="DD121" i="10" s="1"/>
  <c r="BY120" i="10"/>
  <c r="BK131" i="10"/>
  <c r="CZ131" i="10" s="1"/>
  <c r="AY129" i="10"/>
  <c r="CN159" i="10"/>
  <c r="CQ159" i="10"/>
  <c r="AX116" i="10"/>
  <c r="CX116" i="10" s="1"/>
  <c r="CM116" i="10"/>
  <c r="CN77" i="10"/>
  <c r="CM49" i="10"/>
  <c r="CL103" i="10"/>
  <c r="AX158" i="10"/>
  <c r="CX158" i="10" s="1"/>
  <c r="CM158" i="10"/>
  <c r="CQ157" i="10"/>
  <c r="CN157" i="10"/>
  <c r="CQ75" i="10"/>
  <c r="CN75" i="10"/>
  <c r="CO150" i="10"/>
  <c r="CN166" i="10"/>
  <c r="CQ166" i="10"/>
  <c r="AE41" i="10"/>
  <c r="AI42" i="10"/>
  <c r="CV42" i="10" s="1"/>
  <c r="CP40" i="10"/>
  <c r="CP57" i="10"/>
  <c r="BK27" i="10"/>
  <c r="CZ27" i="10" s="1"/>
  <c r="CN54" i="10"/>
  <c r="BX28" i="10"/>
  <c r="CO29" i="10"/>
  <c r="CO34" i="10"/>
  <c r="CO39" i="10"/>
  <c r="CO51" i="10"/>
  <c r="AP60" i="10"/>
  <c r="AX166" i="10"/>
  <c r="CX166" i="10" s="1"/>
  <c r="CM166" i="10"/>
  <c r="CO65" i="10"/>
  <c r="CP32" i="10"/>
  <c r="CN55" i="10"/>
  <c r="CO35" i="10"/>
  <c r="CO40" i="10"/>
  <c r="CO52" i="10"/>
  <c r="AQ60" i="10"/>
  <c r="AX140" i="10"/>
  <c r="CX140" i="10" s="1"/>
  <c r="CM140" i="10"/>
  <c r="BK115" i="10"/>
  <c r="CZ115" i="10" s="1"/>
  <c r="AY114" i="10"/>
  <c r="CS116" i="10" s="1"/>
  <c r="CO76" i="10"/>
  <c r="CO165" i="10"/>
  <c r="AX149" i="10"/>
  <c r="CX149" i="10" s="1"/>
  <c r="CM149" i="10"/>
  <c r="CQ125" i="10"/>
  <c r="CN125" i="10"/>
  <c r="CM103" i="10"/>
  <c r="BK103" i="10"/>
  <c r="CZ103" i="10" s="1"/>
  <c r="CM33" i="10"/>
  <c r="CM68" i="10"/>
  <c r="BK68" i="10"/>
  <c r="CZ68" i="10" s="1"/>
  <c r="AY67" i="10"/>
  <c r="CS68" i="10" s="1"/>
  <c r="CO164" i="10"/>
  <c r="CO148" i="10"/>
  <c r="AX124" i="10"/>
  <c r="CX124" i="10" s="1"/>
  <c r="AL123" i="10"/>
  <c r="AX102" i="10"/>
  <c r="CX102" i="10" s="1"/>
  <c r="CM102" i="10"/>
  <c r="AL101" i="10"/>
  <c r="AX84" i="10"/>
  <c r="CX84" i="10" s="1"/>
  <c r="CM84" i="10"/>
  <c r="AX63" i="10"/>
  <c r="CX63" i="10" s="1"/>
  <c r="CM63" i="10"/>
  <c r="AL62" i="10"/>
  <c r="CM32" i="10"/>
  <c r="CK119" i="10"/>
  <c r="DD119" i="10" s="1"/>
  <c r="BY118" i="10"/>
  <c r="AX128" i="10"/>
  <c r="CX128" i="10" s="1"/>
  <c r="CM128" i="10"/>
  <c r="AX163" i="10"/>
  <c r="CX163" i="10" s="1"/>
  <c r="CM163" i="10"/>
  <c r="BK147" i="10"/>
  <c r="CZ147" i="10" s="1"/>
  <c r="AY146" i="10"/>
  <c r="BX83" i="10"/>
  <c r="DB83" i="10" s="1"/>
  <c r="BL82" i="10"/>
  <c r="CN154" i="10"/>
  <c r="CQ154" i="10"/>
  <c r="AX132" i="10"/>
  <c r="CX132" i="10" s="1"/>
  <c r="CM132" i="10"/>
  <c r="AX110" i="10"/>
  <c r="CX110" i="10" s="1"/>
  <c r="CM110" i="10"/>
  <c r="AX90" i="10"/>
  <c r="CX90" i="10" s="1"/>
  <c r="CM90" i="10"/>
  <c r="AX72" i="10"/>
  <c r="CX72" i="10" s="1"/>
  <c r="CM72" i="10"/>
  <c r="AL71" i="10"/>
  <c r="BX131" i="10"/>
  <c r="DB131" i="10" s="1"/>
  <c r="BL129" i="10"/>
  <c r="AX159" i="10"/>
  <c r="CX159" i="10" s="1"/>
  <c r="CM159" i="10"/>
  <c r="AX96" i="10"/>
  <c r="CX96" i="10" s="1"/>
  <c r="CM96" i="10"/>
  <c r="BK28" i="10"/>
  <c r="CN29" i="10"/>
  <c r="CQ34" i="10"/>
  <c r="CN34" i="10"/>
  <c r="CQ51" i="10"/>
  <c r="CN51" i="10"/>
  <c r="BK138" i="10"/>
  <c r="CZ138" i="10" s="1"/>
  <c r="AY137" i="10"/>
  <c r="AX80" i="10"/>
  <c r="CX80" i="10" s="1"/>
  <c r="CM80" i="10"/>
  <c r="AL79" i="10"/>
  <c r="CN162" i="10"/>
  <c r="CQ162" i="10"/>
  <c r="AI33" i="10"/>
  <c r="CV33" i="10" s="1"/>
  <c r="AI38" i="10"/>
  <c r="CV38" i="10" s="1"/>
  <c r="AI45" i="10"/>
  <c r="CV45" i="10" s="1"/>
  <c r="AI49" i="10"/>
  <c r="CV49" i="10" s="1"/>
  <c r="AI54" i="10"/>
  <c r="CV54" i="10" s="1"/>
  <c r="AI58" i="10"/>
  <c r="CV58" i="10" s="1"/>
  <c r="AY24" i="10"/>
  <c r="CS26" i="10" s="1"/>
  <c r="CQ31" i="10"/>
  <c r="CN31" i="10"/>
  <c r="CN56" i="10"/>
  <c r="CO36" i="10"/>
  <c r="BQ60" i="10"/>
  <c r="CN140" i="10"/>
  <c r="CQ140" i="10"/>
  <c r="AX115" i="10"/>
  <c r="CX115" i="10" s="1"/>
  <c r="CM115" i="10"/>
  <c r="AL114" i="10"/>
  <c r="CN76" i="10"/>
  <c r="CQ76" i="10"/>
  <c r="AX98" i="10"/>
  <c r="CX98" i="10" s="1"/>
  <c r="CM98" i="10"/>
  <c r="CQ165" i="10"/>
  <c r="CN165" i="10"/>
  <c r="CQ149" i="10"/>
  <c r="CN149" i="10"/>
  <c r="CO125" i="10"/>
  <c r="CO103" i="10"/>
  <c r="CO85" i="10"/>
  <c r="CO64" i="10"/>
  <c r="AX69" i="10"/>
  <c r="CX69" i="10" s="1"/>
  <c r="CM69" i="10"/>
  <c r="BX68" i="10"/>
  <c r="DB68" i="10" s="1"/>
  <c r="BL67" i="10"/>
  <c r="CQ164" i="10"/>
  <c r="CN164" i="10"/>
  <c r="AX148" i="10"/>
  <c r="CX148" i="10" s="1"/>
  <c r="CM148" i="10"/>
  <c r="CM124" i="10"/>
  <c r="BK124" i="10"/>
  <c r="CZ124" i="10" s="1"/>
  <c r="AY123" i="10"/>
  <c r="CS127" i="10" s="1"/>
  <c r="BK102" i="10"/>
  <c r="CZ102" i="10" s="1"/>
  <c r="AY101" i="10"/>
  <c r="CS103" i="10" s="1"/>
  <c r="CQ84" i="10"/>
  <c r="CN84" i="10"/>
  <c r="BK63" i="10"/>
  <c r="CZ63" i="10" s="1"/>
  <c r="AY62" i="10"/>
  <c r="CM119" i="10"/>
  <c r="CM118" i="10" s="1"/>
  <c r="AX119" i="10"/>
  <c r="CX119" i="10" s="1"/>
  <c r="AL118" i="10"/>
  <c r="CQ128" i="10"/>
  <c r="CN128" i="10"/>
  <c r="CK147" i="10"/>
  <c r="DD147" i="10" s="1"/>
  <c r="BY146" i="10"/>
  <c r="CK83" i="10"/>
  <c r="DD83" i="10" s="1"/>
  <c r="BY82" i="10"/>
  <c r="AX154" i="10"/>
  <c r="CX154" i="10" s="1"/>
  <c r="CM154" i="10"/>
  <c r="CQ132" i="10"/>
  <c r="CN132" i="10"/>
  <c r="CN110" i="10"/>
  <c r="CQ110" i="10"/>
  <c r="BK72" i="10"/>
  <c r="CZ72" i="10" s="1"/>
  <c r="AY71" i="10"/>
  <c r="CS74" i="10" s="1"/>
  <c r="CS39" i="10"/>
  <c r="CS40" i="10"/>
  <c r="CK131" i="10"/>
  <c r="DD131" i="10" s="1"/>
  <c r="BY129" i="10"/>
  <c r="CM117" i="10"/>
  <c r="BK117" i="10"/>
  <c r="CZ117" i="10" s="1"/>
  <c r="AX167" i="10"/>
  <c r="CX167" i="10" s="1"/>
  <c r="CM167" i="10"/>
  <c r="CO127" i="10"/>
  <c r="CK106" i="10"/>
  <c r="DD106" i="10" s="1"/>
  <c r="BY105" i="10"/>
  <c r="CQ87" i="10"/>
  <c r="CN87" i="10"/>
  <c r="CM52" i="10"/>
  <c r="AX78" i="10"/>
  <c r="CX78" i="10" s="1"/>
  <c r="CM78" i="10"/>
  <c r="AI146" i="10"/>
  <c r="CN32" i="10"/>
  <c r="BK41" i="10"/>
  <c r="CN42" i="10"/>
  <c r="CN57" i="10"/>
  <c r="CN158" i="10"/>
  <c r="CQ158" i="10"/>
  <c r="CO140" i="10"/>
  <c r="CK115" i="10"/>
  <c r="DD115" i="10" s="1"/>
  <c r="BY114" i="10"/>
  <c r="AX95" i="10"/>
  <c r="CX95" i="10" s="1"/>
  <c r="CM95" i="10"/>
  <c r="CQ161" i="10"/>
  <c r="CN161" i="10"/>
  <c r="CM27" i="10"/>
  <c r="AX165" i="10"/>
  <c r="CX165" i="10" s="1"/>
  <c r="CM165" i="10"/>
  <c r="CK109" i="10"/>
  <c r="DD109" i="10" s="1"/>
  <c r="BY108" i="10"/>
  <c r="CK68" i="10"/>
  <c r="DD68" i="10" s="1"/>
  <c r="BY67" i="10"/>
  <c r="AX164" i="10"/>
  <c r="CX164" i="10" s="1"/>
  <c r="CM164" i="10"/>
  <c r="CQ148" i="10"/>
  <c r="CN148" i="10"/>
  <c r="BX124" i="10"/>
  <c r="DB124" i="10" s="1"/>
  <c r="BL123" i="10"/>
  <c r="BX102" i="10"/>
  <c r="DB102" i="10" s="1"/>
  <c r="BL101" i="10"/>
  <c r="CO84" i="10"/>
  <c r="BX63" i="10"/>
  <c r="DB63" i="10" s="1"/>
  <c r="BL62" i="10"/>
  <c r="BX119" i="10"/>
  <c r="DB119" i="10" s="1"/>
  <c r="BL118" i="10"/>
  <c r="CO128" i="10"/>
  <c r="CN155" i="10"/>
  <c r="CQ155" i="10"/>
  <c r="AX135" i="10"/>
  <c r="CX135" i="10" s="1"/>
  <c r="CM135" i="10"/>
  <c r="AX111" i="10"/>
  <c r="CX111" i="10" s="1"/>
  <c r="CM111" i="10"/>
  <c r="AX91" i="10"/>
  <c r="CX91" i="10" s="1"/>
  <c r="CM91" i="10"/>
  <c r="AX73" i="10"/>
  <c r="CX73" i="10" s="1"/>
  <c r="CM73" i="10"/>
  <c r="CM45" i="10"/>
  <c r="CO132" i="10"/>
  <c r="CO110" i="10"/>
  <c r="CO90" i="10"/>
  <c r="BX72" i="10"/>
  <c r="DB72" i="10" s="1"/>
  <c r="BL71" i="10"/>
  <c r="CM39" i="10"/>
  <c r="CQ89" i="10"/>
  <c r="CN89" i="10"/>
  <c r="CO117" i="10"/>
  <c r="CO151" i="10"/>
  <c r="AX106" i="10"/>
  <c r="CX106" i="10" s="1"/>
  <c r="CM106" i="10"/>
  <c r="AL105" i="10"/>
  <c r="AX87" i="10"/>
  <c r="CX87" i="10" s="1"/>
  <c r="CM87" i="10"/>
  <c r="CQ78" i="10"/>
  <c r="CN78" i="10"/>
  <c r="CL74" i="10"/>
  <c r="AN60" i="10"/>
  <c r="AM60" i="10"/>
  <c r="CI43" i="10"/>
  <c r="CB43" i="10"/>
  <c r="CJ43" i="10"/>
  <c r="N43" i="10"/>
  <c r="V43" i="10"/>
  <c r="AD43" i="10"/>
  <c r="CD43" i="10"/>
  <c r="F60" i="10"/>
  <c r="M43" i="10"/>
  <c r="U43" i="10"/>
  <c r="AC43" i="10"/>
  <c r="BB43" i="10"/>
  <c r="BJ43" i="10"/>
  <c r="AE37" i="10"/>
  <c r="Y23" i="10"/>
  <c r="CG43" i="10"/>
  <c r="I23" i="10"/>
  <c r="Q23" i="10"/>
  <c r="S43" i="10"/>
  <c r="BQ43" i="10"/>
  <c r="K23" i="10"/>
  <c r="S23" i="10"/>
  <c r="AA23" i="10"/>
  <c r="BA43" i="10"/>
  <c r="BI43" i="10"/>
  <c r="K43" i="10"/>
  <c r="AA43" i="10"/>
  <c r="BQ23" i="10"/>
  <c r="BQ22" i="10" s="1"/>
  <c r="AX24" i="10"/>
  <c r="CD23" i="10"/>
  <c r="BZ43" i="10"/>
  <c r="CH43" i="10"/>
  <c r="BW23" i="10"/>
  <c r="AE50" i="10"/>
  <c r="BN43" i="10"/>
  <c r="BV43" i="10"/>
  <c r="AF24" i="10"/>
  <c r="BC43" i="10"/>
  <c r="BM43" i="10"/>
  <c r="BU43" i="10"/>
  <c r="CG23" i="10"/>
  <c r="J23" i="10"/>
  <c r="R23" i="10"/>
  <c r="Z23" i="10"/>
  <c r="P43" i="10"/>
  <c r="X43" i="10"/>
  <c r="BP23" i="10"/>
  <c r="BO43" i="10"/>
  <c r="BW43" i="10"/>
  <c r="AF37" i="10"/>
  <c r="CA43" i="10"/>
  <c r="BB23" i="10"/>
  <c r="BT43" i="10"/>
  <c r="M23" i="10"/>
  <c r="U23" i="10"/>
  <c r="AC23" i="10"/>
  <c r="BF43" i="10"/>
  <c r="CC23" i="10"/>
  <c r="BO23" i="10"/>
  <c r="L43" i="10"/>
  <c r="T43" i="10"/>
  <c r="AB43" i="10"/>
  <c r="BA23" i="10"/>
  <c r="BI23" i="10"/>
  <c r="BJ23" i="10"/>
  <c r="BG43" i="10"/>
  <c r="BC23" i="10"/>
  <c r="BG23" i="10"/>
  <c r="BR43" i="10"/>
  <c r="BD43" i="10"/>
  <c r="BS23" i="10"/>
  <c r="CB23" i="10"/>
  <c r="CJ23" i="10"/>
  <c r="BX37" i="10"/>
  <c r="O23" i="10"/>
  <c r="W23" i="10"/>
  <c r="BD23" i="10"/>
  <c r="BT23" i="10"/>
  <c r="BZ23" i="10"/>
  <c r="BZ22" i="10" s="1"/>
  <c r="CH23" i="10"/>
  <c r="V23" i="10"/>
  <c r="AF44" i="10"/>
  <c r="AZ23" i="10"/>
  <c r="BH23" i="10"/>
  <c r="L23" i="10"/>
  <c r="N23" i="10"/>
  <c r="O43" i="10"/>
  <c r="W43" i="10"/>
  <c r="I43" i="10"/>
  <c r="Q43" i="10"/>
  <c r="Y43" i="10"/>
  <c r="BE23" i="10"/>
  <c r="CE23" i="10"/>
  <c r="CE43" i="10"/>
  <c r="AD23" i="10"/>
  <c r="J43" i="10"/>
  <c r="R43" i="10"/>
  <c r="Z43" i="10"/>
  <c r="BF23" i="10"/>
  <c r="AZ43" i="10"/>
  <c r="BH43" i="10"/>
  <c r="BX24" i="10"/>
  <c r="BR23" i="10"/>
  <c r="CC43" i="10"/>
  <c r="CF43" i="10"/>
  <c r="AB23" i="10"/>
  <c r="P23" i="10"/>
  <c r="P22" i="10" s="1"/>
  <c r="X23" i="10"/>
  <c r="BM23" i="10"/>
  <c r="BU23" i="10"/>
  <c r="CA23" i="10"/>
  <c r="CI23" i="10"/>
  <c r="T23" i="10"/>
  <c r="BE43" i="10"/>
  <c r="BN23" i="10"/>
  <c r="BV23" i="10"/>
  <c r="BP43" i="10"/>
  <c r="BS43" i="10"/>
  <c r="CF23" i="10"/>
  <c r="AF30" i="10"/>
  <c r="AF50" i="10"/>
  <c r="CK30" i="10"/>
  <c r="AE30" i="10"/>
  <c r="AE44" i="10"/>
  <c r="BX30" i="10"/>
  <c r="CK37" i="10"/>
  <c r="BX50" i="10"/>
  <c r="BK30" i="10"/>
  <c r="AE24" i="10"/>
  <c r="CD22" i="10" l="1"/>
  <c r="CN90" i="10"/>
  <c r="CQ90" i="10"/>
  <c r="CL47" i="10"/>
  <c r="CQ32" i="10"/>
  <c r="CV32" i="10"/>
  <c r="CP47" i="10"/>
  <c r="CS93" i="10"/>
  <c r="CS109" i="10"/>
  <c r="CS117" i="10"/>
  <c r="CS78" i="10"/>
  <c r="CQ96" i="10"/>
  <c r="CQ77" i="10"/>
  <c r="CN96" i="10"/>
  <c r="CS77" i="10"/>
  <c r="CQ95" i="10"/>
  <c r="CS112" i="10"/>
  <c r="CS76" i="10"/>
  <c r="CN95" i="10"/>
  <c r="CN116" i="10"/>
  <c r="CS86" i="10"/>
  <c r="CQ116" i="10"/>
  <c r="CS104" i="10"/>
  <c r="CS126" i="10"/>
  <c r="CN94" i="10"/>
  <c r="CN85" i="10"/>
  <c r="CN113" i="10"/>
  <c r="CQ94" i="10"/>
  <c r="CQ111" i="10"/>
  <c r="CS142" i="10"/>
  <c r="CS72" i="10"/>
  <c r="CS83" i="10"/>
  <c r="CN127" i="10"/>
  <c r="CQ97" i="10"/>
  <c r="CQ126" i="10"/>
  <c r="CN111" i="10"/>
  <c r="CS125" i="10"/>
  <c r="CS90" i="10"/>
  <c r="CS87" i="10"/>
  <c r="CS73" i="10"/>
  <c r="CS84" i="10"/>
  <c r="CS88" i="10"/>
  <c r="CS107" i="10"/>
  <c r="CQ85" i="10"/>
  <c r="CN143" i="10"/>
  <c r="CN97" i="10"/>
  <c r="CN126" i="10"/>
  <c r="CS89" i="10"/>
  <c r="CQ113" i="10"/>
  <c r="CS96" i="10"/>
  <c r="CQ127" i="10"/>
  <c r="CQ143" i="10"/>
  <c r="CS75" i="10"/>
  <c r="CS110" i="10"/>
  <c r="CS115" i="10"/>
  <c r="CS95" i="10"/>
  <c r="CS91" i="10"/>
  <c r="CS102" i="10"/>
  <c r="CS100" i="10"/>
  <c r="CS99" i="10"/>
  <c r="CN98" i="10"/>
  <c r="CQ73" i="10"/>
  <c r="CS124" i="10"/>
  <c r="CS122" i="10"/>
  <c r="CQ98" i="10"/>
  <c r="CS98" i="10"/>
  <c r="CS113" i="10"/>
  <c r="CS97" i="10"/>
  <c r="CS143" i="10"/>
  <c r="CK67" i="10"/>
  <c r="CK82" i="10"/>
  <c r="CL58" i="10"/>
  <c r="CN49" i="10"/>
  <c r="CP52" i="10"/>
  <c r="BX43" i="10"/>
  <c r="CL54" i="10"/>
  <c r="CL29" i="10"/>
  <c r="CK71" i="10"/>
  <c r="CK123" i="10"/>
  <c r="CP46" i="10"/>
  <c r="CK101" i="10"/>
  <c r="CL56" i="10"/>
  <c r="CK108" i="10"/>
  <c r="CK129" i="10"/>
  <c r="CK146" i="10"/>
  <c r="CP148" i="10"/>
  <c r="BK24" i="10"/>
  <c r="CK141" i="10"/>
  <c r="CN48" i="10"/>
  <c r="CN64" i="10"/>
  <c r="CN46" i="10"/>
  <c r="CL40" i="10"/>
  <c r="CL39" i="10"/>
  <c r="CK50" i="10"/>
  <c r="CK118" i="10"/>
  <c r="CL55" i="10"/>
  <c r="CL32" i="10"/>
  <c r="CK114" i="10"/>
  <c r="CK105" i="10"/>
  <c r="CP163" i="10"/>
  <c r="CK120" i="10"/>
  <c r="CK79" i="10"/>
  <c r="CL35" i="10"/>
  <c r="CN38" i="10"/>
  <c r="CK92" i="10"/>
  <c r="CL131" i="10"/>
  <c r="CK137" i="10"/>
  <c r="CL142" i="10"/>
  <c r="CN69" i="10"/>
  <c r="BK50" i="10"/>
  <c r="CN47" i="10"/>
  <c r="CK24" i="10"/>
  <c r="DD25" i="10"/>
  <c r="CL31" i="10"/>
  <c r="CL57" i="10"/>
  <c r="AI61" i="10"/>
  <c r="CL33" i="10"/>
  <c r="CL42" i="10"/>
  <c r="CK62" i="10"/>
  <c r="CN65" i="10"/>
  <c r="CP25" i="10"/>
  <c r="CV25" i="10"/>
  <c r="CL53" i="10"/>
  <c r="CP167" i="10"/>
  <c r="CQ55" i="10"/>
  <c r="CP55" i="10"/>
  <c r="CP26" i="10"/>
  <c r="CN66" i="10"/>
  <c r="CP48" i="10"/>
  <c r="AI70" i="10"/>
  <c r="CQ40" i="10"/>
  <c r="CQ46" i="10"/>
  <c r="CP34" i="10"/>
  <c r="CF22" i="10"/>
  <c r="BZ21" i="10"/>
  <c r="BZ169" i="10" s="1"/>
  <c r="CD21" i="10"/>
  <c r="CD169" i="10" s="1"/>
  <c r="P21" i="10"/>
  <c r="P169" i="10" s="1"/>
  <c r="CP29" i="10"/>
  <c r="CN135" i="10"/>
  <c r="BK37" i="10"/>
  <c r="CQ135" i="10"/>
  <c r="CO25" i="10"/>
  <c r="CO24" i="10" s="1"/>
  <c r="CN136" i="10"/>
  <c r="BY43" i="10"/>
  <c r="AL134" i="10"/>
  <c r="CO136" i="10"/>
  <c r="CQ66" i="10"/>
  <c r="CQ136" i="10"/>
  <c r="CM105" i="10"/>
  <c r="CO53" i="10"/>
  <c r="CQ69" i="10"/>
  <c r="CO135" i="10"/>
  <c r="CN52" i="10"/>
  <c r="BL134" i="10"/>
  <c r="CS36" i="10"/>
  <c r="CS31" i="10"/>
  <c r="CS33" i="10"/>
  <c r="CQ48" i="10"/>
  <c r="BL43" i="10"/>
  <c r="CS35" i="10"/>
  <c r="CS32" i="10"/>
  <c r="AY23" i="10"/>
  <c r="CS45" i="10"/>
  <c r="CQ35" i="10"/>
  <c r="CQ42" i="10"/>
  <c r="CL148" i="10"/>
  <c r="CP31" i="10"/>
  <c r="BL23" i="10"/>
  <c r="AY43" i="10"/>
  <c r="BN22" i="10"/>
  <c r="CS48" i="10"/>
  <c r="CL46" i="10"/>
  <c r="AY61" i="10"/>
  <c r="CS49" i="10"/>
  <c r="CQ57" i="10"/>
  <c r="CP39" i="10"/>
  <c r="CQ47" i="10"/>
  <c r="CS47" i="10"/>
  <c r="BR22" i="10"/>
  <c r="X22" i="10"/>
  <c r="AC22" i="10"/>
  <c r="CQ65" i="10"/>
  <c r="CL51" i="10"/>
  <c r="BY23" i="10"/>
  <c r="AF60" i="10"/>
  <c r="AB22" i="10"/>
  <c r="CQ29" i="10"/>
  <c r="CQ64" i="10"/>
  <c r="CL25" i="10"/>
  <c r="CJ22" i="10"/>
  <c r="BC22" i="10"/>
  <c r="CL38" i="10"/>
  <c r="CL34" i="10"/>
  <c r="CH22" i="10"/>
  <c r="CQ53" i="10"/>
  <c r="CP53" i="10"/>
  <c r="CP56" i="10"/>
  <c r="CM62" i="10"/>
  <c r="BY134" i="10"/>
  <c r="CQ56" i="10"/>
  <c r="CL26" i="10"/>
  <c r="CL48" i="10"/>
  <c r="CS54" i="10"/>
  <c r="CQ39" i="10"/>
  <c r="CS53" i="10"/>
  <c r="CQ58" i="10"/>
  <c r="CS69" i="10"/>
  <c r="CS52" i="10"/>
  <c r="CL52" i="10"/>
  <c r="CQ26" i="10"/>
  <c r="AL61" i="10"/>
  <c r="CL167" i="10"/>
  <c r="CQ38" i="10"/>
  <c r="CQ52" i="10"/>
  <c r="BL61" i="10"/>
  <c r="CS64" i="10"/>
  <c r="CN45" i="10"/>
  <c r="BK44" i="10"/>
  <c r="CS66" i="10"/>
  <c r="V22" i="10"/>
  <c r="CA22" i="10"/>
  <c r="CP35" i="10"/>
  <c r="CS65" i="10"/>
  <c r="CP51" i="10"/>
  <c r="CS63" i="10"/>
  <c r="AY70" i="10"/>
  <c r="CQ54" i="10"/>
  <c r="CP98" i="10"/>
  <c r="CL98" i="10"/>
  <c r="CO138" i="10"/>
  <c r="BX137" i="10"/>
  <c r="CP144" i="10"/>
  <c r="CL144" i="10"/>
  <c r="BY61" i="10"/>
  <c r="CB22" i="10"/>
  <c r="AA22" i="10"/>
  <c r="CP73" i="10"/>
  <c r="CL73" i="10"/>
  <c r="CO102" i="10"/>
  <c r="CO101" i="10" s="1"/>
  <c r="BX101" i="10"/>
  <c r="CP33" i="10"/>
  <c r="CP90" i="10"/>
  <c r="CL90" i="10"/>
  <c r="CP58" i="10"/>
  <c r="CN27" i="10"/>
  <c r="CN24" i="10" s="1"/>
  <c r="CP158" i="10"/>
  <c r="CL158" i="10"/>
  <c r="CP136" i="10"/>
  <c r="CL136" i="10"/>
  <c r="CP85" i="10"/>
  <c r="CL85" i="10"/>
  <c r="CP126" i="10"/>
  <c r="CL126" i="10"/>
  <c r="CM146" i="10"/>
  <c r="AY134" i="10"/>
  <c r="CP77" i="10"/>
  <c r="CL77" i="10"/>
  <c r="CL163" i="10"/>
  <c r="CP156" i="10"/>
  <c r="CL156" i="10"/>
  <c r="CP104" i="10"/>
  <c r="CL104" i="10"/>
  <c r="CP81" i="10"/>
  <c r="CL81" i="10"/>
  <c r="CP151" i="10"/>
  <c r="CL151" i="10"/>
  <c r="CP142" i="10"/>
  <c r="AX141" i="10"/>
  <c r="CS27" i="10"/>
  <c r="CP78" i="10"/>
  <c r="CL78" i="10"/>
  <c r="CP63" i="10"/>
  <c r="AX62" i="10"/>
  <c r="CL63" i="10"/>
  <c r="CO147" i="10"/>
  <c r="CO146" i="10" s="1"/>
  <c r="BX146" i="10"/>
  <c r="CN121" i="10"/>
  <c r="CN120" i="10" s="1"/>
  <c r="CQ121" i="10"/>
  <c r="BK120" i="10"/>
  <c r="CP94" i="10"/>
  <c r="CL94" i="10"/>
  <c r="N22" i="10"/>
  <c r="S22" i="10"/>
  <c r="CP106" i="10"/>
  <c r="AX105" i="10"/>
  <c r="CL106" i="10"/>
  <c r="BL70" i="10"/>
  <c r="CN72" i="10"/>
  <c r="CQ72" i="10"/>
  <c r="BK71" i="10"/>
  <c r="CP154" i="10"/>
  <c r="CL154" i="10"/>
  <c r="CP119" i="10"/>
  <c r="AX118" i="10"/>
  <c r="CL119" i="10"/>
  <c r="CL118" i="10" s="1"/>
  <c r="CQ102" i="10"/>
  <c r="CN102" i="10"/>
  <c r="BK101" i="10"/>
  <c r="CP159" i="10"/>
  <c r="CL159" i="10"/>
  <c r="CP128" i="10"/>
  <c r="CL128" i="10"/>
  <c r="CP84" i="10"/>
  <c r="CL84" i="10"/>
  <c r="CN103" i="10"/>
  <c r="CQ103" i="10"/>
  <c r="CP42" i="10"/>
  <c r="CN83" i="10"/>
  <c r="CN82" i="10" s="1"/>
  <c r="CQ83" i="10"/>
  <c r="BK82" i="10"/>
  <c r="CM82" i="10"/>
  <c r="CP147" i="10"/>
  <c r="AX146" i="10"/>
  <c r="CL147" i="10"/>
  <c r="CQ142" i="10"/>
  <c r="CN142" i="10"/>
  <c r="BK141" i="10"/>
  <c r="CQ74" i="10"/>
  <c r="CN74" i="10"/>
  <c r="CM24" i="10"/>
  <c r="CP157" i="10"/>
  <c r="CL157" i="10"/>
  <c r="CP38" i="10"/>
  <c r="CM92" i="10"/>
  <c r="CQ33" i="10"/>
  <c r="BY70" i="10"/>
  <c r="CP113" i="10"/>
  <c r="CL113" i="10"/>
  <c r="CP96" i="10"/>
  <c r="CL96" i="10"/>
  <c r="CO80" i="10"/>
  <c r="CO79" i="10" s="1"/>
  <c r="BX79" i="10"/>
  <c r="CP152" i="10"/>
  <c r="CL152" i="10"/>
  <c r="BU22" i="10"/>
  <c r="BV22" i="10"/>
  <c r="CE22" i="10"/>
  <c r="BJ22" i="10"/>
  <c r="BB22" i="10"/>
  <c r="Z22" i="10"/>
  <c r="K22" i="10"/>
  <c r="CO72" i="10"/>
  <c r="CO71" i="10" s="1"/>
  <c r="BX71" i="10"/>
  <c r="CP91" i="10"/>
  <c r="CL91" i="10"/>
  <c r="CO124" i="10"/>
  <c r="CO123" i="10" s="1"/>
  <c r="BX123" i="10"/>
  <c r="CP95" i="10"/>
  <c r="CL95" i="10"/>
  <c r="CQ117" i="10"/>
  <c r="CN117" i="10"/>
  <c r="CO68" i="10"/>
  <c r="CO67" i="10" s="1"/>
  <c r="BX67" i="10"/>
  <c r="CM79" i="10"/>
  <c r="CP110" i="10"/>
  <c r="CL110" i="10"/>
  <c r="CN68" i="10"/>
  <c r="CN67" i="10" s="1"/>
  <c r="CQ68" i="10"/>
  <c r="BK67" i="10"/>
  <c r="CQ131" i="10"/>
  <c r="CN131" i="10"/>
  <c r="CN129" i="10" s="1"/>
  <c r="BK129" i="10"/>
  <c r="CP68" i="10"/>
  <c r="AX67" i="10"/>
  <c r="CL68" i="10"/>
  <c r="CP125" i="10"/>
  <c r="CL125" i="10"/>
  <c r="CP54" i="10"/>
  <c r="CO121" i="10"/>
  <c r="CO120" i="10" s="1"/>
  <c r="BX120" i="10"/>
  <c r="CP83" i="10"/>
  <c r="AX82" i="10"/>
  <c r="CL83" i="10"/>
  <c r="CP150" i="10"/>
  <c r="CL150" i="10"/>
  <c r="CP93" i="10"/>
  <c r="AX92" i="10"/>
  <c r="CL93" i="10"/>
  <c r="CP99" i="10"/>
  <c r="CL99" i="10"/>
  <c r="CM108" i="10"/>
  <c r="CP161" i="10"/>
  <c r="CL161" i="10"/>
  <c r="BQ21" i="10"/>
  <c r="BQ169" i="10" s="1"/>
  <c r="CO119" i="10"/>
  <c r="CO118" i="10" s="1"/>
  <c r="BX118" i="10"/>
  <c r="CQ124" i="10"/>
  <c r="CN124" i="10"/>
  <c r="BK123" i="10"/>
  <c r="CM114" i="10"/>
  <c r="CQ49" i="10"/>
  <c r="CP49" i="10"/>
  <c r="CL49" i="10"/>
  <c r="CP80" i="10"/>
  <c r="AX79" i="10"/>
  <c r="CL80" i="10"/>
  <c r="CO131" i="10"/>
  <c r="CO129" i="10" s="1"/>
  <c r="BX129" i="10"/>
  <c r="CO83" i="10"/>
  <c r="CO82" i="10" s="1"/>
  <c r="BX82" i="10"/>
  <c r="CM101" i="10"/>
  <c r="CM67" i="10"/>
  <c r="CQ119" i="10"/>
  <c r="CN119" i="10"/>
  <c r="CN118" i="10" s="1"/>
  <c r="BK118" i="10"/>
  <c r="CS25" i="10"/>
  <c r="CQ80" i="10"/>
  <c r="CN80" i="10"/>
  <c r="CN79" i="10" s="1"/>
  <c r="BK79" i="10"/>
  <c r="CP107" i="10"/>
  <c r="CL107" i="10"/>
  <c r="CP162" i="10"/>
  <c r="CL162" i="10"/>
  <c r="CO142" i="10"/>
  <c r="BX141" i="10"/>
  <c r="CP97" i="10"/>
  <c r="CL97" i="10"/>
  <c r="CP109" i="10"/>
  <c r="AX108" i="10"/>
  <c r="CL109" i="10"/>
  <c r="CM137" i="10"/>
  <c r="CP111" i="10"/>
  <c r="CL111" i="10"/>
  <c r="CM123" i="10"/>
  <c r="CP69" i="10"/>
  <c r="CL69" i="10"/>
  <c r="CP115" i="10"/>
  <c r="AX114" i="10"/>
  <c r="CQ45" i="10"/>
  <c r="CL45" i="10"/>
  <c r="CP45" i="10"/>
  <c r="AL70" i="10"/>
  <c r="CP132" i="10"/>
  <c r="CL132" i="10"/>
  <c r="CP102" i="10"/>
  <c r="AX101" i="10"/>
  <c r="CL102" i="10"/>
  <c r="CQ115" i="10"/>
  <c r="CN115" i="10"/>
  <c r="BK114" i="10"/>
  <c r="CO115" i="10"/>
  <c r="CO114" i="10" s="1"/>
  <c r="BX114" i="10"/>
  <c r="CM129" i="10"/>
  <c r="CP160" i="10"/>
  <c r="CL160" i="10"/>
  <c r="CP100" i="10"/>
  <c r="CL100" i="10"/>
  <c r="CP139" i="10"/>
  <c r="CL139" i="10"/>
  <c r="CN93" i="10"/>
  <c r="CQ93" i="10"/>
  <c r="BK92" i="10"/>
  <c r="CN106" i="10"/>
  <c r="CN105" i="10" s="1"/>
  <c r="CQ106" i="10"/>
  <c r="BK105" i="10"/>
  <c r="CP88" i="10"/>
  <c r="CL88" i="10"/>
  <c r="CM120" i="10"/>
  <c r="CP66" i="10"/>
  <c r="CL66" i="10"/>
  <c r="CP155" i="10"/>
  <c r="CL155" i="10"/>
  <c r="CP76" i="10"/>
  <c r="CL76" i="10"/>
  <c r="CO63" i="10"/>
  <c r="CO62" i="10" s="1"/>
  <c r="BX62" i="10"/>
  <c r="CP165" i="10"/>
  <c r="CL165" i="10"/>
  <c r="CN63" i="10"/>
  <c r="CQ63" i="10"/>
  <c r="BK62" i="10"/>
  <c r="CQ138" i="10"/>
  <c r="CN138" i="10"/>
  <c r="BK137" i="10"/>
  <c r="CM71" i="10"/>
  <c r="CN147" i="10"/>
  <c r="CN146" i="10" s="1"/>
  <c r="CQ147" i="10"/>
  <c r="BK146" i="10"/>
  <c r="CP166" i="10"/>
  <c r="CL166" i="10"/>
  <c r="CP143" i="10"/>
  <c r="CL143" i="10"/>
  <c r="CP64" i="10"/>
  <c r="CL64" i="10"/>
  <c r="CO109" i="10"/>
  <c r="CO108" i="10" s="1"/>
  <c r="BX108" i="10"/>
  <c r="CP131" i="10"/>
  <c r="AX129" i="10"/>
  <c r="CP65" i="10"/>
  <c r="CL65" i="10"/>
  <c r="CQ112" i="10"/>
  <c r="CN112" i="10"/>
  <c r="CQ109" i="10"/>
  <c r="CN109" i="10"/>
  <c r="BK108" i="10"/>
  <c r="CP121" i="10"/>
  <c r="AX120" i="10"/>
  <c r="CL121" i="10"/>
  <c r="CP138" i="10"/>
  <c r="AX137" i="10"/>
  <c r="CL138" i="10"/>
  <c r="CI22" i="10"/>
  <c r="CP87" i="10"/>
  <c r="CL87" i="10"/>
  <c r="CP135" i="10"/>
  <c r="CL135" i="10"/>
  <c r="CP164" i="10"/>
  <c r="CL164" i="10"/>
  <c r="CP72" i="10"/>
  <c r="AX71" i="10"/>
  <c r="CL72" i="10"/>
  <c r="CP124" i="10"/>
  <c r="AX123" i="10"/>
  <c r="CL124" i="10"/>
  <c r="CP149" i="10"/>
  <c r="CL149" i="10"/>
  <c r="CP140" i="10"/>
  <c r="CL140" i="10"/>
  <c r="CP116" i="10"/>
  <c r="CL116" i="10"/>
  <c r="CP86" i="10"/>
  <c r="CL86" i="10"/>
  <c r="CP122" i="10"/>
  <c r="CL122" i="10"/>
  <c r="CO93" i="10"/>
  <c r="CO92" i="10" s="1"/>
  <c r="BX92" i="10"/>
  <c r="CL115" i="10"/>
  <c r="CP153" i="10"/>
  <c r="CL153" i="10"/>
  <c r="CP127" i="10"/>
  <c r="CL127" i="10"/>
  <c r="CP89" i="10"/>
  <c r="CL89" i="10"/>
  <c r="CO106" i="10"/>
  <c r="CO105" i="10" s="1"/>
  <c r="BX105" i="10"/>
  <c r="CM141" i="10"/>
  <c r="CP75" i="10"/>
  <c r="CL75" i="10"/>
  <c r="AD22" i="10"/>
  <c r="BF22" i="10"/>
  <c r="M22" i="10"/>
  <c r="BW22" i="10"/>
  <c r="Q22" i="10"/>
  <c r="BP22" i="10"/>
  <c r="BO22" i="10"/>
  <c r="BM22" i="10"/>
  <c r="BT22" i="10"/>
  <c r="BS22" i="10"/>
  <c r="Y22" i="10"/>
  <c r="L22" i="10"/>
  <c r="CC22" i="10"/>
  <c r="BE22" i="10"/>
  <c r="BH22" i="10"/>
  <c r="BD22" i="10"/>
  <c r="BI22" i="10"/>
  <c r="R22" i="10"/>
  <c r="AZ22" i="10"/>
  <c r="W22" i="10"/>
  <c r="BA22" i="10"/>
  <c r="J22" i="10"/>
  <c r="T22" i="10"/>
  <c r="O22" i="10"/>
  <c r="BG22" i="10"/>
  <c r="U22" i="10"/>
  <c r="CG22" i="10"/>
  <c r="I22" i="10"/>
  <c r="AF23" i="10"/>
  <c r="AE43" i="10"/>
  <c r="CK23" i="10"/>
  <c r="AF43" i="10"/>
  <c r="BX23" i="10"/>
  <c r="AE23" i="10"/>
  <c r="AY22" i="10" l="1"/>
  <c r="CN62" i="10"/>
  <c r="CN92" i="10"/>
  <c r="CN123" i="10"/>
  <c r="CK134" i="10"/>
  <c r="CK61" i="10"/>
  <c r="CP82" i="10"/>
  <c r="CP101" i="10"/>
  <c r="CP114" i="10"/>
  <c r="CK70" i="10"/>
  <c r="CP118" i="10"/>
  <c r="CL129" i="10"/>
  <c r="AI60" i="10"/>
  <c r="BX22" i="10"/>
  <c r="CP79" i="10"/>
  <c r="CP123" i="10"/>
  <c r="CP120" i="10"/>
  <c r="CP108" i="10"/>
  <c r="CP67" i="10"/>
  <c r="CP129" i="10"/>
  <c r="CP92" i="10"/>
  <c r="BK43" i="10"/>
  <c r="CR55" i="10" s="1"/>
  <c r="BK23" i="10"/>
  <c r="CK43" i="10"/>
  <c r="CP105" i="10"/>
  <c r="CC21" i="10"/>
  <c r="CC169" i="10" s="1"/>
  <c r="BR21" i="10"/>
  <c r="BR169" i="10" s="1"/>
  <c r="J21" i="10"/>
  <c r="J169" i="10" s="1"/>
  <c r="BE21" i="10"/>
  <c r="BE169" i="10" s="1"/>
  <c r="BP21" i="10"/>
  <c r="BP169" i="10" s="1"/>
  <c r="CE21" i="10"/>
  <c r="CE169" i="10" s="1"/>
  <c r="N21" i="10"/>
  <c r="N169" i="10" s="1"/>
  <c r="CB21" i="10"/>
  <c r="CB169" i="10" s="1"/>
  <c r="X21" i="10"/>
  <c r="X169" i="10" s="1"/>
  <c r="Q21" i="10"/>
  <c r="Q169" i="10" s="1"/>
  <c r="I21" i="10"/>
  <c r="I169" i="10" s="1"/>
  <c r="W21" i="10"/>
  <c r="W169" i="10" s="1"/>
  <c r="L21" i="10"/>
  <c r="L169" i="10" s="1"/>
  <c r="BW21" i="10"/>
  <c r="BW169" i="10" s="1"/>
  <c r="CI21" i="10"/>
  <c r="CI169" i="10" s="1"/>
  <c r="BU21" i="10"/>
  <c r="BU169" i="10" s="1"/>
  <c r="CH21" i="10"/>
  <c r="CH169" i="10" s="1"/>
  <c r="AB21" i="10"/>
  <c r="AB169" i="10" s="1"/>
  <c r="BN21" i="10"/>
  <c r="BN169" i="10" s="1"/>
  <c r="CF21" i="10"/>
  <c r="CF169" i="10" s="1"/>
  <c r="BA21" i="10"/>
  <c r="BA169" i="10" s="1"/>
  <c r="Y21" i="10"/>
  <c r="Y169" i="10" s="1"/>
  <c r="M21" i="10"/>
  <c r="M169" i="10" s="1"/>
  <c r="BS21" i="10"/>
  <c r="BS169" i="10" s="1"/>
  <c r="K21" i="10"/>
  <c r="K169" i="10" s="1"/>
  <c r="AZ21" i="10"/>
  <c r="AZ169" i="10" s="1"/>
  <c r="U21" i="10"/>
  <c r="U169" i="10" s="1"/>
  <c r="BG21" i="10"/>
  <c r="BG169" i="10" s="1"/>
  <c r="BI21" i="10"/>
  <c r="BI169" i="10" s="1"/>
  <c r="BT21" i="10"/>
  <c r="BT169" i="10" s="1"/>
  <c r="AD21" i="10"/>
  <c r="AD169" i="10" s="1"/>
  <c r="Z21" i="10"/>
  <c r="Z169" i="10" s="1"/>
  <c r="BC21" i="10"/>
  <c r="BC169" i="10" s="1"/>
  <c r="O21" i="10"/>
  <c r="O169" i="10" s="1"/>
  <c r="BD21" i="10"/>
  <c r="BD169" i="10" s="1"/>
  <c r="BM21" i="10"/>
  <c r="BM169" i="10" s="1"/>
  <c r="BB21" i="10"/>
  <c r="BB169" i="10" s="1"/>
  <c r="CA21" i="10"/>
  <c r="CA169" i="10" s="1"/>
  <c r="CJ21" i="10"/>
  <c r="CJ169" i="10" s="1"/>
  <c r="BV21" i="10"/>
  <c r="BV169" i="10" s="1"/>
  <c r="CG21" i="10"/>
  <c r="CG169" i="10" s="1"/>
  <c r="R21" i="10"/>
  <c r="R169" i="10" s="1"/>
  <c r="BF21" i="10"/>
  <c r="BF169" i="10" s="1"/>
  <c r="T21" i="10"/>
  <c r="T169" i="10" s="1"/>
  <c r="BH21" i="10"/>
  <c r="BH169" i="10" s="1"/>
  <c r="BO21" i="10"/>
  <c r="BO169" i="10" s="1"/>
  <c r="BJ21" i="10"/>
  <c r="BJ169" i="10" s="1"/>
  <c r="S21" i="10"/>
  <c r="S169" i="10" s="1"/>
  <c r="AA21" i="10"/>
  <c r="AA169" i="10" s="1"/>
  <c r="V21" i="10"/>
  <c r="V169" i="10" s="1"/>
  <c r="AC21" i="10"/>
  <c r="AC169" i="10" s="1"/>
  <c r="BL22" i="10"/>
  <c r="BY22" i="10"/>
  <c r="AY60" i="10"/>
  <c r="CN61" i="10"/>
  <c r="CO141" i="10"/>
  <c r="CP141" i="10"/>
  <c r="CR147" i="10"/>
  <c r="BX61" i="10"/>
  <c r="CP146" i="10"/>
  <c r="CL101" i="10"/>
  <c r="BL60" i="10"/>
  <c r="AL60" i="10"/>
  <c r="CM61" i="10"/>
  <c r="CO61" i="10"/>
  <c r="CQ108" i="10"/>
  <c r="CQ105" i="10"/>
  <c r="CQ92" i="10"/>
  <c r="CQ120" i="10"/>
  <c r="CQ118" i="10"/>
  <c r="CQ82" i="10"/>
  <c r="CQ101" i="10"/>
  <c r="CQ123" i="10"/>
  <c r="CQ79" i="10"/>
  <c r="CQ129" i="10"/>
  <c r="CQ146" i="10"/>
  <c r="CR146" i="10"/>
  <c r="CR157" i="10"/>
  <c r="CR153" i="10"/>
  <c r="CR155" i="10"/>
  <c r="CR162" i="10"/>
  <c r="CR156" i="10"/>
  <c r="CR166" i="10"/>
  <c r="CR148" i="10"/>
  <c r="CR165" i="10"/>
  <c r="CR163" i="10"/>
  <c r="CR161" i="10"/>
  <c r="CR150" i="10"/>
  <c r="CR158" i="10"/>
  <c r="CR152" i="10"/>
  <c r="CR164" i="10"/>
  <c r="CR154" i="10"/>
  <c r="CR160" i="10"/>
  <c r="CR167" i="10"/>
  <c r="CR149" i="10"/>
  <c r="CR159" i="10"/>
  <c r="CR151" i="10"/>
  <c r="CQ114" i="10"/>
  <c r="CL114" i="10"/>
  <c r="CQ67" i="10"/>
  <c r="CL141" i="10"/>
  <c r="CM134" i="10"/>
  <c r="CL123" i="10"/>
  <c r="CL79" i="10"/>
  <c r="BY60" i="10"/>
  <c r="CR57" i="10"/>
  <c r="CR44" i="10"/>
  <c r="CL71" i="10"/>
  <c r="CN114" i="10"/>
  <c r="CL146" i="10"/>
  <c r="CQ71" i="10"/>
  <c r="BK70" i="10"/>
  <c r="CO137" i="10"/>
  <c r="BX134" i="10"/>
  <c r="CP71" i="10"/>
  <c r="AX70" i="10"/>
  <c r="CL120" i="10"/>
  <c r="CM70" i="10"/>
  <c r="CL92" i="10"/>
  <c r="CN101" i="10"/>
  <c r="BK22" i="10"/>
  <c r="CQ137" i="10"/>
  <c r="CN137" i="10"/>
  <c r="BK134" i="10"/>
  <c r="CR140" i="10" s="1"/>
  <c r="CN71" i="10"/>
  <c r="CP137" i="10"/>
  <c r="CL137" i="10"/>
  <c r="CN141" i="10"/>
  <c r="CQ141" i="10"/>
  <c r="CL62" i="10"/>
  <c r="BX70" i="10"/>
  <c r="CL105" i="10"/>
  <c r="CP62" i="10"/>
  <c r="AX61" i="10"/>
  <c r="CN108" i="10"/>
  <c r="CO70" i="10"/>
  <c r="CQ62" i="10"/>
  <c r="BK61" i="10"/>
  <c r="AX134" i="10"/>
  <c r="CL108" i="10"/>
  <c r="CL82" i="10"/>
  <c r="CL67" i="10"/>
  <c r="AF22" i="10"/>
  <c r="AE22" i="10"/>
  <c r="CK60" i="10" l="1"/>
  <c r="CR58" i="10"/>
  <c r="CR56" i="10"/>
  <c r="CR50" i="10"/>
  <c r="CP134" i="10"/>
  <c r="CR137" i="10"/>
  <c r="CP70" i="10"/>
  <c r="CR67" i="10"/>
  <c r="CK22" i="10"/>
  <c r="CK21" i="10" s="1"/>
  <c r="AE21" i="10"/>
  <c r="AE169" i="10" s="1"/>
  <c r="AF21" i="10"/>
  <c r="AF169" i="10" s="1"/>
  <c r="AY21" i="10"/>
  <c r="AY169" i="10" s="1"/>
  <c r="CO60" i="10"/>
  <c r="CM60" i="10"/>
  <c r="BL21" i="10"/>
  <c r="BL169" i="10" s="1"/>
  <c r="BY21" i="10"/>
  <c r="BY169" i="10" s="1"/>
  <c r="CO134" i="10"/>
  <c r="BX60" i="10"/>
  <c r="CR43" i="10"/>
  <c r="CL134" i="10"/>
  <c r="CR141" i="10"/>
  <c r="CQ134" i="10"/>
  <c r="CR134" i="10"/>
  <c r="CR135" i="10"/>
  <c r="CR136" i="10"/>
  <c r="CR144" i="10"/>
  <c r="CR139" i="10"/>
  <c r="CQ70" i="10"/>
  <c r="CN70" i="10"/>
  <c r="CN60" i="10" s="1"/>
  <c r="CR62" i="10"/>
  <c r="CL61" i="10"/>
  <c r="CN134" i="10"/>
  <c r="CQ61" i="10"/>
  <c r="BK60" i="10"/>
  <c r="AX60" i="10"/>
  <c r="CP61" i="10"/>
  <c r="CL70" i="10"/>
  <c r="CR22" i="10"/>
  <c r="CR24" i="10"/>
  <c r="CR30" i="10"/>
  <c r="CR28" i="10"/>
  <c r="CR41" i="10"/>
  <c r="CR37" i="10"/>
  <c r="G50" i="10"/>
  <c r="H50" i="10"/>
  <c r="AG50" i="10"/>
  <c r="AH50" i="10"/>
  <c r="AI50" i="10"/>
  <c r="AJ50" i="10"/>
  <c r="AK50" i="10"/>
  <c r="AL50" i="10"/>
  <c r="AM50" i="10"/>
  <c r="AN50" i="10"/>
  <c r="AO50" i="10"/>
  <c r="AP50" i="10"/>
  <c r="AQ50" i="10"/>
  <c r="AR50" i="10"/>
  <c r="AS50" i="10"/>
  <c r="AT50" i="10"/>
  <c r="AU50" i="10"/>
  <c r="AV50" i="10"/>
  <c r="AW50" i="10"/>
  <c r="AX50" i="10"/>
  <c r="CL50" i="10"/>
  <c r="CM50" i="10"/>
  <c r="CN50" i="10"/>
  <c r="CO50" i="10"/>
  <c r="G44" i="10"/>
  <c r="H44" i="10"/>
  <c r="AG44" i="10"/>
  <c r="AH44" i="10"/>
  <c r="AI44" i="10"/>
  <c r="AJ44" i="10"/>
  <c r="AJ43" i="10" s="1"/>
  <c r="AK44" i="10"/>
  <c r="AL44" i="10"/>
  <c r="AM44" i="10"/>
  <c r="AN44" i="10"/>
  <c r="AO44" i="10"/>
  <c r="AP44" i="10"/>
  <c r="AQ44" i="10"/>
  <c r="AR44" i="10"/>
  <c r="AR43" i="10" s="1"/>
  <c r="AS44" i="10"/>
  <c r="AT44" i="10"/>
  <c r="AU44" i="10"/>
  <c r="AV44" i="10"/>
  <c r="AW44" i="10"/>
  <c r="AX44" i="10"/>
  <c r="CL44" i="10"/>
  <c r="CM44" i="10"/>
  <c r="CM43" i="10" s="1"/>
  <c r="CN44" i="10"/>
  <c r="CO44" i="10"/>
  <c r="F50" i="10"/>
  <c r="F44" i="10"/>
  <c r="CO41" i="10"/>
  <c r="CN41" i="10"/>
  <c r="CM41" i="10"/>
  <c r="CL41" i="10"/>
  <c r="AX41" i="10"/>
  <c r="AW41" i="10"/>
  <c r="AV41" i="10"/>
  <c r="AU41" i="10"/>
  <c r="AT41" i="10"/>
  <c r="AS41" i="10"/>
  <c r="AR41" i="10"/>
  <c r="AQ41" i="10"/>
  <c r="AP41" i="10"/>
  <c r="AO41" i="10"/>
  <c r="AN41" i="10"/>
  <c r="AM41" i="10"/>
  <c r="AL41" i="10"/>
  <c r="AK41" i="10"/>
  <c r="AJ41" i="10"/>
  <c r="AI41" i="10"/>
  <c r="AH41" i="10"/>
  <c r="AG41" i="10"/>
  <c r="H41" i="10"/>
  <c r="G41" i="10"/>
  <c r="F41" i="10"/>
  <c r="G37" i="10"/>
  <c r="H37" i="10"/>
  <c r="AG37" i="10"/>
  <c r="AH37" i="10"/>
  <c r="AI37" i="10"/>
  <c r="AJ37" i="10"/>
  <c r="AK37" i="10"/>
  <c r="AL37" i="10"/>
  <c r="AM37" i="10"/>
  <c r="AN37" i="10"/>
  <c r="AO37" i="10"/>
  <c r="AP37" i="10"/>
  <c r="AQ37" i="10"/>
  <c r="AR37" i="10"/>
  <c r="AS37" i="10"/>
  <c r="AT37" i="10"/>
  <c r="AU37" i="10"/>
  <c r="AV37" i="10"/>
  <c r="AW37" i="10"/>
  <c r="AX37" i="10"/>
  <c r="CL37" i="10"/>
  <c r="CM37" i="10"/>
  <c r="CN37" i="10"/>
  <c r="CO37" i="10"/>
  <c r="G30" i="10"/>
  <c r="H30" i="10"/>
  <c r="AG30" i="10"/>
  <c r="AH30" i="10"/>
  <c r="AJ30" i="10"/>
  <c r="AK30" i="10"/>
  <c r="AL30" i="10"/>
  <c r="AM30" i="10"/>
  <c r="AN30" i="10"/>
  <c r="AO30" i="10"/>
  <c r="AP30" i="10"/>
  <c r="AQ30" i="10"/>
  <c r="AR30" i="10"/>
  <c r="AS30" i="10"/>
  <c r="AT30" i="10"/>
  <c r="AU30" i="10"/>
  <c r="AV30" i="10"/>
  <c r="AW30" i="10"/>
  <c r="AX30" i="10"/>
  <c r="CM30" i="10"/>
  <c r="CN30" i="10"/>
  <c r="CO30" i="10"/>
  <c r="F37" i="10"/>
  <c r="CO28" i="10"/>
  <c r="CN28" i="10"/>
  <c r="CM28" i="10"/>
  <c r="CL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L28" i="10"/>
  <c r="AK28" i="10"/>
  <c r="AJ28" i="10"/>
  <c r="AI28" i="10"/>
  <c r="AH28" i="10"/>
  <c r="AG28" i="10"/>
  <c r="H28" i="10"/>
  <c r="G28" i="10"/>
  <c r="F28" i="10"/>
  <c r="F36" i="10"/>
  <c r="CQ37" i="10" l="1"/>
  <c r="CK169" i="10"/>
  <c r="CQ41" i="10"/>
  <c r="CQ44" i="10"/>
  <c r="CQ50" i="10"/>
  <c r="AQ23" i="10"/>
  <c r="BX21" i="10"/>
  <c r="CP60" i="10"/>
  <c r="G23" i="10"/>
  <c r="CP37" i="10"/>
  <c r="CR61" i="10"/>
  <c r="CR128" i="10"/>
  <c r="CR71" i="10"/>
  <c r="CR120" i="10"/>
  <c r="CR101" i="10"/>
  <c r="CR108" i="10"/>
  <c r="CR118" i="10"/>
  <c r="CR123" i="10"/>
  <c r="CR82" i="10"/>
  <c r="CR129" i="10"/>
  <c r="CR105" i="10"/>
  <c r="CR92" i="10"/>
  <c r="CR114" i="10"/>
  <c r="CR79" i="10"/>
  <c r="CP44" i="10"/>
  <c r="CP50" i="10"/>
  <c r="BK21" i="10"/>
  <c r="CL60" i="10"/>
  <c r="AM23" i="10"/>
  <c r="AU23" i="10"/>
  <c r="CP28" i="10"/>
  <c r="CP41" i="10"/>
  <c r="CQ60" i="10"/>
  <c r="CR60" i="10"/>
  <c r="CR70" i="10"/>
  <c r="CQ28" i="10"/>
  <c r="F24" i="10"/>
  <c r="F30" i="10"/>
  <c r="AI36" i="10"/>
  <c r="CV36" i="10" s="1"/>
  <c r="CN43" i="10"/>
  <c r="AQ43" i="10"/>
  <c r="AT43" i="10"/>
  <c r="AL43" i="10"/>
  <c r="F43" i="10"/>
  <c r="AW43" i="10"/>
  <c r="AO43" i="10"/>
  <c r="AG43" i="10"/>
  <c r="AU43" i="10"/>
  <c r="AM43" i="10"/>
  <c r="G43" i="10"/>
  <c r="AK23" i="10"/>
  <c r="CN23" i="10"/>
  <c r="AS23" i="10"/>
  <c r="CL43" i="10"/>
  <c r="AI43" i="10"/>
  <c r="AN23" i="10"/>
  <c r="AV23" i="10"/>
  <c r="AV22" i="10" s="1"/>
  <c r="AP43" i="10"/>
  <c r="AH43" i="10"/>
  <c r="H23" i="10"/>
  <c r="AH23" i="10"/>
  <c r="AH22" i="10" s="1"/>
  <c r="AP23" i="10"/>
  <c r="AV43" i="10"/>
  <c r="AN43" i="10"/>
  <c r="AG23" i="10"/>
  <c r="AO23" i="10"/>
  <c r="AW23" i="10"/>
  <c r="AJ23" i="10"/>
  <c r="AJ22" i="10" s="1"/>
  <c r="AR23" i="10"/>
  <c r="CM23" i="10"/>
  <c r="CM22" i="10" s="1"/>
  <c r="CO43" i="10"/>
  <c r="AS43" i="10"/>
  <c r="AK43" i="10"/>
  <c r="AL23" i="10"/>
  <c r="AT23" i="10"/>
  <c r="CO23" i="10"/>
  <c r="AX43" i="10"/>
  <c r="AX23" i="10"/>
  <c r="H43" i="10"/>
  <c r="BX169" i="10" l="1"/>
  <c r="AO22" i="10"/>
  <c r="BK169" i="10"/>
  <c r="AX22" i="10"/>
  <c r="AV21" i="10"/>
  <c r="AV169" i="10" s="1"/>
  <c r="AN22" i="10"/>
  <c r="AR22" i="10"/>
  <c r="AH21" i="10"/>
  <c r="AH169" i="10" s="1"/>
  <c r="AS22" i="10"/>
  <c r="AU22" i="10"/>
  <c r="AM22" i="10"/>
  <c r="AP22" i="10"/>
  <c r="AJ21" i="10"/>
  <c r="AJ169" i="10" s="1"/>
  <c r="AT22" i="10"/>
  <c r="AW22" i="10"/>
  <c r="AO21" i="10"/>
  <c r="AO169" i="10" s="1"/>
  <c r="AQ22" i="10"/>
  <c r="CM21" i="10"/>
  <c r="CM169" i="10" s="1"/>
  <c r="AL22" i="10"/>
  <c r="F23" i="10"/>
  <c r="F22" i="10" s="1"/>
  <c r="G22" i="10"/>
  <c r="CP43" i="10"/>
  <c r="CL36" i="10"/>
  <c r="CL30" i="10" s="1"/>
  <c r="CP36" i="10"/>
  <c r="CQ36" i="10"/>
  <c r="AI30" i="10"/>
  <c r="CL27" i="10"/>
  <c r="CL24" i="10" s="1"/>
  <c r="AI24" i="10"/>
  <c r="CP27" i="10"/>
  <c r="CQ27" i="10"/>
  <c r="CQ43" i="10"/>
  <c r="CN22" i="10"/>
  <c r="AG22" i="10"/>
  <c r="CO22" i="10"/>
  <c r="H22" i="10"/>
  <c r="AK22" i="10"/>
  <c r="AJ1" i="10"/>
  <c r="AX21" i="10" l="1"/>
  <c r="AT21" i="10"/>
  <c r="AT169" i="10" s="1"/>
  <c r="AS21" i="10"/>
  <c r="AS169" i="10" s="1"/>
  <c r="H21" i="10"/>
  <c r="H169" i="10" s="1"/>
  <c r="AQ21" i="10"/>
  <c r="AQ169" i="10" s="1"/>
  <c r="AR21" i="10"/>
  <c r="AR169" i="10" s="1"/>
  <c r="AM21" i="10"/>
  <c r="AM169" i="10" s="1"/>
  <c r="AK21" i="10"/>
  <c r="AK169" i="10" s="1"/>
  <c r="AP21" i="10"/>
  <c r="AP169" i="10" s="1"/>
  <c r="AG21" i="10"/>
  <c r="AG169" i="10" s="1"/>
  <c r="G21" i="10"/>
  <c r="G169" i="10" s="1"/>
  <c r="AN21" i="10"/>
  <c r="AN169" i="10" s="1"/>
  <c r="F21" i="10"/>
  <c r="F169" i="10" s="1"/>
  <c r="AW21" i="10"/>
  <c r="AW169" i="10" s="1"/>
  <c r="AU21" i="10"/>
  <c r="AU169" i="10" s="1"/>
  <c r="CL23" i="10"/>
  <c r="CL22" i="10" s="1"/>
  <c r="CL21" i="10" s="1"/>
  <c r="CL169" i="10" s="1"/>
  <c r="CO21" i="10"/>
  <c r="CO169" i="10" s="1"/>
  <c r="CN21" i="10"/>
  <c r="CN169" i="10" s="1"/>
  <c r="AL21" i="10"/>
  <c r="AL169" i="10" s="1"/>
  <c r="CQ24" i="10"/>
  <c r="CP24" i="10"/>
  <c r="AI23" i="10"/>
  <c r="CQ30" i="10"/>
  <c r="CP30" i="10"/>
  <c r="AX169" i="10" l="1"/>
  <c r="CQ23" i="10"/>
  <c r="CP23" i="10"/>
  <c r="AI22" i="10"/>
  <c r="AI21" i="10" l="1"/>
  <c r="CQ22" i="10"/>
  <c r="CP22" i="10"/>
  <c r="AI169" i="10" l="1"/>
  <c r="CQ21" i="10"/>
  <c r="CP21" i="10"/>
  <c r="V179" i="10"/>
  <c r="V180" i="10" s="1"/>
  <c r="U180" i="10"/>
  <c r="CQ169" i="10" l="1"/>
  <c r="CP169" i="10"/>
  <c r="G2" i="9"/>
  <c r="H11" i="9"/>
  <c r="H12" i="9"/>
  <c r="E13" i="9"/>
  <c r="H13" i="9"/>
  <c r="E14" i="9"/>
  <c r="G14" i="9"/>
  <c r="G13" i="9" s="1"/>
  <c r="H14" i="9"/>
  <c r="K14" i="9"/>
  <c r="Q14" i="9"/>
  <c r="R14" i="9"/>
  <c r="S14" i="9"/>
  <c r="S13" i="9" s="1"/>
  <c r="S12" i="9" s="1"/>
  <c r="U14" i="9"/>
  <c r="A15" i="9"/>
  <c r="H15" i="9"/>
  <c r="I15" i="9"/>
  <c r="J15" i="9"/>
  <c r="J14" i="9" s="1"/>
  <c r="K15" i="9"/>
  <c r="L15" i="9"/>
  <c r="R15" i="9"/>
  <c r="T15" i="9"/>
  <c r="A16" i="9"/>
  <c r="H16" i="9"/>
  <c r="L16" i="9" s="1"/>
  <c r="I16" i="9"/>
  <c r="J16" i="9"/>
  <c r="N16" i="9" s="1"/>
  <c r="K16" i="9"/>
  <c r="O16" i="9" s="1"/>
  <c r="T16" i="9"/>
  <c r="A17" i="9"/>
  <c r="H17" i="9"/>
  <c r="I17" i="9"/>
  <c r="J17" i="9"/>
  <c r="O17" i="9" s="1"/>
  <c r="K17" i="9"/>
  <c r="L17" i="9"/>
  <c r="M17" i="9"/>
  <c r="R17" i="9"/>
  <c r="T17" i="9"/>
  <c r="E18" i="9"/>
  <c r="G18" i="9"/>
  <c r="H18" i="9"/>
  <c r="R18" i="9" s="1"/>
  <c r="I18" i="9"/>
  <c r="J18" i="9"/>
  <c r="N18" i="9" s="1"/>
  <c r="Q18" i="9"/>
  <c r="S18" i="9"/>
  <c r="U18" i="9"/>
  <c r="U13" i="9" s="1"/>
  <c r="U12" i="9" s="1"/>
  <c r="A19" i="9"/>
  <c r="H19" i="9"/>
  <c r="L19" i="9" s="1"/>
  <c r="I19" i="9"/>
  <c r="J19" i="9"/>
  <c r="O19" i="9" s="1"/>
  <c r="K19" i="9"/>
  <c r="K18" i="9" s="1"/>
  <c r="O18" i="9" s="1"/>
  <c r="M19" i="9"/>
  <c r="N19" i="9"/>
  <c r="R19" i="9"/>
  <c r="T19" i="9"/>
  <c r="V19" i="9"/>
  <c r="E20" i="9"/>
  <c r="G20" i="9"/>
  <c r="H20" i="9"/>
  <c r="L20" i="9" s="1"/>
  <c r="I20" i="9"/>
  <c r="K20" i="9"/>
  <c r="Q20" i="9"/>
  <c r="R20" i="9"/>
  <c r="S20" i="9"/>
  <c r="U20" i="9"/>
  <c r="A21" i="9"/>
  <c r="H21" i="9"/>
  <c r="L21" i="9" s="1"/>
  <c r="I21" i="9"/>
  <c r="T21" i="9" s="1"/>
  <c r="J21" i="9"/>
  <c r="K21" i="9"/>
  <c r="A22" i="9"/>
  <c r="H22" i="9"/>
  <c r="M22" i="9" s="1"/>
  <c r="I22" i="9"/>
  <c r="N22" i="9" s="1"/>
  <c r="J22" i="9"/>
  <c r="O22" i="9" s="1"/>
  <c r="K22" i="9"/>
  <c r="L22" i="9"/>
  <c r="R22" i="9"/>
  <c r="T22" i="9"/>
  <c r="V22" i="9"/>
  <c r="A23" i="9"/>
  <c r="H23" i="9"/>
  <c r="I23" i="9"/>
  <c r="J23" i="9"/>
  <c r="N23" i="9" s="1"/>
  <c r="K23" i="9"/>
  <c r="O23" i="9"/>
  <c r="T23" i="9"/>
  <c r="V23" i="9"/>
  <c r="A24" i="9"/>
  <c r="H24" i="9"/>
  <c r="L24" i="9" s="1"/>
  <c r="I24" i="9"/>
  <c r="J24" i="9"/>
  <c r="K24" i="9"/>
  <c r="M24" i="9"/>
  <c r="N24" i="9"/>
  <c r="R24" i="9"/>
  <c r="T24" i="9"/>
  <c r="V24" i="9"/>
  <c r="A25" i="9"/>
  <c r="H25" i="9"/>
  <c r="L25" i="9" s="1"/>
  <c r="I25" i="9"/>
  <c r="N25" i="9" s="1"/>
  <c r="J25" i="9"/>
  <c r="K25" i="9"/>
  <c r="R25" i="9"/>
  <c r="T25" i="9"/>
  <c r="A26" i="9"/>
  <c r="H26" i="9"/>
  <c r="L26" i="9" s="1"/>
  <c r="I26" i="9"/>
  <c r="J26" i="9"/>
  <c r="N26" i="9" s="1"/>
  <c r="K26" i="9"/>
  <c r="M26" i="9"/>
  <c r="O26" i="9"/>
  <c r="R26" i="9"/>
  <c r="T26" i="9"/>
  <c r="V26" i="9"/>
  <c r="A27" i="9"/>
  <c r="H27" i="9"/>
  <c r="L27" i="9" s="1"/>
  <c r="I27" i="9"/>
  <c r="T27" i="9" s="1"/>
  <c r="J27" i="9"/>
  <c r="O27" i="9" s="1"/>
  <c r="K27" i="9"/>
  <c r="A28" i="9"/>
  <c r="H28" i="9"/>
  <c r="I28" i="9"/>
  <c r="N28" i="9" s="1"/>
  <c r="J28" i="9"/>
  <c r="K28" i="9"/>
  <c r="R28" i="9"/>
  <c r="T28" i="9"/>
  <c r="V28" i="9"/>
  <c r="E29" i="9"/>
  <c r="G29" i="9"/>
  <c r="H29" i="9"/>
  <c r="K29" i="9"/>
  <c r="Q29" i="9"/>
  <c r="Q13" i="9" s="1"/>
  <c r="Q12" i="9" s="1"/>
  <c r="S29" i="9"/>
  <c r="U29" i="9"/>
  <c r="A30" i="9"/>
  <c r="H30" i="9"/>
  <c r="I30" i="9"/>
  <c r="J30" i="9"/>
  <c r="K30" i="9"/>
  <c r="O30" i="9" s="1"/>
  <c r="L30" i="9"/>
  <c r="R30" i="9"/>
  <c r="V30" i="9"/>
  <c r="A31" i="9"/>
  <c r="H31" i="9"/>
  <c r="I31" i="9"/>
  <c r="J31" i="9"/>
  <c r="J29" i="9" s="1"/>
  <c r="O29" i="9" s="1"/>
  <c r="K31" i="9"/>
  <c r="O31" i="9"/>
  <c r="T31" i="9"/>
  <c r="V31" i="9"/>
  <c r="A32" i="9"/>
  <c r="H32" i="9"/>
  <c r="L32" i="9" s="1"/>
  <c r="I32" i="9"/>
  <c r="J32" i="9"/>
  <c r="O32" i="9" s="1"/>
  <c r="K32" i="9"/>
  <c r="M32" i="9"/>
  <c r="N32" i="9"/>
  <c r="R32" i="9"/>
  <c r="T32" i="9"/>
  <c r="V32" i="9"/>
  <c r="E33" i="9"/>
  <c r="G33" i="9"/>
  <c r="H33" i="9"/>
  <c r="Q33" i="9"/>
  <c r="R33" i="9"/>
  <c r="S33" i="9"/>
  <c r="U33" i="9"/>
  <c r="A34" i="9"/>
  <c r="H34" i="9"/>
  <c r="L34" i="9" s="1"/>
  <c r="I34" i="9"/>
  <c r="T34" i="9" s="1"/>
  <c r="J34" i="9"/>
  <c r="J33" i="9" s="1"/>
  <c r="K34" i="9"/>
  <c r="O34" i="9" s="1"/>
  <c r="R34" i="9"/>
  <c r="V34" i="9"/>
  <c r="E35" i="9"/>
  <c r="H35" i="9"/>
  <c r="M35" i="9" s="1"/>
  <c r="I35" i="9"/>
  <c r="E36" i="9"/>
  <c r="G36" i="9"/>
  <c r="G35" i="9" s="1"/>
  <c r="L35" i="9" s="1"/>
  <c r="H36" i="9"/>
  <c r="J36" i="9"/>
  <c r="Q36" i="9"/>
  <c r="Q35" i="9" s="1"/>
  <c r="R35" i="9" s="1"/>
  <c r="S36" i="9"/>
  <c r="S35" i="9" s="1"/>
  <c r="U36" i="9"/>
  <c r="U35" i="9" s="1"/>
  <c r="A37" i="9"/>
  <c r="H37" i="9"/>
  <c r="L37" i="9" s="1"/>
  <c r="I37" i="9"/>
  <c r="I36" i="9" s="1"/>
  <c r="N36" i="9" s="1"/>
  <c r="J37" i="9"/>
  <c r="K37" i="9"/>
  <c r="O37" i="9" s="1"/>
  <c r="R37" i="9"/>
  <c r="T37" i="9"/>
  <c r="V37" i="9"/>
  <c r="A38" i="9"/>
  <c r="H38" i="9"/>
  <c r="M38" i="9" s="1"/>
  <c r="I38" i="9"/>
  <c r="N38" i="9" s="1"/>
  <c r="J38" i="9"/>
  <c r="K38" i="9"/>
  <c r="O38" i="9" s="1"/>
  <c r="L38" i="9"/>
  <c r="R38" i="9"/>
  <c r="T38" i="9"/>
  <c r="V38" i="9"/>
  <c r="A39" i="9"/>
  <c r="H39" i="9"/>
  <c r="I39" i="9"/>
  <c r="J39" i="9"/>
  <c r="N39" i="9" s="1"/>
  <c r="K39" i="9"/>
  <c r="O39" i="9"/>
  <c r="T39" i="9"/>
  <c r="V39" i="9"/>
  <c r="A40" i="9"/>
  <c r="H40" i="9"/>
  <c r="L40" i="9" s="1"/>
  <c r="I40" i="9"/>
  <c r="J40" i="9"/>
  <c r="O40" i="9" s="1"/>
  <c r="K40" i="9"/>
  <c r="M40" i="9"/>
  <c r="N40" i="9"/>
  <c r="R40" i="9"/>
  <c r="T40" i="9"/>
  <c r="V40" i="9"/>
  <c r="A41" i="9"/>
  <c r="H41" i="9"/>
  <c r="L41" i="9" s="1"/>
  <c r="I41" i="9"/>
  <c r="T41" i="9" s="1"/>
  <c r="J41" i="9"/>
  <c r="O41" i="9" s="1"/>
  <c r="K41" i="9"/>
  <c r="V41" i="9"/>
  <c r="E42" i="9"/>
  <c r="G42" i="9"/>
  <c r="H42" i="9"/>
  <c r="R42" i="9" s="1"/>
  <c r="I42" i="9"/>
  <c r="Q42" i="9"/>
  <c r="S42" i="9"/>
  <c r="U42" i="9"/>
  <c r="A43" i="9"/>
  <c r="H43" i="9"/>
  <c r="I43" i="9"/>
  <c r="J43" i="9"/>
  <c r="V43" i="9" s="1"/>
  <c r="K43" i="9"/>
  <c r="K42" i="9" s="1"/>
  <c r="T43" i="9"/>
  <c r="A44" i="9"/>
  <c r="H44" i="9"/>
  <c r="I44" i="9"/>
  <c r="J44" i="9"/>
  <c r="O44" i="9" s="1"/>
  <c r="K44" i="9"/>
  <c r="N44" i="9"/>
  <c r="T44" i="9"/>
  <c r="A45" i="9"/>
  <c r="H45" i="9"/>
  <c r="L45" i="9" s="1"/>
  <c r="I45" i="9"/>
  <c r="T45" i="9" s="1"/>
  <c r="J45" i="9"/>
  <c r="K45" i="9"/>
  <c r="M45" i="9"/>
  <c r="N45" i="9"/>
  <c r="R45" i="9"/>
  <c r="A46" i="9"/>
  <c r="H46" i="9"/>
  <c r="I46" i="9"/>
  <c r="T46" i="9" s="1"/>
  <c r="J46" i="9"/>
  <c r="K46" i="9"/>
  <c r="L46" i="9"/>
  <c r="R46" i="9"/>
  <c r="A47" i="9"/>
  <c r="H47" i="9"/>
  <c r="L47" i="9" s="1"/>
  <c r="I47" i="9"/>
  <c r="N47" i="9" s="1"/>
  <c r="J47" i="9"/>
  <c r="K47" i="9"/>
  <c r="M47" i="9"/>
  <c r="O47" i="9"/>
  <c r="R47" i="9"/>
  <c r="V47" i="9"/>
  <c r="A48" i="9"/>
  <c r="H48" i="9"/>
  <c r="I48" i="9"/>
  <c r="J48" i="9"/>
  <c r="K48" i="9"/>
  <c r="O48" i="9" s="1"/>
  <c r="L48" i="9"/>
  <c r="R48" i="9"/>
  <c r="V48" i="9"/>
  <c r="A49" i="9"/>
  <c r="H49" i="9"/>
  <c r="L49" i="9" s="1"/>
  <c r="I49" i="9"/>
  <c r="J49" i="9"/>
  <c r="K49" i="9"/>
  <c r="O49" i="9"/>
  <c r="V49" i="9"/>
  <c r="A50" i="9"/>
  <c r="H50" i="9"/>
  <c r="M50" i="9" s="1"/>
  <c r="I50" i="9"/>
  <c r="J50" i="9"/>
  <c r="K50" i="9"/>
  <c r="N50" i="9"/>
  <c r="O50" i="9"/>
  <c r="T50" i="9"/>
  <c r="V50" i="9"/>
  <c r="R51" i="9"/>
  <c r="H52" i="9"/>
  <c r="H53" i="9"/>
  <c r="I53" i="9"/>
  <c r="M53" i="9" s="1"/>
  <c r="E54" i="9"/>
  <c r="G54" i="9"/>
  <c r="G53" i="9" s="1"/>
  <c r="H54" i="9"/>
  <c r="L54" i="9" s="1"/>
  <c r="J54" i="9"/>
  <c r="Q54" i="9"/>
  <c r="Q53" i="9" s="1"/>
  <c r="S54" i="9"/>
  <c r="U54" i="9"/>
  <c r="U53" i="9" s="1"/>
  <c r="A55" i="9"/>
  <c r="H55" i="9"/>
  <c r="L55" i="9" s="1"/>
  <c r="I55" i="9"/>
  <c r="I54" i="9" s="1"/>
  <c r="N54" i="9" s="1"/>
  <c r="J55" i="9"/>
  <c r="K55" i="9"/>
  <c r="M55" i="9"/>
  <c r="N55" i="9"/>
  <c r="R55" i="9"/>
  <c r="T55" i="9"/>
  <c r="V55" i="9"/>
  <c r="A56" i="9"/>
  <c r="H56" i="9"/>
  <c r="L56" i="9" s="1"/>
  <c r="I56" i="9"/>
  <c r="N56" i="9" s="1"/>
  <c r="J56" i="9"/>
  <c r="K56" i="9"/>
  <c r="R56" i="9"/>
  <c r="T56" i="9"/>
  <c r="A57" i="9"/>
  <c r="H57" i="9"/>
  <c r="L57" i="9" s="1"/>
  <c r="I57" i="9"/>
  <c r="N57" i="9" s="1"/>
  <c r="J57" i="9"/>
  <c r="K57" i="9"/>
  <c r="M57" i="9"/>
  <c r="O57" i="9"/>
  <c r="T57" i="9"/>
  <c r="V57" i="9"/>
  <c r="A58" i="9"/>
  <c r="H58" i="9"/>
  <c r="L58" i="9" s="1"/>
  <c r="I58" i="9"/>
  <c r="T58" i="9" s="1"/>
  <c r="J58" i="9"/>
  <c r="K58" i="9"/>
  <c r="O58" i="9" s="1"/>
  <c r="R58" i="9"/>
  <c r="V58" i="9"/>
  <c r="E59" i="9"/>
  <c r="E53" i="9" s="1"/>
  <c r="G59" i="9"/>
  <c r="H59" i="9"/>
  <c r="L59" i="9" s="1"/>
  <c r="I59" i="9"/>
  <c r="Q59" i="9"/>
  <c r="R59" i="9"/>
  <c r="S59" i="9"/>
  <c r="U59" i="9"/>
  <c r="A60" i="9"/>
  <c r="H60" i="9"/>
  <c r="I60" i="9"/>
  <c r="J60" i="9"/>
  <c r="K60" i="9"/>
  <c r="L60" i="9"/>
  <c r="M60" i="9"/>
  <c r="R60" i="9"/>
  <c r="T60" i="9"/>
  <c r="V60" i="9"/>
  <c r="A61" i="9"/>
  <c r="H61" i="9"/>
  <c r="L61" i="9" s="1"/>
  <c r="I61" i="9"/>
  <c r="J61" i="9"/>
  <c r="O61" i="9" s="1"/>
  <c r="K61" i="9"/>
  <c r="K59" i="9" s="1"/>
  <c r="R61" i="9"/>
  <c r="V61" i="9"/>
  <c r="H62" i="9"/>
  <c r="E63" i="9"/>
  <c r="G63" i="9"/>
  <c r="H63" i="9"/>
  <c r="R63" i="9" s="1"/>
  <c r="I63" i="9"/>
  <c r="Q63" i="9"/>
  <c r="S63" i="9"/>
  <c r="U63" i="9"/>
  <c r="A64" i="9"/>
  <c r="H64" i="9"/>
  <c r="L64" i="9" s="1"/>
  <c r="I64" i="9"/>
  <c r="J64" i="9"/>
  <c r="J63" i="9" s="1"/>
  <c r="K64" i="9"/>
  <c r="N64" i="9"/>
  <c r="R64" i="9"/>
  <c r="T64" i="9"/>
  <c r="V64" i="9"/>
  <c r="A65" i="9"/>
  <c r="H65" i="9"/>
  <c r="I65" i="9"/>
  <c r="J65" i="9"/>
  <c r="O65" i="9" s="1"/>
  <c r="K65" i="9"/>
  <c r="L65" i="9"/>
  <c r="R65" i="9"/>
  <c r="V65" i="9"/>
  <c r="A66" i="9"/>
  <c r="H66" i="9"/>
  <c r="I66" i="9"/>
  <c r="N66" i="9" s="1"/>
  <c r="J66" i="9"/>
  <c r="K66" i="9"/>
  <c r="O66" i="9"/>
  <c r="T66" i="9"/>
  <c r="V66" i="9"/>
  <c r="A67" i="9"/>
  <c r="H67" i="9"/>
  <c r="L67" i="9" s="1"/>
  <c r="I67" i="9"/>
  <c r="J67" i="9"/>
  <c r="K67" i="9"/>
  <c r="O67" i="9" s="1"/>
  <c r="M67" i="9"/>
  <c r="N67" i="9"/>
  <c r="R67" i="9"/>
  <c r="T67" i="9"/>
  <c r="V67" i="9"/>
  <c r="A68" i="9"/>
  <c r="H68" i="9"/>
  <c r="L68" i="9" s="1"/>
  <c r="I68" i="9"/>
  <c r="N68" i="9" s="1"/>
  <c r="J68" i="9"/>
  <c r="K68" i="9"/>
  <c r="T68" i="9"/>
  <c r="A69" i="9"/>
  <c r="H69" i="9"/>
  <c r="L69" i="9" s="1"/>
  <c r="I69" i="9"/>
  <c r="N69" i="9" s="1"/>
  <c r="J69" i="9"/>
  <c r="K69" i="9"/>
  <c r="O69" i="9"/>
  <c r="T69" i="9"/>
  <c r="V69" i="9"/>
  <c r="A70" i="9"/>
  <c r="H70" i="9"/>
  <c r="L70" i="9" s="1"/>
  <c r="I70" i="9"/>
  <c r="T70" i="9" s="1"/>
  <c r="J70" i="9"/>
  <c r="V70" i="9" s="1"/>
  <c r="K70" i="9"/>
  <c r="O70" i="9" s="1"/>
  <c r="R70" i="9"/>
  <c r="A71" i="9"/>
  <c r="H71" i="9"/>
  <c r="I71" i="9"/>
  <c r="J71" i="9"/>
  <c r="O71" i="9" s="1"/>
  <c r="K71" i="9"/>
  <c r="L71" i="9"/>
  <c r="R71" i="9"/>
  <c r="T71" i="9"/>
  <c r="V71" i="9"/>
  <c r="E72" i="9"/>
  <c r="G72" i="9"/>
  <c r="H72" i="9"/>
  <c r="J72" i="9"/>
  <c r="Q72" i="9"/>
  <c r="S72" i="9"/>
  <c r="U72" i="9"/>
  <c r="A73" i="9"/>
  <c r="H73" i="9"/>
  <c r="I73" i="9"/>
  <c r="I72" i="9" s="1"/>
  <c r="N72" i="9" s="1"/>
  <c r="J73" i="9"/>
  <c r="K73" i="9"/>
  <c r="K72" i="9" s="1"/>
  <c r="O72" i="9" s="1"/>
  <c r="R73" i="9"/>
  <c r="T73" i="9"/>
  <c r="V73" i="9"/>
  <c r="A74" i="9"/>
  <c r="H74" i="9"/>
  <c r="L74" i="9" s="1"/>
  <c r="I74" i="9"/>
  <c r="J74" i="9"/>
  <c r="O74" i="9" s="1"/>
  <c r="K74" i="9"/>
  <c r="N74" i="9"/>
  <c r="R74" i="9"/>
  <c r="T74" i="9"/>
  <c r="V74" i="9"/>
  <c r="E75" i="9"/>
  <c r="G75" i="9"/>
  <c r="H75" i="9"/>
  <c r="I75" i="9"/>
  <c r="K75" i="9"/>
  <c r="L75" i="9"/>
  <c r="Q75" i="9"/>
  <c r="R75" i="9"/>
  <c r="S75" i="9"/>
  <c r="U75" i="9"/>
  <c r="A76" i="9"/>
  <c r="H76" i="9"/>
  <c r="M76" i="9" s="1"/>
  <c r="I76" i="9"/>
  <c r="J76" i="9"/>
  <c r="J75" i="9" s="1"/>
  <c r="O75" i="9" s="1"/>
  <c r="K76" i="9"/>
  <c r="L76" i="9"/>
  <c r="N76" i="9"/>
  <c r="O76" i="9"/>
  <c r="R76" i="9"/>
  <c r="T76" i="9"/>
  <c r="V76" i="9"/>
  <c r="A77" i="9"/>
  <c r="H77" i="9"/>
  <c r="I77" i="9"/>
  <c r="J77" i="9"/>
  <c r="N77" i="9" s="1"/>
  <c r="K77" i="9"/>
  <c r="T77" i="9"/>
  <c r="V77" i="9"/>
  <c r="A78" i="9"/>
  <c r="H78" i="9"/>
  <c r="M78" i="9" s="1"/>
  <c r="I78" i="9"/>
  <c r="N78" i="9" s="1"/>
  <c r="J78" i="9"/>
  <c r="O78" i="9" s="1"/>
  <c r="K78" i="9"/>
  <c r="R78" i="9"/>
  <c r="V78" i="9"/>
  <c r="A79" i="9"/>
  <c r="H79" i="9"/>
  <c r="L79" i="9" s="1"/>
  <c r="I79" i="9"/>
  <c r="J79" i="9"/>
  <c r="O79" i="9" s="1"/>
  <c r="K79" i="9"/>
  <c r="R79" i="9"/>
  <c r="T79" i="9"/>
  <c r="A80" i="9"/>
  <c r="H80" i="9"/>
  <c r="R80" i="9" s="1"/>
  <c r="I80" i="9"/>
  <c r="J80" i="9"/>
  <c r="O80" i="9" s="1"/>
  <c r="K80" i="9"/>
  <c r="T80" i="9"/>
  <c r="V80" i="9"/>
  <c r="A81" i="9"/>
  <c r="H81" i="9"/>
  <c r="L81" i="9" s="1"/>
  <c r="I81" i="9"/>
  <c r="J81" i="9"/>
  <c r="O81" i="9" s="1"/>
  <c r="K81" i="9"/>
  <c r="N81" i="9"/>
  <c r="R81" i="9"/>
  <c r="T81" i="9"/>
  <c r="V81" i="9"/>
  <c r="A82" i="9"/>
  <c r="H82" i="9"/>
  <c r="I82" i="9"/>
  <c r="N82" i="9" s="1"/>
  <c r="J82" i="9"/>
  <c r="O82" i="9" s="1"/>
  <c r="K82" i="9"/>
  <c r="L82" i="9"/>
  <c r="M82" i="9"/>
  <c r="R82" i="9"/>
  <c r="T82" i="9"/>
  <c r="V82" i="9"/>
  <c r="A83" i="9"/>
  <c r="H83" i="9"/>
  <c r="L83" i="9" s="1"/>
  <c r="I83" i="9"/>
  <c r="J83" i="9"/>
  <c r="K83" i="9"/>
  <c r="O83" i="9" s="1"/>
  <c r="R83" i="9"/>
  <c r="V83" i="9"/>
  <c r="A84" i="9"/>
  <c r="H84" i="9"/>
  <c r="M84" i="9" s="1"/>
  <c r="I84" i="9"/>
  <c r="J84" i="9"/>
  <c r="K84" i="9"/>
  <c r="L84" i="9"/>
  <c r="N84" i="9"/>
  <c r="O84" i="9"/>
  <c r="R84" i="9"/>
  <c r="T84" i="9"/>
  <c r="V84" i="9"/>
  <c r="A85" i="9"/>
  <c r="H85" i="9"/>
  <c r="I85" i="9"/>
  <c r="J85" i="9"/>
  <c r="N85" i="9" s="1"/>
  <c r="K85" i="9"/>
  <c r="T85" i="9"/>
  <c r="V85" i="9"/>
  <c r="E86" i="9"/>
  <c r="G86" i="9"/>
  <c r="H86" i="9"/>
  <c r="J86" i="9"/>
  <c r="Q86" i="9"/>
  <c r="S86" i="9"/>
  <c r="U86" i="9"/>
  <c r="A87" i="9"/>
  <c r="H87" i="9"/>
  <c r="L87" i="9" s="1"/>
  <c r="I87" i="9"/>
  <c r="J87" i="9"/>
  <c r="K87" i="9"/>
  <c r="O87" i="9" s="1"/>
  <c r="N87" i="9"/>
  <c r="R87" i="9"/>
  <c r="V87" i="9"/>
  <c r="A88" i="9"/>
  <c r="H88" i="9"/>
  <c r="M88" i="9" s="1"/>
  <c r="I88" i="9"/>
  <c r="J88" i="9"/>
  <c r="O88" i="9" s="1"/>
  <c r="K88" i="9"/>
  <c r="L88" i="9"/>
  <c r="R88" i="9"/>
  <c r="T88" i="9"/>
  <c r="A89" i="9"/>
  <c r="H89" i="9"/>
  <c r="L89" i="9" s="1"/>
  <c r="I89" i="9"/>
  <c r="J89" i="9"/>
  <c r="N89" i="9" s="1"/>
  <c r="K89" i="9"/>
  <c r="O89" i="9" s="1"/>
  <c r="R89" i="9"/>
  <c r="T89" i="9"/>
  <c r="V89" i="9"/>
  <c r="A90" i="9"/>
  <c r="H90" i="9"/>
  <c r="R90" i="9" s="1"/>
  <c r="I90" i="9"/>
  <c r="J90" i="9"/>
  <c r="K90" i="9"/>
  <c r="O90" i="9" s="1"/>
  <c r="L90" i="9"/>
  <c r="V90" i="9"/>
  <c r="A91" i="9"/>
  <c r="H91" i="9"/>
  <c r="L91" i="9" s="1"/>
  <c r="I91" i="9"/>
  <c r="J91" i="9"/>
  <c r="K91" i="9"/>
  <c r="O91" i="9" s="1"/>
  <c r="R91" i="9"/>
  <c r="V91" i="9"/>
  <c r="A92" i="9"/>
  <c r="H92" i="9"/>
  <c r="R92" i="9" s="1"/>
  <c r="M92" i="9"/>
  <c r="N92" i="9"/>
  <c r="O92" i="9"/>
  <c r="T92" i="9"/>
  <c r="V92" i="9"/>
  <c r="A93" i="9"/>
  <c r="H93" i="9"/>
  <c r="L93" i="9" s="1"/>
  <c r="I93" i="9"/>
  <c r="N93" i="9" s="1"/>
  <c r="J93" i="9"/>
  <c r="K93" i="9"/>
  <c r="M93" i="9"/>
  <c r="O93" i="9"/>
  <c r="T93" i="9"/>
  <c r="V93" i="9"/>
  <c r="A94" i="9"/>
  <c r="H94" i="9"/>
  <c r="L94" i="9" s="1"/>
  <c r="I94" i="9"/>
  <c r="J94" i="9"/>
  <c r="K94" i="9"/>
  <c r="O94" i="9" s="1"/>
  <c r="V94" i="9"/>
  <c r="A95" i="9"/>
  <c r="H95" i="9"/>
  <c r="L95" i="9" s="1"/>
  <c r="I95" i="9"/>
  <c r="J95" i="9"/>
  <c r="K95" i="9"/>
  <c r="O95" i="9"/>
  <c r="V95" i="9"/>
  <c r="A96" i="9"/>
  <c r="H96" i="9"/>
  <c r="L96" i="9" s="1"/>
  <c r="I96" i="9"/>
  <c r="J96" i="9"/>
  <c r="K96" i="9"/>
  <c r="O96" i="9" s="1"/>
  <c r="M96" i="9"/>
  <c r="N96" i="9"/>
  <c r="R96" i="9"/>
  <c r="T96" i="9"/>
  <c r="V96" i="9"/>
  <c r="E97" i="9"/>
  <c r="G97" i="9"/>
  <c r="H97" i="9"/>
  <c r="L97" i="9" s="1"/>
  <c r="Q97" i="9"/>
  <c r="S97" i="9"/>
  <c r="U97" i="9"/>
  <c r="A98" i="9"/>
  <c r="H98" i="9"/>
  <c r="I98" i="9"/>
  <c r="M98" i="9" s="1"/>
  <c r="J98" i="9"/>
  <c r="K98" i="9"/>
  <c r="L98" i="9"/>
  <c r="N98" i="9"/>
  <c r="O98" i="9"/>
  <c r="R98" i="9"/>
  <c r="T98" i="9"/>
  <c r="V98" i="9"/>
  <c r="A99" i="9"/>
  <c r="H99" i="9"/>
  <c r="I99" i="9"/>
  <c r="N99" i="9" s="1"/>
  <c r="J99" i="9"/>
  <c r="J97" i="9" s="1"/>
  <c r="K99" i="9"/>
  <c r="K97" i="9" s="1"/>
  <c r="T99" i="9"/>
  <c r="V99" i="9"/>
  <c r="A100" i="9"/>
  <c r="H100" i="9"/>
  <c r="I100" i="9"/>
  <c r="N100" i="9" s="1"/>
  <c r="J100" i="9"/>
  <c r="K100" i="9"/>
  <c r="O100" i="9"/>
  <c r="R100" i="9"/>
  <c r="V100" i="9"/>
  <c r="E101" i="9"/>
  <c r="G101" i="9"/>
  <c r="H101" i="9"/>
  <c r="L101" i="9" s="1"/>
  <c r="I101" i="9"/>
  <c r="N101" i="9" s="1"/>
  <c r="Q101" i="9"/>
  <c r="S101" i="9"/>
  <c r="U101" i="9"/>
  <c r="A102" i="9"/>
  <c r="H102" i="9"/>
  <c r="L102" i="9" s="1"/>
  <c r="I102" i="9"/>
  <c r="J102" i="9"/>
  <c r="J101" i="9" s="1"/>
  <c r="K102" i="9"/>
  <c r="R102" i="9"/>
  <c r="T102" i="9"/>
  <c r="V102" i="9"/>
  <c r="A103" i="9"/>
  <c r="H103" i="9"/>
  <c r="L103" i="9" s="1"/>
  <c r="I103" i="9"/>
  <c r="J103" i="9"/>
  <c r="N103" i="9" s="1"/>
  <c r="K103" i="9"/>
  <c r="R103" i="9"/>
  <c r="T103" i="9"/>
  <c r="V103" i="9"/>
  <c r="E104" i="9"/>
  <c r="G104" i="9"/>
  <c r="H104" i="9"/>
  <c r="J104" i="9"/>
  <c r="O104" i="9" s="1"/>
  <c r="K104" i="9"/>
  <c r="Q104" i="9"/>
  <c r="S104" i="9"/>
  <c r="U104" i="9"/>
  <c r="A105" i="9"/>
  <c r="H105" i="9"/>
  <c r="I105" i="9"/>
  <c r="I104" i="9" s="1"/>
  <c r="N104" i="9" s="1"/>
  <c r="J105" i="9"/>
  <c r="N105" i="9" s="1"/>
  <c r="K105" i="9"/>
  <c r="O105" i="9"/>
  <c r="T105" i="9"/>
  <c r="V105" i="9"/>
  <c r="A106" i="9"/>
  <c r="H106" i="9"/>
  <c r="M106" i="9" s="1"/>
  <c r="I106" i="9"/>
  <c r="J106" i="9"/>
  <c r="V106" i="9" s="1"/>
  <c r="K106" i="9"/>
  <c r="N106" i="9"/>
  <c r="O106" i="9"/>
  <c r="R106" i="9"/>
  <c r="T106" i="9"/>
  <c r="A107" i="9"/>
  <c r="H107" i="9"/>
  <c r="I107" i="9"/>
  <c r="J107" i="9"/>
  <c r="K107" i="9"/>
  <c r="T107" i="9"/>
  <c r="V107" i="9"/>
  <c r="A108" i="9"/>
  <c r="H108" i="9"/>
  <c r="I108" i="9"/>
  <c r="N108" i="9" s="1"/>
  <c r="J108" i="9"/>
  <c r="K108" i="9"/>
  <c r="O108" i="9"/>
  <c r="T108" i="9"/>
  <c r="V108" i="9"/>
  <c r="A109" i="9"/>
  <c r="H109" i="9"/>
  <c r="L109" i="9" s="1"/>
  <c r="I109" i="9"/>
  <c r="J109" i="9"/>
  <c r="N109" i="9" s="1"/>
  <c r="K109" i="9"/>
  <c r="O109" i="9" s="1"/>
  <c r="R109" i="9"/>
  <c r="T109" i="9"/>
  <c r="V109" i="9"/>
  <c r="E110" i="9"/>
  <c r="G110" i="9"/>
  <c r="H110" i="9"/>
  <c r="J110" i="9"/>
  <c r="Q110" i="9"/>
  <c r="S110" i="9"/>
  <c r="U110" i="9"/>
  <c r="A111" i="9"/>
  <c r="H111" i="9"/>
  <c r="L111" i="9" s="1"/>
  <c r="I111" i="9"/>
  <c r="I110" i="9" s="1"/>
  <c r="N110" i="9" s="1"/>
  <c r="J111" i="9"/>
  <c r="K111" i="9"/>
  <c r="M111" i="9"/>
  <c r="O111" i="9"/>
  <c r="R111" i="9"/>
  <c r="T111" i="9"/>
  <c r="V111" i="9"/>
  <c r="A112" i="9"/>
  <c r="H112" i="9"/>
  <c r="I112" i="9"/>
  <c r="J112" i="9"/>
  <c r="K112" i="9"/>
  <c r="K110" i="9" s="1"/>
  <c r="L112" i="9"/>
  <c r="R112" i="9"/>
  <c r="T112" i="9"/>
  <c r="V112" i="9"/>
  <c r="A113" i="9"/>
  <c r="H113" i="9"/>
  <c r="L113" i="9" s="1"/>
  <c r="I113" i="9"/>
  <c r="N113" i="9" s="1"/>
  <c r="J113" i="9"/>
  <c r="K113" i="9"/>
  <c r="M113" i="9"/>
  <c r="O113" i="9"/>
  <c r="R113" i="9"/>
  <c r="T113" i="9"/>
  <c r="V113" i="9"/>
  <c r="E114" i="9"/>
  <c r="G114" i="9"/>
  <c r="H114" i="9"/>
  <c r="L114" i="9" s="1"/>
  <c r="J114" i="9"/>
  <c r="K114" i="9"/>
  <c r="Q114" i="9"/>
  <c r="S114" i="9"/>
  <c r="U114" i="9"/>
  <c r="A115" i="9"/>
  <c r="H115" i="9"/>
  <c r="I115" i="9"/>
  <c r="I114" i="9" s="1"/>
  <c r="N114" i="9" s="1"/>
  <c r="J115" i="9"/>
  <c r="K115" i="9"/>
  <c r="O115" i="9"/>
  <c r="T115" i="9"/>
  <c r="V115" i="9"/>
  <c r="A116" i="9"/>
  <c r="H116" i="9"/>
  <c r="L116" i="9" s="1"/>
  <c r="I116" i="9"/>
  <c r="J116" i="9"/>
  <c r="V116" i="9" s="1"/>
  <c r="K116" i="9"/>
  <c r="O116" i="9"/>
  <c r="R116" i="9"/>
  <c r="T116" i="9"/>
  <c r="E117" i="9"/>
  <c r="G117" i="9"/>
  <c r="L117" i="9" s="1"/>
  <c r="H117" i="9"/>
  <c r="M117" i="9" s="1"/>
  <c r="I117" i="9"/>
  <c r="Q117" i="9"/>
  <c r="S117" i="9"/>
  <c r="U117" i="9"/>
  <c r="A118" i="9"/>
  <c r="H118" i="9"/>
  <c r="R118" i="9" s="1"/>
  <c r="I118" i="9"/>
  <c r="J118" i="9"/>
  <c r="K118" i="9"/>
  <c r="K117" i="9" s="1"/>
  <c r="N118" i="9"/>
  <c r="T118" i="9"/>
  <c r="V118" i="9"/>
  <c r="A119" i="9"/>
  <c r="H119" i="9"/>
  <c r="I119" i="9"/>
  <c r="J119" i="9"/>
  <c r="K119" i="9"/>
  <c r="L119" i="9"/>
  <c r="M119" i="9"/>
  <c r="R119" i="9"/>
  <c r="T119" i="9"/>
  <c r="A120" i="9"/>
  <c r="H120" i="9"/>
  <c r="L120" i="9" s="1"/>
  <c r="I120" i="9"/>
  <c r="J120" i="9"/>
  <c r="O120" i="9" s="1"/>
  <c r="K120" i="9"/>
  <c r="V120" i="9"/>
  <c r="A121" i="9"/>
  <c r="H121" i="9"/>
  <c r="I121" i="9"/>
  <c r="M121" i="9" s="1"/>
  <c r="J121" i="9"/>
  <c r="K121" i="9"/>
  <c r="L121" i="9"/>
  <c r="N121" i="9"/>
  <c r="O121" i="9"/>
  <c r="R121" i="9"/>
  <c r="T121" i="9"/>
  <c r="V121" i="9"/>
  <c r="A122" i="9"/>
  <c r="H122" i="9"/>
  <c r="R122" i="9" s="1"/>
  <c r="I122" i="9"/>
  <c r="J122" i="9"/>
  <c r="K122" i="9"/>
  <c r="E123" i="9"/>
  <c r="E62" i="9" s="1"/>
  <c r="G123" i="9"/>
  <c r="H123" i="9"/>
  <c r="I123" i="9"/>
  <c r="Q123" i="9"/>
  <c r="S123" i="9"/>
  <c r="U123" i="9"/>
  <c r="A124" i="9"/>
  <c r="H124" i="9"/>
  <c r="L124" i="9" s="1"/>
  <c r="I124" i="9"/>
  <c r="J124" i="9"/>
  <c r="J123" i="9" s="1"/>
  <c r="O123" i="9" s="1"/>
  <c r="K124" i="9"/>
  <c r="K123" i="9" s="1"/>
  <c r="N124" i="9"/>
  <c r="R124" i="9"/>
  <c r="T124" i="9"/>
  <c r="V124" i="9"/>
  <c r="A125" i="9"/>
  <c r="H125" i="9"/>
  <c r="R125" i="9" s="1"/>
  <c r="I125" i="9"/>
  <c r="J125" i="9"/>
  <c r="K125" i="9"/>
  <c r="L125" i="9"/>
  <c r="V125" i="9"/>
  <c r="A126" i="9"/>
  <c r="H126" i="9"/>
  <c r="L126" i="9" s="1"/>
  <c r="I126" i="9"/>
  <c r="J126" i="9"/>
  <c r="O126" i="9" s="1"/>
  <c r="K126" i="9"/>
  <c r="V126" i="9"/>
  <c r="A127" i="9"/>
  <c r="H127" i="9"/>
  <c r="I127" i="9"/>
  <c r="J127" i="9"/>
  <c r="K127" i="9"/>
  <c r="L127" i="9"/>
  <c r="N127" i="9"/>
  <c r="O127" i="9"/>
  <c r="R127" i="9"/>
  <c r="T127" i="9"/>
  <c r="V127" i="9"/>
  <c r="A128" i="9"/>
  <c r="H128" i="9"/>
  <c r="L128" i="9" s="1"/>
  <c r="I128" i="9"/>
  <c r="T128" i="9" s="1"/>
  <c r="J128" i="9"/>
  <c r="V128" i="9" s="1"/>
  <c r="K128" i="9"/>
  <c r="R128" i="9"/>
  <c r="A129" i="9"/>
  <c r="H129" i="9"/>
  <c r="I129" i="9"/>
  <c r="J129" i="9"/>
  <c r="O129" i="9" s="1"/>
  <c r="K129" i="9"/>
  <c r="L129" i="9"/>
  <c r="R129" i="9"/>
  <c r="A130" i="9"/>
  <c r="H130" i="9"/>
  <c r="L130" i="9" s="1"/>
  <c r="I130" i="9"/>
  <c r="J130" i="9"/>
  <c r="K130" i="9"/>
  <c r="N130" i="9"/>
  <c r="O130" i="9"/>
  <c r="R130" i="9"/>
  <c r="T130" i="9"/>
  <c r="V130" i="9"/>
  <c r="E131" i="9"/>
  <c r="G131" i="9"/>
  <c r="H131" i="9"/>
  <c r="L131" i="9" s="1"/>
  <c r="K131" i="9"/>
  <c r="Q131" i="9"/>
  <c r="S131" i="9"/>
  <c r="U131" i="9"/>
  <c r="A132" i="9"/>
  <c r="H132" i="9"/>
  <c r="I132" i="9"/>
  <c r="T132" i="9" s="1"/>
  <c r="J132" i="9"/>
  <c r="K132" i="9"/>
  <c r="N132" i="9"/>
  <c r="O132" i="9"/>
  <c r="R132" i="9"/>
  <c r="V132" i="9"/>
  <c r="A133" i="9"/>
  <c r="H133" i="9"/>
  <c r="I133" i="9"/>
  <c r="J133" i="9"/>
  <c r="K133" i="9"/>
  <c r="L133" i="9"/>
  <c r="M133" i="9"/>
  <c r="R133" i="9"/>
  <c r="T133" i="9"/>
  <c r="A134" i="9"/>
  <c r="H134" i="9"/>
  <c r="I134" i="9"/>
  <c r="N134" i="9" s="1"/>
  <c r="J134" i="9"/>
  <c r="K134" i="9"/>
  <c r="O134" i="9"/>
  <c r="V134" i="9"/>
  <c r="A135" i="9"/>
  <c r="H135" i="9"/>
  <c r="L135" i="9" s="1"/>
  <c r="I135" i="9"/>
  <c r="J135" i="9"/>
  <c r="V135" i="9" s="1"/>
  <c r="K135" i="9"/>
  <c r="R135" i="9"/>
  <c r="T135" i="9"/>
  <c r="H136" i="9"/>
  <c r="H137" i="9"/>
  <c r="H138" i="9"/>
  <c r="E139" i="9"/>
  <c r="E138" i="9" s="1"/>
  <c r="G139" i="9"/>
  <c r="G138" i="9" s="1"/>
  <c r="H139" i="9"/>
  <c r="J139" i="9"/>
  <c r="K139" i="9"/>
  <c r="K138" i="9" s="1"/>
  <c r="Q139" i="9"/>
  <c r="Q138" i="9" s="1"/>
  <c r="S139" i="9"/>
  <c r="S138" i="9" s="1"/>
  <c r="S137" i="9" s="1"/>
  <c r="U139" i="9"/>
  <c r="U138" i="9" s="1"/>
  <c r="A140" i="9"/>
  <c r="H140" i="9"/>
  <c r="I140" i="9"/>
  <c r="I139" i="9" s="1"/>
  <c r="J140" i="9"/>
  <c r="K140" i="9"/>
  <c r="L140" i="9"/>
  <c r="M140" i="9"/>
  <c r="N140" i="9"/>
  <c r="O140" i="9"/>
  <c r="R140" i="9"/>
  <c r="T140" i="9"/>
  <c r="V140" i="9"/>
  <c r="A141" i="9"/>
  <c r="H141" i="9"/>
  <c r="I141" i="9"/>
  <c r="N141" i="9" s="1"/>
  <c r="J141" i="9"/>
  <c r="O141" i="9" s="1"/>
  <c r="K141" i="9"/>
  <c r="T141" i="9"/>
  <c r="V141" i="9"/>
  <c r="E142" i="9"/>
  <c r="G142" i="9"/>
  <c r="L142" i="9" s="1"/>
  <c r="H142" i="9"/>
  <c r="S142" i="9"/>
  <c r="E143" i="9"/>
  <c r="G143" i="9"/>
  <c r="H143" i="9"/>
  <c r="L143" i="9" s="1"/>
  <c r="I143" i="9"/>
  <c r="J143" i="9"/>
  <c r="Q143" i="9"/>
  <c r="Q142" i="9" s="1"/>
  <c r="S143" i="9"/>
  <c r="U143" i="9"/>
  <c r="U142" i="9" s="1"/>
  <c r="A144" i="9"/>
  <c r="H144" i="9"/>
  <c r="L144" i="9" s="1"/>
  <c r="I144" i="9"/>
  <c r="J144" i="9"/>
  <c r="K144" i="9"/>
  <c r="K143" i="9" s="1"/>
  <c r="K142" i="9" s="1"/>
  <c r="N144" i="9"/>
  <c r="O144" i="9"/>
  <c r="R144" i="9"/>
  <c r="T144" i="9"/>
  <c r="V144" i="9"/>
  <c r="H145" i="9"/>
  <c r="E146" i="9"/>
  <c r="G146" i="9"/>
  <c r="G145" i="9" s="1"/>
  <c r="G137" i="9" s="1"/>
  <c r="L137" i="9" s="1"/>
  <c r="H146" i="9"/>
  <c r="K146" i="9"/>
  <c r="Q146" i="9"/>
  <c r="Q145" i="9" s="1"/>
  <c r="S146" i="9"/>
  <c r="S145" i="9" s="1"/>
  <c r="U146" i="9"/>
  <c r="U145" i="9" s="1"/>
  <c r="A147" i="9"/>
  <c r="H147" i="9"/>
  <c r="I147" i="9"/>
  <c r="I146" i="9" s="1"/>
  <c r="J147" i="9"/>
  <c r="K147" i="9"/>
  <c r="L147" i="9"/>
  <c r="M147" i="9"/>
  <c r="N147" i="9"/>
  <c r="O147" i="9"/>
  <c r="R147" i="9"/>
  <c r="T147" i="9"/>
  <c r="V147" i="9"/>
  <c r="A148" i="9"/>
  <c r="H148" i="9"/>
  <c r="I148" i="9"/>
  <c r="J148" i="9"/>
  <c r="J146" i="9" s="1"/>
  <c r="O146" i="9" s="1"/>
  <c r="K148" i="9"/>
  <c r="V148" i="9"/>
  <c r="E149" i="9"/>
  <c r="G149" i="9"/>
  <c r="L149" i="9" s="1"/>
  <c r="H149" i="9"/>
  <c r="Q149" i="9"/>
  <c r="S149" i="9"/>
  <c r="U149" i="9"/>
  <c r="A150" i="9"/>
  <c r="H150" i="9"/>
  <c r="L150" i="9" s="1"/>
  <c r="I150" i="9"/>
  <c r="J150" i="9"/>
  <c r="K150" i="9"/>
  <c r="K149" i="9" s="1"/>
  <c r="K145" i="9" s="1"/>
  <c r="R150" i="9"/>
  <c r="A151" i="9"/>
  <c r="H151" i="9"/>
  <c r="I151" i="9"/>
  <c r="N151" i="9" s="1"/>
  <c r="J151" i="9"/>
  <c r="K151" i="9"/>
  <c r="O151" i="9"/>
  <c r="R151" i="9"/>
  <c r="T151" i="9"/>
  <c r="V151" i="9"/>
  <c r="A152" i="9"/>
  <c r="H152" i="9"/>
  <c r="L152" i="9" s="1"/>
  <c r="I152" i="9"/>
  <c r="J152" i="9"/>
  <c r="K152" i="9"/>
  <c r="O152" i="9" s="1"/>
  <c r="N152" i="9"/>
  <c r="T152" i="9"/>
  <c r="V152" i="9"/>
  <c r="A153" i="9"/>
  <c r="H153" i="9"/>
  <c r="I153" i="9"/>
  <c r="J153" i="9"/>
  <c r="O153" i="9" s="1"/>
  <c r="K153" i="9"/>
  <c r="L153" i="9"/>
  <c r="R153" i="9"/>
  <c r="T153" i="9"/>
  <c r="A154" i="9"/>
  <c r="H154" i="9"/>
  <c r="L154" i="9" s="1"/>
  <c r="I154" i="9"/>
  <c r="N154" i="9" s="1"/>
  <c r="J154" i="9"/>
  <c r="V154" i="9" s="1"/>
  <c r="K154" i="9"/>
  <c r="O154" i="9"/>
  <c r="R154" i="9"/>
  <c r="T154" i="9"/>
  <c r="A155" i="9"/>
  <c r="H155" i="9"/>
  <c r="I155" i="9"/>
  <c r="J155" i="9"/>
  <c r="K155" i="9"/>
  <c r="O155" i="9" s="1"/>
  <c r="L155" i="9"/>
  <c r="M155" i="9"/>
  <c r="N155" i="9"/>
  <c r="R155" i="9"/>
  <c r="T155" i="9"/>
  <c r="V155" i="9"/>
  <c r="A156" i="9"/>
  <c r="H156" i="9"/>
  <c r="I156" i="9"/>
  <c r="N156" i="9" s="1"/>
  <c r="J156" i="9"/>
  <c r="O156" i="9" s="1"/>
  <c r="K156" i="9"/>
  <c r="T156" i="9"/>
  <c r="V156" i="9"/>
  <c r="H157" i="9"/>
  <c r="E158" i="9"/>
  <c r="G158" i="9"/>
  <c r="H158" i="9"/>
  <c r="K158" i="9"/>
  <c r="Q158" i="9"/>
  <c r="S158" i="9"/>
  <c r="U158" i="9"/>
  <c r="A159" i="9"/>
  <c r="H159" i="9"/>
  <c r="L159" i="9" s="1"/>
  <c r="L158" i="9" s="1"/>
  <c r="I159" i="9"/>
  <c r="J159" i="9"/>
  <c r="K159" i="9"/>
  <c r="R159" i="9"/>
  <c r="A160" i="9"/>
  <c r="H160" i="9"/>
  <c r="I160" i="9"/>
  <c r="N160" i="9" s="1"/>
  <c r="J160" i="9"/>
  <c r="O160" i="9" s="1"/>
  <c r="K160" i="9"/>
  <c r="R160" i="9"/>
  <c r="T160" i="9"/>
  <c r="V160" i="9"/>
  <c r="A161" i="9"/>
  <c r="H161" i="9"/>
  <c r="A162" i="9"/>
  <c r="H162" i="9"/>
  <c r="I162" i="9"/>
  <c r="J162" i="9"/>
  <c r="K162" i="9"/>
  <c r="L162" i="9"/>
  <c r="M162" i="9"/>
  <c r="R162" i="9"/>
  <c r="T162" i="9"/>
  <c r="A163" i="9"/>
  <c r="H163" i="9"/>
  <c r="L163" i="9" s="1"/>
  <c r="I163" i="9"/>
  <c r="N163" i="9" s="1"/>
  <c r="J163" i="9"/>
  <c r="O163" i="9" s="1"/>
  <c r="K163" i="9"/>
  <c r="R163" i="9"/>
  <c r="T163" i="9"/>
  <c r="V163" i="9"/>
  <c r="A164" i="9"/>
  <c r="H164" i="9"/>
  <c r="I164" i="9"/>
  <c r="J164" i="9"/>
  <c r="K164" i="9"/>
  <c r="L164" i="9"/>
  <c r="M164" i="9"/>
  <c r="N164" i="9"/>
  <c r="O164" i="9"/>
  <c r="R164" i="9"/>
  <c r="T164" i="9"/>
  <c r="V164" i="9"/>
  <c r="A165" i="9"/>
  <c r="H165" i="9"/>
  <c r="I165" i="9"/>
  <c r="J165" i="9"/>
  <c r="O165" i="9" s="1"/>
  <c r="K165" i="9"/>
  <c r="V165" i="9"/>
  <c r="A166" i="9"/>
  <c r="H166" i="9"/>
  <c r="L166" i="9" s="1"/>
  <c r="I166" i="9"/>
  <c r="J166" i="9"/>
  <c r="K166" i="9"/>
  <c r="N166" i="9"/>
  <c r="O166" i="9"/>
  <c r="R166" i="9"/>
  <c r="T166" i="9"/>
  <c r="V166" i="9"/>
  <c r="A167" i="9"/>
  <c r="H167" i="9"/>
  <c r="L167" i="9" s="1"/>
  <c r="I167" i="9"/>
  <c r="J167" i="9"/>
  <c r="K167" i="9"/>
  <c r="R167" i="9"/>
  <c r="T167" i="9"/>
  <c r="A168" i="9"/>
  <c r="H168" i="9"/>
  <c r="I168" i="9"/>
  <c r="N168" i="9" s="1"/>
  <c r="J168" i="9"/>
  <c r="O168" i="9" s="1"/>
  <c r="K168" i="9"/>
  <c r="R168" i="9"/>
  <c r="T168" i="9"/>
  <c r="V168" i="9"/>
  <c r="A169" i="9"/>
  <c r="H169" i="9"/>
  <c r="L169" i="9" s="1"/>
  <c r="I169" i="9"/>
  <c r="J169" i="9"/>
  <c r="K169" i="9"/>
  <c r="N169" i="9"/>
  <c r="O169" i="9"/>
  <c r="R169" i="9"/>
  <c r="T169" i="9"/>
  <c r="V169" i="9"/>
  <c r="H171" i="9"/>
  <c r="F1" i="10"/>
  <c r="G1" i="10" s="1"/>
  <c r="H1" i="10" s="1"/>
  <c r="I1" i="10" s="1"/>
  <c r="J1" i="10" s="1"/>
  <c r="K1" i="10" s="1"/>
  <c r="L1" i="10" s="1"/>
  <c r="M1" i="10" s="1"/>
  <c r="N1" i="10" s="1"/>
  <c r="O1" i="10" s="1"/>
  <c r="P1" i="10" s="1"/>
  <c r="Q1" i="10" s="1"/>
  <c r="R1" i="10" s="1"/>
  <c r="S1" i="10" s="1"/>
  <c r="T1" i="10" s="1"/>
  <c r="U1" i="10" s="1"/>
  <c r="V1" i="10" s="1"/>
  <c r="W1" i="10" s="1"/>
  <c r="X1" i="10" s="1"/>
  <c r="Y1" i="10" s="1"/>
  <c r="Z1" i="10" s="1"/>
  <c r="AA1" i="10" s="1"/>
  <c r="AB1" i="10" s="1"/>
  <c r="AC1" i="10" s="1"/>
  <c r="AD1" i="10" s="1"/>
  <c r="AE1" i="10" s="1"/>
  <c r="AF1" i="10" s="1"/>
  <c r="AG1" i="10" s="1"/>
  <c r="AH1" i="10"/>
  <c r="AI1" i="10"/>
  <c r="AL1" i="10" s="1"/>
  <c r="AM1" i="10" s="1"/>
  <c r="AN1" i="10" s="1"/>
  <c r="AO1" i="10" s="1"/>
  <c r="AP1" i="10" s="1"/>
  <c r="AQ1" i="10" s="1"/>
  <c r="AR1" i="10" s="1"/>
  <c r="AS1" i="10" s="1"/>
  <c r="AT1" i="10" s="1"/>
  <c r="AU1" i="10" s="1"/>
  <c r="AV1" i="10" s="1"/>
  <c r="AW1" i="10" s="1"/>
  <c r="AX1" i="10" s="1"/>
  <c r="AY1" i="10" s="1"/>
  <c r="AZ1" i="10" s="1"/>
  <c r="BA1" i="10" s="1"/>
  <c r="BB1" i="10" s="1"/>
  <c r="BC1" i="10" s="1"/>
  <c r="BD1" i="10" s="1"/>
  <c r="BE1" i="10" s="1"/>
  <c r="BF1" i="10" s="1"/>
  <c r="BG1" i="10" s="1"/>
  <c r="BH1" i="10" s="1"/>
  <c r="BI1" i="10" s="1"/>
  <c r="BJ1" i="10" s="1"/>
  <c r="BK1" i="10" s="1"/>
  <c r="BL1" i="10" s="1"/>
  <c r="BM1" i="10" s="1"/>
  <c r="BN1" i="10" s="1"/>
  <c r="BO1" i="10" s="1"/>
  <c r="BP1" i="10" s="1"/>
  <c r="BQ1" i="10" s="1"/>
  <c r="BR1" i="10" s="1"/>
  <c r="BS1" i="10" s="1"/>
  <c r="BT1" i="10" s="1"/>
  <c r="BU1" i="10" s="1"/>
  <c r="BV1" i="10" s="1"/>
  <c r="BW1" i="10" s="1"/>
  <c r="BX1" i="10" s="1"/>
  <c r="BY1" i="10" s="1"/>
  <c r="BZ1" i="10" s="1"/>
  <c r="CA1" i="10" s="1"/>
  <c r="CB1" i="10" s="1"/>
  <c r="CC1" i="10" s="1"/>
  <c r="CD1" i="10" s="1"/>
  <c r="CE1" i="10" s="1"/>
  <c r="CF1" i="10" s="1"/>
  <c r="CG1" i="10" s="1"/>
  <c r="CH1" i="10" s="1"/>
  <c r="CI1" i="10" s="1"/>
  <c r="CJ1" i="10" s="1"/>
  <c r="CK1" i="10" s="1"/>
  <c r="CL1" i="10" s="1"/>
  <c r="CM1" i="10" s="1"/>
  <c r="CN1" i="10" s="1"/>
  <c r="F3" i="10"/>
  <c r="F4" i="10"/>
  <c r="AI5" i="10"/>
  <c r="AM5" i="10"/>
  <c r="AX5" i="10"/>
  <c r="AY5" i="10"/>
  <c r="AZ5" i="10"/>
  <c r="BA5" i="10"/>
  <c r="BB5" i="10"/>
  <c r="BC5" i="10"/>
  <c r="BD5" i="10"/>
  <c r="BE5" i="10"/>
  <c r="BF5" i="10"/>
  <c r="BG5" i="10"/>
  <c r="BH5" i="10"/>
  <c r="BI5" i="10"/>
  <c r="BJ5" i="10"/>
  <c r="BK5" i="10"/>
  <c r="BL5" i="10"/>
  <c r="BM5" i="10"/>
  <c r="BN5" i="10"/>
  <c r="BO5" i="10"/>
  <c r="BP5" i="10"/>
  <c r="BQ5" i="10"/>
  <c r="BR5" i="10"/>
  <c r="BS5" i="10"/>
  <c r="BT5" i="10"/>
  <c r="BU5" i="10"/>
  <c r="BV5" i="10"/>
  <c r="BW5" i="10"/>
  <c r="BX5" i="10"/>
  <c r="BY5" i="10"/>
  <c r="BZ5" i="10"/>
  <c r="CA5" i="10"/>
  <c r="CB5" i="10"/>
  <c r="CC5" i="10"/>
  <c r="CD5" i="10"/>
  <c r="CE5" i="10"/>
  <c r="CF5" i="10"/>
  <c r="CG5" i="10"/>
  <c r="CH5" i="10"/>
  <c r="CI5" i="10"/>
  <c r="CJ5" i="10"/>
  <c r="CK5" i="10"/>
  <c r="CL5" i="10"/>
  <c r="CM5" i="10"/>
  <c r="CN5" i="10"/>
  <c r="CO5" i="10"/>
  <c r="C17" i="10"/>
  <c r="D17" i="10" s="1"/>
  <c r="E17" i="10" s="1"/>
  <c r="F17" i="10" s="1"/>
  <c r="G17" i="10" s="1"/>
  <c r="H17" i="10" s="1"/>
  <c r="I17" i="10" s="1"/>
  <c r="J17" i="10" s="1"/>
  <c r="K17" i="10" s="1"/>
  <c r="L17" i="10" s="1"/>
  <c r="M17" i="10" s="1"/>
  <c r="N17" i="10" s="1"/>
  <c r="O17" i="10" s="1"/>
  <c r="P17" i="10" s="1"/>
  <c r="Q17" i="10" s="1"/>
  <c r="R17" i="10" s="1"/>
  <c r="S17" i="10" s="1"/>
  <c r="T17" i="10" s="1"/>
  <c r="U17" i="10" s="1"/>
  <c r="V17" i="10" s="1"/>
  <c r="W17" i="10" s="1"/>
  <c r="X17" i="10" s="1"/>
  <c r="Y17" i="10" s="1"/>
  <c r="Z17" i="10" s="1"/>
  <c r="AA17" i="10" s="1"/>
  <c r="AB17" i="10" s="1"/>
  <c r="AC17" i="10" s="1"/>
  <c r="AD17" i="10" s="1"/>
  <c r="AE17" i="10" s="1"/>
  <c r="AF17" i="10" s="1"/>
  <c r="AG17" i="10" s="1"/>
  <c r="AH17" i="10" l="1"/>
  <c r="AI17" i="10" s="1"/>
  <c r="AL17" i="10" s="1"/>
  <c r="AM17" i="10" s="1"/>
  <c r="AN17" i="10" s="1"/>
  <c r="AO17" i="10" s="1"/>
  <c r="AP17" i="10" s="1"/>
  <c r="AQ17" i="10" s="1"/>
  <c r="AR17" i="10" s="1"/>
  <c r="AS17" i="10" s="1"/>
  <c r="AT17" i="10" s="1"/>
  <c r="AU17" i="10" s="1"/>
  <c r="AV17" i="10" s="1"/>
  <c r="AW17" i="10" s="1"/>
  <c r="AX17" i="10" s="1"/>
  <c r="AY17" i="10" s="1"/>
  <c r="AZ17" i="10" s="1"/>
  <c r="BA17" i="10" s="1"/>
  <c r="BB17" i="10" s="1"/>
  <c r="BC17" i="10" s="1"/>
  <c r="BD17" i="10" s="1"/>
  <c r="BE17" i="10" s="1"/>
  <c r="BF17" i="10" s="1"/>
  <c r="BG17" i="10" s="1"/>
  <c r="BH17" i="10" s="1"/>
  <c r="BI17" i="10" s="1"/>
  <c r="BJ17" i="10" s="1"/>
  <c r="BK17" i="10" s="1"/>
  <c r="BL17" i="10" s="1"/>
  <c r="BM17" i="10" s="1"/>
  <c r="BN17" i="10" s="1"/>
  <c r="BO17" i="10" s="1"/>
  <c r="BP17" i="10" s="1"/>
  <c r="BQ17" i="10" s="1"/>
  <c r="BR17" i="10" s="1"/>
  <c r="BS17" i="10" s="1"/>
  <c r="BT17" i="10" s="1"/>
  <c r="BU17" i="10" s="1"/>
  <c r="BV17" i="10" s="1"/>
  <c r="BW17" i="10" s="1"/>
  <c r="BX17" i="10" s="1"/>
  <c r="BY17" i="10" s="1"/>
  <c r="BZ17" i="10" s="1"/>
  <c r="CA17" i="10" s="1"/>
  <c r="CB17" i="10" s="1"/>
  <c r="CC17" i="10" s="1"/>
  <c r="CD17" i="10" s="1"/>
  <c r="CE17" i="10" s="1"/>
  <c r="CF17" i="10" s="1"/>
  <c r="CG17" i="10" s="1"/>
  <c r="CH17" i="10" s="1"/>
  <c r="CI17" i="10" s="1"/>
  <c r="CJ17" i="10" s="1"/>
  <c r="CK17" i="10" s="1"/>
  <c r="CL17" i="10" s="1"/>
  <c r="CM17" i="10" s="1"/>
  <c r="CN17" i="10" s="1"/>
  <c r="BN9" i="10"/>
  <c r="BF9" i="10"/>
  <c r="CA9" i="10"/>
  <c r="N139" i="9"/>
  <c r="I138" i="9"/>
  <c r="BO9" i="10"/>
  <c r="BG9" i="10"/>
  <c r="AY9" i="10"/>
  <c r="N143" i="9"/>
  <c r="I142" i="9"/>
  <c r="BZ9" i="10"/>
  <c r="BP9" i="10"/>
  <c r="CD9" i="10"/>
  <c r="N162" i="9"/>
  <c r="O162" i="9"/>
  <c r="V162" i="9"/>
  <c r="O159" i="9"/>
  <c r="O158" i="9" s="1"/>
  <c r="J158" i="9"/>
  <c r="V159" i="9"/>
  <c r="CE9" i="10"/>
  <c r="N159" i="9"/>
  <c r="N158" i="9" s="1"/>
  <c r="I158" i="9"/>
  <c r="T159" i="9"/>
  <c r="V153" i="9"/>
  <c r="L151" i="9"/>
  <c r="M151" i="9"/>
  <c r="E145" i="9"/>
  <c r="E137" i="9" s="1"/>
  <c r="O143" i="9"/>
  <c r="K137" i="9"/>
  <c r="E52" i="9"/>
  <c r="N167" i="9"/>
  <c r="O167" i="9"/>
  <c r="V167" i="9"/>
  <c r="L156" i="9"/>
  <c r="R156" i="9"/>
  <c r="N148" i="9"/>
  <c r="T148" i="9"/>
  <c r="N165" i="9"/>
  <c r="T165" i="9"/>
  <c r="O150" i="9"/>
  <c r="J149" i="9"/>
  <c r="V150" i="9"/>
  <c r="L148" i="9"/>
  <c r="R148" i="9"/>
  <c r="L165" i="9"/>
  <c r="R165" i="9"/>
  <c r="M160" i="9"/>
  <c r="L160" i="9"/>
  <c r="N150" i="9"/>
  <c r="I149" i="9"/>
  <c r="I145" i="9" s="1"/>
  <c r="T150" i="9"/>
  <c r="L168" i="9"/>
  <c r="M168" i="9"/>
  <c r="M153" i="9"/>
  <c r="N153" i="9"/>
  <c r="N146" i="9"/>
  <c r="Q137" i="9"/>
  <c r="T126" i="9"/>
  <c r="N126" i="9"/>
  <c r="N123" i="9"/>
  <c r="T120" i="9"/>
  <c r="N120" i="9"/>
  <c r="M115" i="9"/>
  <c r="L115" i="9"/>
  <c r="L99" i="9"/>
  <c r="R99" i="9"/>
  <c r="I97" i="9"/>
  <c r="N97" i="9" s="1"/>
  <c r="T90" i="9"/>
  <c r="N90" i="9"/>
  <c r="L66" i="9"/>
  <c r="R66" i="9"/>
  <c r="M65" i="9"/>
  <c r="N65" i="9"/>
  <c r="N63" i="9"/>
  <c r="O55" i="9"/>
  <c r="K54" i="9"/>
  <c r="K36" i="9"/>
  <c r="K35" i="9" s="1"/>
  <c r="V25" i="9"/>
  <c r="O25" i="9"/>
  <c r="J13" i="9"/>
  <c r="O14" i="9"/>
  <c r="E12" i="9"/>
  <c r="O139" i="9"/>
  <c r="M134" i="9"/>
  <c r="L134" i="9"/>
  <c r="N133" i="9"/>
  <c r="O133" i="9"/>
  <c r="M123" i="9"/>
  <c r="N119" i="9"/>
  <c r="O119" i="9"/>
  <c r="O112" i="9"/>
  <c r="M100" i="9"/>
  <c r="T94" i="9"/>
  <c r="N94" i="9"/>
  <c r="T91" i="9"/>
  <c r="N91" i="9"/>
  <c r="J53" i="9"/>
  <c r="N53" i="9" s="1"/>
  <c r="O36" i="9"/>
  <c r="O28" i="9"/>
  <c r="N21" i="9"/>
  <c r="J20" i="9"/>
  <c r="O20" i="9" s="1"/>
  <c r="V21" i="9"/>
  <c r="N17" i="9"/>
  <c r="N15" i="9"/>
  <c r="K13" i="9"/>
  <c r="K12" i="9" s="1"/>
  <c r="M166" i="9"/>
  <c r="L145" i="9"/>
  <c r="M144" i="9"/>
  <c r="J138" i="9"/>
  <c r="O135" i="9"/>
  <c r="T134" i="9"/>
  <c r="V129" i="9"/>
  <c r="L123" i="9"/>
  <c r="J117" i="9"/>
  <c r="O117" i="9" s="1"/>
  <c r="N116" i="9"/>
  <c r="R115" i="9"/>
  <c r="M112" i="9"/>
  <c r="N112" i="9"/>
  <c r="T100" i="9"/>
  <c r="N95" i="9"/>
  <c r="T95" i="9"/>
  <c r="N88" i="9"/>
  <c r="I86" i="9"/>
  <c r="T87" i="9"/>
  <c r="R86" i="9"/>
  <c r="L85" i="9"/>
  <c r="R85" i="9"/>
  <c r="T78" i="9"/>
  <c r="M75" i="9"/>
  <c r="N75" i="9"/>
  <c r="N70" i="9"/>
  <c r="R69" i="9"/>
  <c r="G62" i="9"/>
  <c r="L62" i="9" s="1"/>
  <c r="L43" i="9"/>
  <c r="R43" i="9"/>
  <c r="M43" i="9"/>
  <c r="L42" i="9"/>
  <c r="L39" i="9"/>
  <c r="R39" i="9"/>
  <c r="R36" i="9"/>
  <c r="M36" i="9"/>
  <c r="O24" i="9"/>
  <c r="V17" i="9"/>
  <c r="V15" i="9"/>
  <c r="J142" i="9"/>
  <c r="O142" i="9" s="1"/>
  <c r="L139" i="9"/>
  <c r="N135" i="9"/>
  <c r="R134" i="9"/>
  <c r="V133" i="9"/>
  <c r="J131" i="9"/>
  <c r="O131" i="9" s="1"/>
  <c r="N128" i="9"/>
  <c r="V119" i="9"/>
  <c r="O110" i="9"/>
  <c r="N107" i="9"/>
  <c r="O107" i="9"/>
  <c r="K101" i="9"/>
  <c r="O103" i="9"/>
  <c r="O102" i="9"/>
  <c r="V88" i="9"/>
  <c r="L86" i="9"/>
  <c r="T83" i="9"/>
  <c r="N83" i="9"/>
  <c r="O73" i="9"/>
  <c r="T65" i="9"/>
  <c r="G52" i="9"/>
  <c r="L52" i="9" s="1"/>
  <c r="O46" i="9"/>
  <c r="V46" i="9"/>
  <c r="V45" i="9"/>
  <c r="O45" i="9"/>
  <c r="L31" i="9"/>
  <c r="R31" i="9"/>
  <c r="N30" i="9"/>
  <c r="I29" i="9"/>
  <c r="N29" i="9" s="1"/>
  <c r="L28" i="9"/>
  <c r="M28" i="9"/>
  <c r="N20" i="9"/>
  <c r="G12" i="9"/>
  <c r="G11" i="9" s="1"/>
  <c r="O148" i="9"/>
  <c r="I131" i="9"/>
  <c r="N115" i="9"/>
  <c r="L110" i="9"/>
  <c r="M110" i="9"/>
  <c r="M69" i="9"/>
  <c r="V68" i="9"/>
  <c r="O68" i="9"/>
  <c r="U62" i="9"/>
  <c r="U52" i="9" s="1"/>
  <c r="U11" i="9" s="1"/>
  <c r="U171" i="9" s="1"/>
  <c r="T61" i="9"/>
  <c r="N61" i="9"/>
  <c r="N58" i="9"/>
  <c r="R57" i="9"/>
  <c r="N49" i="9"/>
  <c r="T49" i="9"/>
  <c r="T48" i="9"/>
  <c r="N48" i="9"/>
  <c r="M44" i="9"/>
  <c r="L44" i="9"/>
  <c r="R44" i="9"/>
  <c r="N34" i="9"/>
  <c r="M30" i="9"/>
  <c r="L23" i="9"/>
  <c r="R23" i="9"/>
  <c r="U137" i="9"/>
  <c r="M132" i="9"/>
  <c r="L132" i="9"/>
  <c r="R126" i="9"/>
  <c r="O124" i="9"/>
  <c r="V122" i="9"/>
  <c r="O122" i="9"/>
  <c r="R120" i="9"/>
  <c r="L107" i="9"/>
  <c r="R107" i="9"/>
  <c r="M104" i="9"/>
  <c r="O101" i="9"/>
  <c r="N79" i="9"/>
  <c r="V79" i="9"/>
  <c r="L73" i="9"/>
  <c r="M73" i="9"/>
  <c r="S62" i="9"/>
  <c r="J59" i="9"/>
  <c r="O59" i="9" s="1"/>
  <c r="N60" i="9"/>
  <c r="O60" i="9"/>
  <c r="N27" i="9"/>
  <c r="O15" i="9"/>
  <c r="R152" i="9"/>
  <c r="O125" i="9"/>
  <c r="N122" i="9"/>
  <c r="O114" i="9"/>
  <c r="M108" i="9"/>
  <c r="R108" i="9"/>
  <c r="L108" i="9"/>
  <c r="L105" i="9"/>
  <c r="R105" i="9"/>
  <c r="L104" i="9"/>
  <c r="N102" i="9"/>
  <c r="O97" i="9"/>
  <c r="M94" i="9"/>
  <c r="R93" i="9"/>
  <c r="N71" i="9"/>
  <c r="Q62" i="9"/>
  <c r="N59" i="9"/>
  <c r="S53" i="9"/>
  <c r="S52" i="9" s="1"/>
  <c r="S11" i="9" s="1"/>
  <c r="S171" i="9" s="1"/>
  <c r="O33" i="9"/>
  <c r="T30" i="9"/>
  <c r="L146" i="9"/>
  <c r="L141" i="9"/>
  <c r="R141" i="9"/>
  <c r="T129" i="9"/>
  <c r="N129" i="9"/>
  <c r="T125" i="9"/>
  <c r="N125" i="9"/>
  <c r="O118" i="9"/>
  <c r="L80" i="9"/>
  <c r="M80" i="9"/>
  <c r="L77" i="9"/>
  <c r="R77" i="9"/>
  <c r="O64" i="9"/>
  <c r="K63" i="9"/>
  <c r="K62" i="9" s="1"/>
  <c r="O63" i="9"/>
  <c r="V56" i="9"/>
  <c r="O56" i="9"/>
  <c r="Q52" i="9"/>
  <c r="Q11" i="9" s="1"/>
  <c r="M42" i="9"/>
  <c r="I33" i="9"/>
  <c r="N33" i="9" s="1"/>
  <c r="O21" i="9"/>
  <c r="T122" i="9"/>
  <c r="M102" i="9"/>
  <c r="L100" i="9"/>
  <c r="M95" i="9"/>
  <c r="R94" i="9"/>
  <c r="K86" i="9"/>
  <c r="O86" i="9" s="1"/>
  <c r="N80" i="9"/>
  <c r="L78" i="9"/>
  <c r="N73" i="9"/>
  <c r="L72" i="9"/>
  <c r="M71" i="9"/>
  <c r="M63" i="9"/>
  <c r="M49" i="9"/>
  <c r="N46" i="9"/>
  <c r="O43" i="9"/>
  <c r="L33" i="9"/>
  <c r="V27" i="9"/>
  <c r="M20" i="9"/>
  <c r="M15" i="9"/>
  <c r="I14" i="9"/>
  <c r="M14" i="9" s="1"/>
  <c r="R12" i="9"/>
  <c r="O99" i="9"/>
  <c r="O85" i="9"/>
  <c r="O77" i="9"/>
  <c r="R62" i="9"/>
  <c r="N43" i="9"/>
  <c r="J42" i="9"/>
  <c r="O42" i="9" s="1"/>
  <c r="N41" i="9"/>
  <c r="K33" i="9"/>
  <c r="R29" i="9"/>
  <c r="O128" i="9"/>
  <c r="M127" i="9"/>
  <c r="R50" i="9"/>
  <c r="T47" i="9"/>
  <c r="V44" i="9"/>
  <c r="L36" i="9"/>
  <c r="V16" i="9"/>
  <c r="M59" i="9"/>
  <c r="R52" i="9"/>
  <c r="R13" i="9"/>
  <c r="M129" i="9"/>
  <c r="N111" i="9"/>
  <c r="L106" i="9"/>
  <c r="R95" i="9"/>
  <c r="L50" i="9"/>
  <c r="R49" i="9"/>
  <c r="M46" i="9"/>
  <c r="N37" i="9"/>
  <c r="L14" i="9"/>
  <c r="L138" i="9"/>
  <c r="M125" i="9"/>
  <c r="M90" i="9"/>
  <c r="R68" i="9"/>
  <c r="R53" i="9"/>
  <c r="M48" i="9"/>
  <c r="N31" i="9"/>
  <c r="AM9" i="10"/>
  <c r="CB9" i="10"/>
  <c r="BC9" i="10"/>
  <c r="BR9" i="10"/>
  <c r="BB9" i="10"/>
  <c r="CF9" i="10"/>
  <c r="BS9" i="10"/>
  <c r="AZ9" i="10"/>
  <c r="BQ9" i="10"/>
  <c r="BA9" i="10"/>
  <c r="CG9" i="10"/>
  <c r="BY9" i="10"/>
  <c r="BE9" i="10"/>
  <c r="CC9" i="10"/>
  <c r="BT9" i="10"/>
  <c r="BD9" i="10"/>
  <c r="CO1" i="10"/>
  <c r="R72" i="9"/>
  <c r="R54" i="9"/>
  <c r="R27" i="9"/>
  <c r="R21" i="9"/>
  <c r="R16" i="9"/>
  <c r="M31" i="9"/>
  <c r="M159" i="9"/>
  <c r="M158" i="9" s="1"/>
  <c r="M138" i="9"/>
  <c r="M130" i="9"/>
  <c r="M128" i="9"/>
  <c r="M126" i="9"/>
  <c r="M124" i="9"/>
  <c r="M109" i="9"/>
  <c r="M107" i="9"/>
  <c r="M105" i="9"/>
  <c r="L92" i="9"/>
  <c r="M91" i="9"/>
  <c r="M89" i="9"/>
  <c r="M87" i="9"/>
  <c r="M74" i="9"/>
  <c r="L63" i="9"/>
  <c r="M58" i="9"/>
  <c r="M56" i="9"/>
  <c r="L53" i="9"/>
  <c r="M29" i="9"/>
  <c r="M18" i="9"/>
  <c r="R41" i="9"/>
  <c r="M143" i="9"/>
  <c r="M122" i="9"/>
  <c r="M120" i="9"/>
  <c r="M118" i="9"/>
  <c r="M103" i="9"/>
  <c r="M101" i="9"/>
  <c r="M72" i="9"/>
  <c r="M54" i="9"/>
  <c r="M41" i="9"/>
  <c r="M39" i="9"/>
  <c r="M37" i="9"/>
  <c r="M34" i="9"/>
  <c r="L29" i="9"/>
  <c r="M27" i="9"/>
  <c r="M25" i="9"/>
  <c r="M23" i="9"/>
  <c r="M21" i="9"/>
  <c r="L18" i="9"/>
  <c r="M16" i="9"/>
  <c r="L13" i="9"/>
  <c r="M169" i="9"/>
  <c r="M167" i="9"/>
  <c r="M165" i="9"/>
  <c r="M163" i="9"/>
  <c r="M156" i="9"/>
  <c r="M154" i="9"/>
  <c r="M152" i="9"/>
  <c r="M150" i="9"/>
  <c r="L122" i="9"/>
  <c r="L118" i="9"/>
  <c r="M116" i="9"/>
  <c r="M114" i="9"/>
  <c r="M99" i="9"/>
  <c r="M97" i="9"/>
  <c r="M85" i="9"/>
  <c r="M83" i="9"/>
  <c r="M81" i="9"/>
  <c r="M79" i="9"/>
  <c r="M77" i="9"/>
  <c r="M70" i="9"/>
  <c r="M68" i="9"/>
  <c r="M66" i="9"/>
  <c r="M64" i="9"/>
  <c r="M61" i="9"/>
  <c r="M148" i="9"/>
  <c r="M146" i="9"/>
  <c r="M141" i="9"/>
  <c r="M139" i="9"/>
  <c r="M135" i="9"/>
  <c r="BL9" i="10" l="1"/>
  <c r="BM9" i="10"/>
  <c r="CO17" i="10"/>
  <c r="AJ17" i="10"/>
  <c r="M145" i="9"/>
  <c r="Q171" i="9"/>
  <c r="R11" i="9"/>
  <c r="L11" i="9"/>
  <c r="L171" i="9" s="1"/>
  <c r="G171" i="9"/>
  <c r="J62" i="9"/>
  <c r="O62" i="9" s="1"/>
  <c r="N117" i="9"/>
  <c r="M33" i="9"/>
  <c r="N86" i="9"/>
  <c r="M86" i="9"/>
  <c r="O13" i="9"/>
  <c r="I62" i="9"/>
  <c r="L12" i="9"/>
  <c r="J35" i="9"/>
  <c r="J12" i="9" s="1"/>
  <c r="N42" i="9"/>
  <c r="N14" i="9"/>
  <c r="I13" i="9"/>
  <c r="O138" i="9"/>
  <c r="E11" i="9"/>
  <c r="E171" i="9" s="1"/>
  <c r="K53" i="9"/>
  <c r="K52" i="9" s="1"/>
  <c r="K11" i="9" s="1"/>
  <c r="K171" i="9" s="1"/>
  <c r="O54" i="9"/>
  <c r="N131" i="9"/>
  <c r="M131" i="9"/>
  <c r="O53" i="9"/>
  <c r="M149" i="9"/>
  <c r="N149" i="9"/>
  <c r="O149" i="9"/>
  <c r="J145" i="9"/>
  <c r="O145" i="9" s="1"/>
  <c r="M142" i="9"/>
  <c r="N142" i="9"/>
  <c r="I137" i="9"/>
  <c r="N138" i="9"/>
  <c r="BJ9" i="10" l="1"/>
  <c r="CJ9" i="10"/>
  <c r="BW9" i="10"/>
  <c r="F2" i="10"/>
  <c r="F5" i="10" s="1"/>
  <c r="CI9" i="10"/>
  <c r="BV9" i="10"/>
  <c r="BI9" i="10"/>
  <c r="BU9" i="10"/>
  <c r="AI9" i="10"/>
  <c r="AM6" i="10"/>
  <c r="AY6" i="10"/>
  <c r="BC6" i="10"/>
  <c r="CK9" i="10"/>
  <c r="BH9" i="10"/>
  <c r="AZ6" i="10"/>
  <c r="CH9" i="10"/>
  <c r="BE6" i="10"/>
  <c r="BA6" i="10"/>
  <c r="O12" i="9"/>
  <c r="M62" i="9"/>
  <c r="N62" i="9"/>
  <c r="I52" i="9"/>
  <c r="M137" i="9"/>
  <c r="I12" i="9"/>
  <c r="N13" i="9"/>
  <c r="M13" i="9"/>
  <c r="O35" i="9"/>
  <c r="N35" i="9"/>
  <c r="J52" i="9"/>
  <c r="O52" i="9" s="1"/>
  <c r="J137" i="9"/>
  <c r="O137" i="9" s="1"/>
  <c r="N145" i="9"/>
  <c r="CF6" i="10" l="1"/>
  <c r="AB16" i="10"/>
  <c r="BM6" i="10"/>
  <c r="BD6" i="10"/>
  <c r="F6" i="10"/>
  <c r="CG6" i="10"/>
  <c r="BY6" i="10"/>
  <c r="CE6" i="10"/>
  <c r="CD6" i="10"/>
  <c r="BO6" i="10"/>
  <c r="CB6" i="10"/>
  <c r="CA6" i="10"/>
  <c r="BZ6" i="10"/>
  <c r="BP6" i="10"/>
  <c r="BN6" i="10"/>
  <c r="BL6" i="10"/>
  <c r="BB6" i="10"/>
  <c r="CC6" i="10"/>
  <c r="BX9" i="10"/>
  <c r="M12" i="9"/>
  <c r="I11" i="9"/>
  <c r="N12" i="9"/>
  <c r="N52" i="9"/>
  <c r="M52" i="9"/>
  <c r="N137" i="9"/>
  <c r="BR6" i="10"/>
  <c r="J11" i="9"/>
  <c r="BS6" i="10"/>
  <c r="BG6" i="10"/>
  <c r="BT6" i="10"/>
  <c r="BF6" i="10"/>
  <c r="BI6" i="10" l="1"/>
  <c r="BK9" i="10"/>
  <c r="AX9" i="10"/>
  <c r="CM9" i="10"/>
  <c r="CO9" i="10"/>
  <c r="CN9" i="10"/>
  <c r="CL9" i="10"/>
  <c r="O11" i="9"/>
  <c r="O171" i="9" s="1"/>
  <c r="J171" i="9"/>
  <c r="N11" i="9"/>
  <c r="N171" i="9" s="1"/>
  <c r="I171" i="9"/>
  <c r="M11" i="9"/>
  <c r="M171" i="9" s="1"/>
  <c r="BJ6" i="10" l="1"/>
  <c r="BW6" i="10"/>
  <c r="CJ6" i="10"/>
  <c r="BV6" i="10"/>
  <c r="CI6" i="10"/>
  <c r="BH6" i="10"/>
  <c r="BU6" i="10"/>
  <c r="CH6" i="10"/>
  <c r="AI6" i="10" l="1"/>
  <c r="CK6" i="10"/>
  <c r="BK6" i="10" l="1"/>
  <c r="AX6" i="10"/>
  <c r="CL6" i="10" l="1"/>
  <c r="CM6" i="10"/>
  <c r="BQ6" i="10" l="1"/>
  <c r="BX6" i="10" l="1"/>
  <c r="CO6" i="10" l="1"/>
  <c r="CN6" i="10"/>
</calcChain>
</file>

<file path=xl/sharedStrings.xml><?xml version="1.0" encoding="utf-8"?>
<sst xmlns="http://schemas.openxmlformats.org/spreadsheetml/2006/main" count="937" uniqueCount="660">
  <si>
    <t>OBLIGACIONES</t>
  </si>
  <si>
    <t xml:space="preserve"> </t>
  </si>
  <si>
    <t>APROPIACION</t>
  </si>
  <si>
    <t>CODIGO</t>
  </si>
  <si>
    <t>DESCRIPCION</t>
  </si>
  <si>
    <t>VIGENTE</t>
  </si>
  <si>
    <t>COMPROMISOS</t>
  </si>
  <si>
    <t>ACUMULADOS</t>
  </si>
  <si>
    <t>TOTAL ACUMULADO</t>
  </si>
  <si>
    <t>Cuota de auditaje contranal</t>
  </si>
  <si>
    <t>Seguro de vida (Ley 16/88)</t>
  </si>
  <si>
    <t>CREDITO</t>
  </si>
  <si>
    <t>CONTRACREDITO</t>
  </si>
  <si>
    <t>ADICION</t>
  </si>
  <si>
    <t>SECCION 2502 DEFENSORIA DEL PUEBLO</t>
  </si>
  <si>
    <t>REC</t>
  </si>
  <si>
    <t>P/TAL</t>
  </si>
  <si>
    <t>CERTIFICADOS</t>
  </si>
  <si>
    <t xml:space="preserve">APROPIACION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</si>
  <si>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</si>
  <si>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</si>
  <si>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</si>
  <si>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</si>
  <si>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</si>
  <si>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</si>
  <si>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</si>
  <si>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</si>
  <si>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</si>
  <si>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</si>
  <si>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</si>
  <si>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</si>
  <si>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Defensoría Pública(Ley 24/92)</t>
  </si>
  <si>
    <t>SALDO POR</t>
  </si>
  <si>
    <t>Aportes al ICBF</t>
  </si>
  <si>
    <t>Aportes a la ESAP</t>
  </si>
  <si>
    <t>Aportes a Escuelas Industriales</t>
  </si>
  <si>
    <t>Gastos Judiciales</t>
  </si>
  <si>
    <t>Aportes Al SENA</t>
  </si>
  <si>
    <t xml:space="preserve">Sueldos </t>
  </si>
  <si>
    <t>Prima técnica no salarial</t>
  </si>
  <si>
    <t>Gastos de representacion</t>
  </si>
  <si>
    <t>Sueldos de vacaciones</t>
  </si>
  <si>
    <t>Incapacidades y licencias de maternid.</t>
  </si>
  <si>
    <t>Bonificacion Servicios Prestados</t>
  </si>
  <si>
    <t>Subsidio de alimentacion</t>
  </si>
  <si>
    <t>Auxilio de transporte</t>
  </si>
  <si>
    <t>Prima de Servicio</t>
  </si>
  <si>
    <t>Prima de Vacaciones</t>
  </si>
  <si>
    <t>Prima de Navidad</t>
  </si>
  <si>
    <t>Prima Especial de Servicios</t>
  </si>
  <si>
    <t>Horas Extras</t>
  </si>
  <si>
    <t>Indemnizacion por Vacaciones</t>
  </si>
  <si>
    <t>Honorarios</t>
  </si>
  <si>
    <t>Divulgación Promoción. Der. Humanos Colombia</t>
  </si>
  <si>
    <t>Admon.Control, Organiz. Instit.apoyo admon D.Pública</t>
  </si>
  <si>
    <t>Implem.prog.seguimiento y evaluación polit. Púb.DDHH</t>
  </si>
  <si>
    <t>Implement.S.A.T.prevención. Violaciones masivas DDHH</t>
  </si>
  <si>
    <t>GASTOS DE PERSONAL</t>
  </si>
  <si>
    <t>FUNCIONAMIENTO</t>
  </si>
  <si>
    <t>GASTOS GENERALES</t>
  </si>
  <si>
    <t>TRANSFERENCIAS CORRIENTES</t>
  </si>
  <si>
    <t>INVERSION</t>
  </si>
  <si>
    <t>Comision Busqueda de Personas Desaparecidas(Ley 589/2000)</t>
  </si>
  <si>
    <t>Fondo Defensa. Derechos.e Intereses.colectivos(Ley 472/98)</t>
  </si>
  <si>
    <t>Fondo especial Comisión Nal de Búsqueda(Art 18 Ley 971/2005)</t>
  </si>
  <si>
    <t>Pago pasivos exigibles vigencias expiradas</t>
  </si>
  <si>
    <t>Implementacion del Sistema de Gestión Documental de la D.P</t>
  </si>
  <si>
    <t>Pago Pasivos Exigibles Vigencias Expiradas</t>
  </si>
  <si>
    <t>TOTAL MODIFICACIONES</t>
  </si>
  <si>
    <t>Adquisición, compra, mejoramiento,construc.adecuación. Sedes</t>
  </si>
  <si>
    <t>Sentencias y conciliaciones</t>
  </si>
  <si>
    <t>Cajas de Compensación Privadas</t>
  </si>
  <si>
    <t>Fondos Administradores de Cesantias Privados</t>
  </si>
  <si>
    <t>Fondos Administradores de Pensiones Privados</t>
  </si>
  <si>
    <t>Empresas Privadas Promotoras de salud</t>
  </si>
  <si>
    <t>Administradoras Privadas de Aportes para Accidentes de Traba</t>
  </si>
  <si>
    <t>Cajas de Compensación Públicas</t>
  </si>
  <si>
    <t>Fondo nacional de Ahorro</t>
  </si>
  <si>
    <t>Fondos Administradores de Pensiones Públicos</t>
  </si>
  <si>
    <t>Empresas Públicas Promotoras de salud</t>
  </si>
  <si>
    <t>Impuestos y Multas</t>
  </si>
  <si>
    <t>Impuesto de Vehículos</t>
  </si>
  <si>
    <t>Impuesto Predial</t>
  </si>
  <si>
    <t>Valorización Edificaciones</t>
  </si>
  <si>
    <t>Otros Impuestos</t>
  </si>
  <si>
    <t>Sanciones</t>
  </si>
  <si>
    <t>Adquisición de Bienes y Servicios</t>
  </si>
  <si>
    <t>Audiovisuales y Accesorios</t>
  </si>
  <si>
    <t>Equipo de Sistemas</t>
  </si>
  <si>
    <t>Software</t>
  </si>
  <si>
    <t>Vehículos</t>
  </si>
  <si>
    <t>Equipos y Máquinas para Oficina</t>
  </si>
  <si>
    <t>Combustibles y Lubricantes</t>
  </si>
  <si>
    <t>Dotación</t>
  </si>
  <si>
    <t>Llantas y Accesorios</t>
  </si>
  <si>
    <t>Materiales de Construcción</t>
  </si>
  <si>
    <t>Papelería, Útiles de Escritorio y Oficina</t>
  </si>
  <si>
    <t>Productos de Aseo y Limpieza</t>
  </si>
  <si>
    <t>Productos de Cafetería y Restaurante</t>
  </si>
  <si>
    <t>Repuestos</t>
  </si>
  <si>
    <t>Mantenimiento de Bienes Inmuebles</t>
  </si>
  <si>
    <t>Servicio de Aseo</t>
  </si>
  <si>
    <t>Servicio de Seguridad y Vigilancia</t>
  </si>
  <si>
    <t>Administración, Operación y Mantenimiento de Plantas de Energía</t>
  </si>
  <si>
    <t>Mantenimiento de Otros Bienes</t>
  </si>
  <si>
    <t>Correo</t>
  </si>
  <si>
    <t>Servicios de Transmisión de Información</t>
  </si>
  <si>
    <t>Suscripciones</t>
  </si>
  <si>
    <t>Acueducto Alcantarillado y Aseo</t>
  </si>
  <si>
    <t>Energía</t>
  </si>
  <si>
    <t>Gas Natural</t>
  </si>
  <si>
    <t>Telefonía Movil Celular</t>
  </si>
  <si>
    <t>Teléfono Fax y Otros</t>
  </si>
  <si>
    <t>Seguro Responsabilidad Civil</t>
  </si>
  <si>
    <t>Seguros Generales</t>
  </si>
  <si>
    <t>Arrendamientos Bienes Inmuebles</t>
  </si>
  <si>
    <t>Viáticos y Gastos de Viaje al Exterior</t>
  </si>
  <si>
    <t>Viáticos y Gastos de Viaje al Interior</t>
  </si>
  <si>
    <t>Gastos Imprevistos Bienes</t>
  </si>
  <si>
    <t>Gastos Imprevistos Servicios</t>
  </si>
  <si>
    <t>Elementos para Estímulos</t>
  </si>
  <si>
    <t>Servicios para Estímulos</t>
  </si>
  <si>
    <t>Otros Gastos por Adquisición de Bienes</t>
  </si>
  <si>
    <t>Gastos de Alimentación</t>
  </si>
  <si>
    <t>Otros Gastos por Adquisición de Servicios</t>
  </si>
  <si>
    <t>Fort.Gest.D.Pueblo para Prevención y Atención Desplazamiento</t>
  </si>
  <si>
    <t>Asesoría,Orientación y Acompañamiento a Víctimas Conflicto Int</t>
  </si>
  <si>
    <t>(1-2)</t>
  </si>
  <si>
    <t>(2-3)</t>
  </si>
  <si>
    <t>(3-4)</t>
  </si>
  <si>
    <t>(4-5)</t>
  </si>
  <si>
    <t>Mobiliario y Enseres</t>
  </si>
  <si>
    <t>Utensilios de Cafetería</t>
  </si>
  <si>
    <t>Otros Materiales y Suministros</t>
  </si>
  <si>
    <t>Mantenimiento de Software</t>
  </si>
  <si>
    <t>Otros Gastos Por Impresos y Publicaciones</t>
  </si>
  <si>
    <t>Elementos para Bienestar Social</t>
  </si>
  <si>
    <t>Mantenimiento de Bienes Muebles, Equipos y Enseres</t>
  </si>
  <si>
    <t>Mantenimiento Equipos de Comunicación y Cómputo</t>
  </si>
  <si>
    <t xml:space="preserve">Mantenimiento Equipo de navegación  y Transporte </t>
  </si>
  <si>
    <t>Equipo de Cafetería</t>
  </si>
  <si>
    <t>Embalaje y Acarreo</t>
  </si>
  <si>
    <t>A-1</t>
  </si>
  <si>
    <t>A 1-0-1-9-1</t>
  </si>
  <si>
    <t>A 1-0-1-9-3</t>
  </si>
  <si>
    <t>A 1-0-2-12</t>
  </si>
  <si>
    <t>A 1-0-5-1-2</t>
  </si>
  <si>
    <t>A 1-0-5-1-3</t>
  </si>
  <si>
    <t>A 1-0-5-1-4</t>
  </si>
  <si>
    <t>A 1-0-5-1-5</t>
  </si>
  <si>
    <t>A 1-0-5-2-1</t>
  </si>
  <si>
    <t>A 1-0-5-2-2</t>
  </si>
  <si>
    <t>A 1-0-5-2-3</t>
  </si>
  <si>
    <t>A 1-0-5-2-6</t>
  </si>
  <si>
    <t>A 2-0-3</t>
  </si>
  <si>
    <t>A 2-0-3-50-2</t>
  </si>
  <si>
    <t>A 2-0-3-50-3</t>
  </si>
  <si>
    <t>A 2-0-3-50-16</t>
  </si>
  <si>
    <t>A 2-0-3-50-90</t>
  </si>
  <si>
    <t>A 2-0-3-51-2</t>
  </si>
  <si>
    <t>A 2-0-4</t>
  </si>
  <si>
    <t>A 2-0-4-1-4</t>
  </si>
  <si>
    <t>A 2-0-4-1-6</t>
  </si>
  <si>
    <t>A 2-0-4-1-8</t>
  </si>
  <si>
    <t>A 2-0-4-1-9</t>
  </si>
  <si>
    <t>A 2-0-4-1-16</t>
  </si>
  <si>
    <t>A 2-0-4-2-1</t>
  </si>
  <si>
    <t>A 2-0-4-2-2</t>
  </si>
  <si>
    <t>A 2-0-4-4-1</t>
  </si>
  <si>
    <t>A 2-0-4-4-2</t>
  </si>
  <si>
    <t>A 2-0-4-4-6</t>
  </si>
  <si>
    <t>A 2-0-4-4-9</t>
  </si>
  <si>
    <t>A 2-0-4-4-15</t>
  </si>
  <si>
    <t>A 2-0-4-4-17</t>
  </si>
  <si>
    <t>A 2-0-4-4-18</t>
  </si>
  <si>
    <t>A 2-0-4-4-20</t>
  </si>
  <si>
    <t>A 2-0-4-4-21</t>
  </si>
  <si>
    <t>A 2-0-4-4-23</t>
  </si>
  <si>
    <t>A 2-0-4-5-1</t>
  </si>
  <si>
    <t>A 2-0-4-5-2</t>
  </si>
  <si>
    <t>A 2-0-4-5-5</t>
  </si>
  <si>
    <t>A 2-0-4-5-6</t>
  </si>
  <si>
    <t>A 2-0-4-5-8</t>
  </si>
  <si>
    <t>A 2-0-4-5-10</t>
  </si>
  <si>
    <t>A 2-0-4-5-11</t>
  </si>
  <si>
    <t>A 2-0-4-5-12</t>
  </si>
  <si>
    <t>A 2-0-4-5-13</t>
  </si>
  <si>
    <t>A 2-0-4-6-2</t>
  </si>
  <si>
    <t>A 2-0-4-6-3</t>
  </si>
  <si>
    <t>A 2-0-4-6-5</t>
  </si>
  <si>
    <t>A 2-0-4-7-5</t>
  </si>
  <si>
    <t>A 2-0-4-7-6</t>
  </si>
  <si>
    <t>A 2-0-4-8-1</t>
  </si>
  <si>
    <t>A 2-0-4-8-2</t>
  </si>
  <si>
    <t>A 2-0-4-8-3</t>
  </si>
  <si>
    <t>A 2-0-4-8-5</t>
  </si>
  <si>
    <t>A 2-0-4-8-6</t>
  </si>
  <si>
    <t>A 2-0-4-9-8</t>
  </si>
  <si>
    <t>A 2-0-4-9-11</t>
  </si>
  <si>
    <t>A 2-0-4-10-2</t>
  </si>
  <si>
    <t>A 2-0-4-11-1</t>
  </si>
  <si>
    <t>A 2-0-4-11-2</t>
  </si>
  <si>
    <t>A 2-0-4-14</t>
  </si>
  <si>
    <t>A 2-0-4-17-1</t>
  </si>
  <si>
    <t>A 2-0-4-17-2</t>
  </si>
  <si>
    <t>A 2-0-4-21-1</t>
  </si>
  <si>
    <t>A 2-0-4-21-3</t>
  </si>
  <si>
    <t>A 2-0-4-21-8</t>
  </si>
  <si>
    <t>A 2-0-4-40</t>
  </si>
  <si>
    <t>A 2-0-4-41-5</t>
  </si>
  <si>
    <t>A 2-0-4-41-13</t>
  </si>
  <si>
    <t>A 2-0-4-999</t>
  </si>
  <si>
    <t>A 3-2-1-1</t>
  </si>
  <si>
    <t>A 3-6-1-1</t>
  </si>
  <si>
    <t>A 3-6-3-4</t>
  </si>
  <si>
    <t>A 3-6-3-7</t>
  </si>
  <si>
    <t>A 3-6-3-11</t>
  </si>
  <si>
    <t>C 520-1000-1</t>
  </si>
  <si>
    <t>C 520-1507-1</t>
  </si>
  <si>
    <t>C 540-100-2</t>
  </si>
  <si>
    <t>PAGOS</t>
  </si>
  <si>
    <t>A 1-0-1</t>
  </si>
  <si>
    <t>SERVICIOS PERSONALES ASOCIADOS A NÓMINA</t>
  </si>
  <si>
    <t>A 1-0-1-1</t>
  </si>
  <si>
    <t>Sueldos de Personal de Nómina</t>
  </si>
  <si>
    <t>A 1-0-1-5</t>
  </si>
  <si>
    <t>Otros</t>
  </si>
  <si>
    <t>A 1-0-1-9</t>
  </si>
  <si>
    <t>Horas Extras, Dias Féstivos e Indemnización por Vacaciones</t>
  </si>
  <si>
    <t>A 1-0-2</t>
  </si>
  <si>
    <t>Servicios Personales Indirectos</t>
  </si>
  <si>
    <t>A 1-0-5</t>
  </si>
  <si>
    <t>A 1-0-5-1</t>
  </si>
  <si>
    <t>Al sector Privado</t>
  </si>
  <si>
    <t>A 1-0-5-2</t>
  </si>
  <si>
    <t>Al sector Público</t>
  </si>
  <si>
    <t>A 1-0-1-4</t>
  </si>
  <si>
    <t>Prima técnica</t>
  </si>
  <si>
    <t>Contribuciones inherentes a la Nómina S.Privado y Público</t>
  </si>
  <si>
    <t>A 2-0-3-50</t>
  </si>
  <si>
    <t>Impuestos y Contribuciones</t>
  </si>
  <si>
    <t>A 2-0-3-51</t>
  </si>
  <si>
    <t>Multas y Sanciones</t>
  </si>
  <si>
    <t>A 2-0-4-1</t>
  </si>
  <si>
    <t>Compra de Equipo</t>
  </si>
  <si>
    <t>A 2-0-4-2</t>
  </si>
  <si>
    <t>Enseres y Equipos de oficina</t>
  </si>
  <si>
    <t>A 2-0-4-4</t>
  </si>
  <si>
    <t>Materiales y Suministros</t>
  </si>
  <si>
    <t>A 2-0-4-5</t>
  </si>
  <si>
    <t>Mantenimiento</t>
  </si>
  <si>
    <t>A 2-0-4-6</t>
  </si>
  <si>
    <t>Comunicaciones y Transporte</t>
  </si>
  <si>
    <t>A 2-0-4-7</t>
  </si>
  <si>
    <t>Impresos y Publicaciones</t>
  </si>
  <si>
    <t>A 2-0-4-8</t>
  </si>
  <si>
    <t>Servicios Públicos</t>
  </si>
  <si>
    <t>A 2-0-4-9</t>
  </si>
  <si>
    <t>Seguros</t>
  </si>
  <si>
    <t>A 2-0-4-10</t>
  </si>
  <si>
    <t>Arrendamientos</t>
  </si>
  <si>
    <t>A 2-0-4-11</t>
  </si>
  <si>
    <t>Viáticos y Gastos de Viaje</t>
  </si>
  <si>
    <t>A 2-0-4-21</t>
  </si>
  <si>
    <t>Capacitación, Bienestar Social y Estímulos</t>
  </si>
  <si>
    <t>A 2-0-4-41</t>
  </si>
  <si>
    <t>A-3</t>
  </si>
  <si>
    <t>A 3-2</t>
  </si>
  <si>
    <t>A 3-2-1</t>
  </si>
  <si>
    <t>Orden nacional</t>
  </si>
  <si>
    <t>Transferencias al Sector Público</t>
  </si>
  <si>
    <t>A 3-5</t>
  </si>
  <si>
    <t>Transferencias de Previsión y Seguridad Social</t>
  </si>
  <si>
    <t>A 3-5-3</t>
  </si>
  <si>
    <t>Otras Transferencias de Previsión y Seguridad Social</t>
  </si>
  <si>
    <t>A 3-6</t>
  </si>
  <si>
    <t>Otras Transferencias</t>
  </si>
  <si>
    <t>A 3-6-1</t>
  </si>
  <si>
    <t>A 3-6-3</t>
  </si>
  <si>
    <t>Destinatarios de las Otras Transferencias Corrientes</t>
  </si>
  <si>
    <t>CERTIFICAR</t>
  </si>
  <si>
    <t>COMPROMETER</t>
  </si>
  <si>
    <t>OBLIGAR</t>
  </si>
  <si>
    <t>PAGAR</t>
  </si>
  <si>
    <t>Servicios de Capacitacion</t>
  </si>
  <si>
    <t>A 2-0-4-1-3</t>
  </si>
  <si>
    <t>Herramientas</t>
  </si>
  <si>
    <t>INICIAL</t>
  </si>
  <si>
    <t>INFORME DE EJECUCIÓN PRESUPUESTAL VIGENCIA 2014</t>
  </si>
  <si>
    <t>A 2-0-3-51-1</t>
  </si>
  <si>
    <t xml:space="preserve">Multas </t>
  </si>
  <si>
    <t>A 2-0-4-1-25</t>
  </si>
  <si>
    <t>Otras Compras de Equipos</t>
  </si>
  <si>
    <t>Seguro Accidentes Personales</t>
  </si>
  <si>
    <t>A 2-0-4-21-5</t>
  </si>
  <si>
    <t>A 2-0-4-21-2</t>
  </si>
  <si>
    <t>A 2-0-4-21-4</t>
  </si>
  <si>
    <t>Servicios de Bienestar Social</t>
  </si>
  <si>
    <t>Elementos para Capacitación</t>
  </si>
  <si>
    <t>A 2-0-4-41-2</t>
  </si>
  <si>
    <t>Servicios Médicos Hospitalarios</t>
  </si>
  <si>
    <t>Implementación del Programa de Acompañamiento, Asesoría, a las Víctimas de Grupos Étnicos y Seguimiento en el Marco de los Decretos Especiales con Fuerza de Ley.</t>
  </si>
  <si>
    <t>A 2-0-4-1-26</t>
  </si>
  <si>
    <t>Equipo de Comunicaciones</t>
  </si>
  <si>
    <t>A 1-0-1-1-1</t>
  </si>
  <si>
    <t>A 1-0-1-1-2</t>
  </si>
  <si>
    <t>A 1-0-1-1-4</t>
  </si>
  <si>
    <t>A 1-0-1-4-2</t>
  </si>
  <si>
    <t>A 1-0-1-5-1</t>
  </si>
  <si>
    <t>A 1-0-1-5-2</t>
  </si>
  <si>
    <t>A 1-0-1-5-12</t>
  </si>
  <si>
    <t>A 1-0-1-5-13</t>
  </si>
  <si>
    <t>A 1-0-1-5-14</t>
  </si>
  <si>
    <t>A 1-0-1-5-15</t>
  </si>
  <si>
    <t>A 1-0-1-5-16</t>
  </si>
  <si>
    <t>A 1-0-1-5-22</t>
  </si>
  <si>
    <t>A 1-0-5-1-1</t>
  </si>
  <si>
    <t>A 1-0-5-9</t>
  </si>
  <si>
    <t>A 1-0-5-8</t>
  </si>
  <si>
    <t>A 1-0-5-7</t>
  </si>
  <si>
    <t>A 1-0-5-6</t>
  </si>
  <si>
    <t>A 3-5-3-44</t>
  </si>
  <si>
    <t>A 3-6-3-21</t>
  </si>
  <si>
    <t>A 3-6-3-66</t>
  </si>
  <si>
    <t>A 3-6-3-999</t>
  </si>
  <si>
    <t>C 310-800-2</t>
  </si>
  <si>
    <t>C 122-800-2</t>
  </si>
  <si>
    <t>C 520-800-1</t>
  </si>
  <si>
    <t>C 520-800-3</t>
  </si>
  <si>
    <t>C 670-1507-1</t>
  </si>
  <si>
    <t>C 670-1507-2</t>
  </si>
  <si>
    <t>A 2-0-4-9-1</t>
  </si>
  <si>
    <t>A 2-0-4-10-1</t>
  </si>
  <si>
    <t>Arrendamientos Bienes Muebles</t>
  </si>
  <si>
    <t>A DICIEMBRE 31 DE 2014</t>
  </si>
  <si>
    <t>Pagos Pasivos Exigibles Vigencia Expiradas</t>
  </si>
  <si>
    <t>A 1-0-1-999</t>
  </si>
  <si>
    <t>A 2-0-4-5-9</t>
  </si>
  <si>
    <t>Servicio de Cafeteria y Restaurante</t>
  </si>
  <si>
    <t>REV. CDP</t>
  </si>
  <si>
    <t>REV. COMP</t>
  </si>
  <si>
    <t>REV. OBLIG</t>
  </si>
  <si>
    <t>Asesoria Orientación y Acompañamiento a las Victimas del Conflicto Armado Interno Naciona- PAGOS PASIVOS EXIGIBLES VIGENCIA EXPIRADA</t>
  </si>
  <si>
    <t>C 670-1507-4</t>
  </si>
  <si>
    <t>C 310-800-3</t>
  </si>
  <si>
    <t>Divulgación Promoción. Der. Humanos Colombia-Pasivos Exigibles Vigencias Expiradas</t>
  </si>
  <si>
    <t>MODIFICACIONES</t>
  </si>
  <si>
    <t>CERTIFICADOS DE DISPONIBILIDAD</t>
  </si>
  <si>
    <t>REVISION</t>
  </si>
  <si>
    <t>APROPIACION VIGENTE</t>
  </si>
  <si>
    <t>COMP</t>
  </si>
  <si>
    <t>CDP</t>
  </si>
  <si>
    <t>OBLIG</t>
  </si>
  <si>
    <t>BLOQUEO</t>
  </si>
  <si>
    <t>APLAZAMIENTO</t>
  </si>
  <si>
    <t>Fuente: Sistema de Información Financiera SIIF</t>
  </si>
  <si>
    <t>DIF</t>
  </si>
  <si>
    <t>REV</t>
  </si>
  <si>
    <t>VALIDACIÓN CON EL INFORME DE EJECUCION ACUMULADA DESAGREAGADA</t>
  </si>
  <si>
    <t>A</t>
  </si>
  <si>
    <t>SUELDOS</t>
  </si>
  <si>
    <t>SUELDOS DE VACACIONES</t>
  </si>
  <si>
    <t>INCAPACIDADES Y LICENCIA DE MATERNIDAD</t>
  </si>
  <si>
    <t>PRIMA TECNICA NO SALARIAL</t>
  </si>
  <si>
    <t>GASTOS DE REPRESENTACION</t>
  </si>
  <si>
    <t>BONIFICACION POR SERVICIOS PRESTADOS</t>
  </si>
  <si>
    <t>PRIMA DE SERVICIO</t>
  </si>
  <si>
    <t>PRIMA DE VACACIONES</t>
  </si>
  <si>
    <t>16</t>
  </si>
  <si>
    <t>PRIMA DE NAVIDAD</t>
  </si>
  <si>
    <t>PRIMA ESPECIAL DE SERVICIOS</t>
  </si>
  <si>
    <t>HORAS EXTRAS</t>
  </si>
  <si>
    <t>INDEMNIZACION POR VACACIONES</t>
  </si>
  <si>
    <t>HONORARIOS</t>
  </si>
  <si>
    <t>CAJAS DE COMPENSACION PRIVADAS</t>
  </si>
  <si>
    <t>FONDOS ADMINISTRADORES DE CESANTIAS PRIVADOS</t>
  </si>
  <si>
    <t>FONDOS ADMINISTRADORES DE PENSIONES PRIVADOS</t>
  </si>
  <si>
    <t>EMPRESAS PRIVADAS PROMOTORAS DE SALUD</t>
  </si>
  <si>
    <t>ADMINISTRADORAS PRIVADAS DE APORTES PARA ACCIDENTES DE TRABAJO Y ENFERMEDADES PROFESIONALES</t>
  </si>
  <si>
    <t>CAJAS DE COMPENSACION PUBLICAS</t>
  </si>
  <si>
    <t>FONDO NACIONAL DEL AHORRO</t>
  </si>
  <si>
    <t>FONDOS ADMINISTRADORES DE PENSIONES PUBLICOS</t>
  </si>
  <si>
    <t>EMPRESAS PUBLICAS PROMOTORAS DE SALUD</t>
  </si>
  <si>
    <t>APORTES AL ICBF</t>
  </si>
  <si>
    <t>APORTES AL SENA</t>
  </si>
  <si>
    <t>APORTES A LA ESAP</t>
  </si>
  <si>
    <t>APORTES A ESCUELAS INDUSTRIALES E INSTITUTOS TECNICOS</t>
  </si>
  <si>
    <t>IMPUESTO DE VEHICULO</t>
  </si>
  <si>
    <t>IMPUESTO PREDIAL</t>
  </si>
  <si>
    <t>VALORIZACION EDIFICACIONES</t>
  </si>
  <si>
    <t>OTROS IMPUESTOS</t>
  </si>
  <si>
    <t>MULTAS</t>
  </si>
  <si>
    <t>SANCIONES</t>
  </si>
  <si>
    <t>AUDIOVISUALES Y ACCESORIOS</t>
  </si>
  <si>
    <t>EQUIPO DE SISTEMAS</t>
  </si>
  <si>
    <t>SOFTWARE</t>
  </si>
  <si>
    <t>EQUIPO DE CAFETERIA</t>
  </si>
  <si>
    <t>VEHICULOS</t>
  </si>
  <si>
    <t>OTRAS COMPRAS DE EQUIPOS</t>
  </si>
  <si>
    <t>EQUIPOS Y MAQUINAS PARA OFICINA</t>
  </si>
  <si>
    <t>MOBILIARIO Y ENSERES</t>
  </si>
  <si>
    <t>COMBUSTIBLE Y LUBRICANTES</t>
  </si>
  <si>
    <t>LLANTAS Y ACCESORIOS</t>
  </si>
  <si>
    <t>MATERIALES DE CONSTRUCCION</t>
  </si>
  <si>
    <t>PAPELERIA, UTILES DE ESCRITORIO Y OFICINA</t>
  </si>
  <si>
    <t>PRODUCTOS DE ASEO Y LIMPIEZA</t>
  </si>
  <si>
    <t>PRODUCTOS DE CAFETERIA Y RESTAURANTE</t>
  </si>
  <si>
    <t>REPUESTOS</t>
  </si>
  <si>
    <t>UTENSILIOS DE CAFETERIA</t>
  </si>
  <si>
    <t>OTROS MATERIALES Y SUMINISTROS</t>
  </si>
  <si>
    <t>MANTENIMIENTO DE BIENES INMUEBLES</t>
  </si>
  <si>
    <t>MANTENIMIENTO DE BIENES MUEBLES, EQUIPOS Y ENSERES</t>
  </si>
  <si>
    <t>MANTENIMIENTO EQUIPO COMUNICACIONES Y COMPUTACION</t>
  </si>
  <si>
    <t>MANTENIMIENTO EQUIPO DE NAVEGACION Y TRANSPORTE</t>
  </si>
  <si>
    <t>SERVICIO DE ASEO</t>
  </si>
  <si>
    <t>10</t>
  </si>
  <si>
    <t>SERVICIO DE SEGURIDAD Y VIGILANCIA</t>
  </si>
  <si>
    <t>MANTENIMIENTO DE OTROS BIENES</t>
  </si>
  <si>
    <t>MANTENIMIENTO DE SOFTWARE</t>
  </si>
  <si>
    <t>CORREO</t>
  </si>
  <si>
    <t>EMBALAJE Y ACARREO</t>
  </si>
  <si>
    <t>SERVICIOS DE TRANSMISION DE INFORMACION</t>
  </si>
  <si>
    <t>SUSCRIPCIONES</t>
  </si>
  <si>
    <t>OTROS GASTOS POR IMPRESOS Y PUBLICACIONES</t>
  </si>
  <si>
    <t>ACUEDUCTO ALCANTARILLADO Y ASEO</t>
  </si>
  <si>
    <t>ENERGIA</t>
  </si>
  <si>
    <t>GAS NATURAL</t>
  </si>
  <si>
    <t>TELEFONIA MOVIL CELULAR</t>
  </si>
  <si>
    <t>TELEFONO,FAX Y OTROS</t>
  </si>
  <si>
    <t>SEGURO ACCIDENTES PERSONALES</t>
  </si>
  <si>
    <t>SEGURO RESPONSABILIDAD CIVIL</t>
  </si>
  <si>
    <t>11</t>
  </si>
  <si>
    <t>SEGUROS GENERALES</t>
  </si>
  <si>
    <t>ARRENDAMIENTOS BIENES INMUEBLES</t>
  </si>
  <si>
    <t>VIATICOS Y GASTOS DE VIAJE AL EXTERIOR</t>
  </si>
  <si>
    <t>VIATICOS Y GASTOS DE VIAJE AL INTERIOR</t>
  </si>
  <si>
    <t>ELEMENTOS PARA BIENESTAR SOCIAL</t>
  </si>
  <si>
    <t>SERVICIOS DE BIENESTAR SOCIAL</t>
  </si>
  <si>
    <t>SERVICIOS DE CAPACITACION</t>
  </si>
  <si>
    <t>SERVICIOS PARA ESTIMULOS</t>
  </si>
  <si>
    <t>OTROS GASTOS POR ADQUISICION DE SERVICIOS</t>
  </si>
  <si>
    <t>SERVICIOS MÉDICOS Y HOSPITALARIOS</t>
  </si>
  <si>
    <t>GASTOS DE ALIMENTACIÓN</t>
  </si>
  <si>
    <t>CUOTA DE AUDITAJE CONTRANAL</t>
  </si>
  <si>
    <t>SEGURO DE VIDA (LEY 16/88)</t>
  </si>
  <si>
    <t>SENTENCIAS Y CONCILIACIONES</t>
  </si>
  <si>
    <t>COMISION DE BUSQUEDA DE PERSONAS DESAPARECIDAS LEY 589 DE 2000</t>
  </si>
  <si>
    <t>DEFENSORIA PUBLICA (LEY 24 DE 1992)</t>
  </si>
  <si>
    <t>ACCIONES DE GRUPO</t>
  </si>
  <si>
    <t>GASTOS JUDICIALES, PERITAZGOS Y OTROS</t>
  </si>
  <si>
    <t>FONDO ESPECIAL. COMISION NACIONAL DE BÚSQUEDA (ART. 18 LEY 971 DE 2005)</t>
  </si>
  <si>
    <t>C</t>
  </si>
  <si>
    <t>ADQUISICION, COMPRA, MEJORAMIENTO, CONSTRUCCION Y ADECUACION DE SEDES EN LAS REGIONALES Y SECCIONALES PARA LA DEFENSORIA DEL PUEBLO   CAPITALES DE DEPARTAMENTOS Y SECCIONALES  A NIVEL NACIONAL</t>
  </si>
  <si>
    <t>EJECUCIÓN
APR Vs COMP</t>
  </si>
  <si>
    <t>EJECUCIÓN
APR Vs CDP</t>
  </si>
  <si>
    <t>CDP MODIFICACIÓN</t>
  </si>
  <si>
    <t>VALIDACIÓN CON EL INFORME DE EJECUCION ACUMULADA AGREAGADA</t>
  </si>
  <si>
    <t>CDP MODIFICACIÓN
+ CDP GASTOS</t>
  </si>
  <si>
    <t>INFORME DE EJECUCIÓN PRESUPUESTAL VIGENCIA 2016</t>
  </si>
  <si>
    <t>A ENERO 2016</t>
  </si>
  <si>
    <t>A-1-0-1-1-1</t>
  </si>
  <si>
    <t>A-1-0-1-1-2</t>
  </si>
  <si>
    <t>A-1-0-1-1-4</t>
  </si>
  <si>
    <t>A-1-0-1-4-2</t>
  </si>
  <si>
    <t>A-1-0-1-5-1</t>
  </si>
  <si>
    <t>A-1-0-1-5-14</t>
  </si>
  <si>
    <t>A-1-0-1-5-15</t>
  </si>
  <si>
    <t>A-1-0-1-5-16</t>
  </si>
  <si>
    <t>A-1-0-1-5-2</t>
  </si>
  <si>
    <t>A-1-0-1-5-22</t>
  </si>
  <si>
    <t>A-1-0-1-9-1</t>
  </si>
  <si>
    <t>A-1-0-1-9-3</t>
  </si>
  <si>
    <t>A-1-0-2-12</t>
  </si>
  <si>
    <t>A-1-0-5-1-1</t>
  </si>
  <si>
    <t>A-1-0-5-1-2</t>
  </si>
  <si>
    <t>A-1-0-5-1-3</t>
  </si>
  <si>
    <t>A-1-0-5-1-4</t>
  </si>
  <si>
    <t>A-1-0-5-1-5</t>
  </si>
  <si>
    <t>A-1-0-5-2-1</t>
  </si>
  <si>
    <t>A-1-0-5-2-2</t>
  </si>
  <si>
    <t>A-1-0-5-2-3</t>
  </si>
  <si>
    <t>A-1-0-5-2-6</t>
  </si>
  <si>
    <t>A-1-0-5-6</t>
  </si>
  <si>
    <t>A-1-0-5-7</t>
  </si>
  <si>
    <t>A-1-0-5-8</t>
  </si>
  <si>
    <t>A-1-0-5-9</t>
  </si>
  <si>
    <t>A-2-0-3-50-16</t>
  </si>
  <si>
    <t>A-2-0-3-50-2</t>
  </si>
  <si>
    <t>A-2-0-3-50-3</t>
  </si>
  <si>
    <t>A-2-0-3-50-90</t>
  </si>
  <si>
    <t>A-2-0-3-51-1</t>
  </si>
  <si>
    <t>A-2-0-3-51-2</t>
  </si>
  <si>
    <t>A-2-0-4-1-16</t>
  </si>
  <si>
    <t>A-2-0-4-1-25</t>
  </si>
  <si>
    <t>A-2-0-4-1-3</t>
  </si>
  <si>
    <t>A-2-0-4-1-4</t>
  </si>
  <si>
    <t>A-2-0-4-1-6</t>
  </si>
  <si>
    <t>A-2-0-4-1-8</t>
  </si>
  <si>
    <t>A-2-0-4-1-9</t>
  </si>
  <si>
    <t>A-2-0-4-10-2</t>
  </si>
  <si>
    <t>A-2-0-4-11-1</t>
  </si>
  <si>
    <t>A-2-0-4-11-2</t>
  </si>
  <si>
    <t>A-2-0-4-2-1</t>
  </si>
  <si>
    <t>A-2-0-4-2-2</t>
  </si>
  <si>
    <t>A-2-0-4-21-1</t>
  </si>
  <si>
    <t>A-2-0-4-21-4</t>
  </si>
  <si>
    <t>A-2-0-4-21-5</t>
  </si>
  <si>
    <t>A-2-0-4-21-8</t>
  </si>
  <si>
    <t>A-2-0-4-4-1</t>
  </si>
  <si>
    <t>A-2-0-4-4-15</t>
  </si>
  <si>
    <t>A-2-0-4-4-17</t>
  </si>
  <si>
    <t>A-2-0-4-4-18</t>
  </si>
  <si>
    <t>A-2-0-4-4-20</t>
  </si>
  <si>
    <t>A-2-0-4-4-21</t>
  </si>
  <si>
    <t>A-2-0-4-4-23</t>
  </si>
  <si>
    <t>A-2-0-4-4-6</t>
  </si>
  <si>
    <t>A-2-0-4-4-9</t>
  </si>
  <si>
    <t>A-2-0-4-40-15</t>
  </si>
  <si>
    <t>A-2-0-4-41-13</t>
  </si>
  <si>
    <t>A-2-0-4-41-2</t>
  </si>
  <si>
    <t>A-2-0-4-41-5</t>
  </si>
  <si>
    <t>A-2-0-4-5-1</t>
  </si>
  <si>
    <t>A-2-0-4-5-10</t>
  </si>
  <si>
    <t>A-2-0-4-5-12</t>
  </si>
  <si>
    <t>A-2-0-4-5-13</t>
  </si>
  <si>
    <t>A-2-0-4-5-2</t>
  </si>
  <si>
    <t>A-2-0-4-5-5</t>
  </si>
  <si>
    <t>A-2-0-4-5-6</t>
  </si>
  <si>
    <t>A-2-0-4-5-8</t>
  </si>
  <si>
    <t>A-2-0-4-6-2</t>
  </si>
  <si>
    <t>A-2-0-4-6-3</t>
  </si>
  <si>
    <t>A-2-0-4-6-5</t>
  </si>
  <si>
    <t>A-2-0-4-7-5</t>
  </si>
  <si>
    <t>A-2-0-4-7-6</t>
  </si>
  <si>
    <t>A-2-0-4-8-1</t>
  </si>
  <si>
    <t>A-2-0-4-8-2</t>
  </si>
  <si>
    <t>A-2-0-4-8-3</t>
  </si>
  <si>
    <t>A-2-0-4-8-5</t>
  </si>
  <si>
    <t>A-2-0-4-8-6</t>
  </si>
  <si>
    <t>A-2-0-4-9-1</t>
  </si>
  <si>
    <t>A-2-0-4-9-11</t>
  </si>
  <si>
    <t>A-2-0-4-9-8</t>
  </si>
  <si>
    <t>A-3-2-1-1</t>
  </si>
  <si>
    <t>A-3-5-3-44</t>
  </si>
  <si>
    <t>A-3-6-1-1</t>
  </si>
  <si>
    <t>A-3-6-1-1-2</t>
  </si>
  <si>
    <t>A-3-6-3-11</t>
  </si>
  <si>
    <t>A-3-6-3-11-1</t>
  </si>
  <si>
    <t>A-3-6-3-11-2</t>
  </si>
  <si>
    <t>A-3-6-3-4</t>
  </si>
  <si>
    <t>A-3-6-3-66</t>
  </si>
  <si>
    <t>A-3-6-3-7</t>
  </si>
  <si>
    <t>C-121-800-1</t>
  </si>
  <si>
    <t>C-122-800-2</t>
  </si>
  <si>
    <t>C-213-800-1</t>
  </si>
  <si>
    <t>C-310-1504-1</t>
  </si>
  <si>
    <t>C-310-1504-2</t>
  </si>
  <si>
    <t>C-310-1507-1</t>
  </si>
  <si>
    <t>C-310-1507-3-0-2</t>
  </si>
  <si>
    <t>C-310-1507-3-0-3</t>
  </si>
  <si>
    <t>C-310-1507-4</t>
  </si>
  <si>
    <t>C-320-1304-1</t>
  </si>
  <si>
    <t>C-320-1507-1-0-2</t>
  </si>
  <si>
    <t>C-320-1507-2</t>
  </si>
  <si>
    <t>C-320-1507-3</t>
  </si>
  <si>
    <t>C-510-704-1</t>
  </si>
  <si>
    <t>C-510-800-2-0-2</t>
  </si>
  <si>
    <t>C-510-800-2-0-3</t>
  </si>
  <si>
    <t>C-520-800-3</t>
  </si>
  <si>
    <t>C-670-1507-3-0-2</t>
  </si>
  <si>
    <t>C-670-1507-3-0-3</t>
  </si>
  <si>
    <t>C-670-1508-1</t>
  </si>
  <si>
    <t>HERRAMIENTAS</t>
  </si>
  <si>
    <t>OTROS GASTOS  ADQUISICION BIENES</t>
  </si>
  <si>
    <t>SENTENCIAS</t>
  </si>
  <si>
    <t>FONDO PARA LA DEFENSA DE LOS DERECHOS E INTERESES COLECTIVOS -LEY 472 DE 1998.</t>
  </si>
  <si>
    <t>APROVISIONAMIENTO DE CONDICIONES FÍSICAS APROPIADAS PARA EL FUNCIONAMIENTO DEL NIVEL CENTRAL DE LA DEFENSORÍA DEL PUEBLO</t>
  </si>
  <si>
    <t>AMPLIACION MODERNIZACION DE LOS SISTEMAS DE INFORMACION PLATAFORMA COMPUTACIONAL TELECOMUNICACIONES Y SEGURIDAD INFORMATICA NACIONAL</t>
  </si>
  <si>
    <t>MEJORAMIENTO FORTALECER LA CAPACIDAD DE LA DEFENSORÍA DEL PUEBLO EN LA PROMOCIÓN Y SEGUIMIENTO AL CUMPLIMIENTO DE LA LEY 1098/06 NACIONAL</t>
  </si>
  <si>
    <t>FORTALECIMIENTO DE LA ATENCION ESPECIALIZADA PARA LA GARANTIA Y PROTECCION DE LOS DERECHOS DE LOS NNA NACIONAL</t>
  </si>
  <si>
    <t>FORTALECIMIENTO DEL RESPETO, PROTECCIÓN Y GARANTÍA DE LOS DESC PARA GRUPOS Y SUJETOS DE ESPECIAL PROTECCCIÓN NACIONAL</t>
  </si>
  <si>
    <t>DIVULGACIÓN Y PROMOCIÓN DE LOS DERECHOS HUMANOS EN LAS DEFENSORÍAS A NIVEL NACIONAL (APVND)</t>
  </si>
  <si>
    <t>DIVULGACIÓN Y PROMOCIÓN DE LOS DERECHOS HUMANOS EN LAS DEFENSORÍAS A NIVEL NACIONAL (NV)</t>
  </si>
  <si>
    <t>FORTALECIMIENTO PARA LA PROMOCION Y SEGUIMIENTO AL CUMPLIMIENTO DE LOS DERECHOS DE LAS MUJERES A NIVEL  NACIONAL</t>
  </si>
  <si>
    <t>IMPLEMENTACIÓN DEL MODELO ORGANIZACIONAL PARA LA CUALIFICACIÓN INTEGRAL DEL TALENTO HUMANO A NIVEL  NACIONAL</t>
  </si>
  <si>
    <t>IMPLEMENTACIÓN DE LA ESTRATEGIA DE ATENCIÓN DEFENSORIAL DESCENTRALIZADA A LA POBLACIÓN RURAL EN COLOMBIA (APVND)</t>
  </si>
  <si>
    <t>FORTALECIMIENTO DE LAS COMUNIDADES EN RIESGO Y SITUACION DE DESPLAZAMIENTO FORZADO, PARA LA EXIGIBILIDAD DE SUS DERECHOS , , NACIONAL</t>
  </si>
  <si>
    <t>ASESORIA ORIENTACION Y ACOMPAÑAMIENTO  A LAS VICTIMAS INDIVIDUALES Y COLECTIVAS NO ETNICAS DEL CONFLICTO ARMADO INTERNO (APV) ,  NACIONAL</t>
  </si>
  <si>
    <t>FORTALECIMIENTO SERVICIO DE INVESTIGACIÓN DEFENSORIAL DE LA DIRECCIÓN NACIONAL DE DEFENSORÍA PÚBLICA NACIONAL</t>
  </si>
  <si>
    <t>FORTALECIMIENTO DE LA CAPACIDAD TÉCNICA DE DEFENSA DE LOS OPERADORES , , NACIONAL (APVND)</t>
  </si>
  <si>
    <t>FORTALECIMIENTO DE LA CAPACIDAD TÉCNICA DE DEFENSA DE LOS OPERADORES , , NACIONAL (NV)</t>
  </si>
  <si>
    <t>IMPLEMENTACION SISTEMA DE GESTION DOCUMENTAL DE LA DEFENSORIA DEL PUEBLO CAPITALES DE DEPARTAMENTO Y SECCIONALES A NIVEL NACIONAL</t>
  </si>
  <si>
    <t>CONSOLIDACIÓN DEL SISTEMA DE ALERTAS TEMPRANAS PARA LA PREVENCIÓN DE VIOLACIONES DE DDHH Y DIH A NIVEL NACIONAL (APVND)</t>
  </si>
  <si>
    <t>CONSOLIDACIÓN DEL SISTEMA DE ALERTAS TEMPRANAS PARA LA PREVENCIÓN DE VIOLACIONES DE DDHH Y DIH A NIVEL NACIONAL (NV)</t>
  </si>
  <si>
    <t>IMPLEMENTACION IMPLEMENTACION DEL PROGRAMA ESPECIALIZADO PARA EL ACOMPAÑAMIENTO Y ASESORIA, SEGUIMIENTO  DE LOS DECRETOS LEY  4633, 463 , , NACIONAL</t>
  </si>
  <si>
    <t>CERTIFICADOS
ACUMULADOS</t>
  </si>
  <si>
    <t>APROPIACION
DISP. VIGENTE</t>
  </si>
  <si>
    <t>COMPROMISOS
ACUMULADOS</t>
  </si>
  <si>
    <t>OBLIGACIONES
ACUMULADOS</t>
  </si>
  <si>
    <t>PAGOS
ACUMULADOS</t>
  </si>
  <si>
    <t>SALDO POR
CERTIFICAR</t>
  </si>
  <si>
    <t>SALDO POR
COMPROMETER</t>
  </si>
  <si>
    <t>SALDO POR
OBLIGAR</t>
  </si>
  <si>
    <t>SALDO POR
PAGAR</t>
  </si>
  <si>
    <t>A-1-0-1-1</t>
  </si>
  <si>
    <t>SUELDOS DE PERSONAL DE NOMINA</t>
  </si>
  <si>
    <t>PRIMA TECNICA</t>
  </si>
  <si>
    <t>A-1-0-1-4</t>
  </si>
  <si>
    <t>OTROS</t>
  </si>
  <si>
    <t>A-1-0-1-5-10</t>
  </si>
  <si>
    <t>HORAS EXTRAS, DIAS FESTIVOS E INDEMNIZACION POR VACACIONES</t>
  </si>
  <si>
    <t>A-1-0-1-9</t>
  </si>
  <si>
    <t>A-1-0-2</t>
  </si>
  <si>
    <t>SERVICIOS PERSONALES INDIRECTOS</t>
  </si>
  <si>
    <t>A-1-0-5</t>
  </si>
  <si>
    <t>CONTRIBUCIONES INHERENTES A LA NOMINA SECTOR PRIVADO Y PUBLICO</t>
  </si>
  <si>
    <t>A-1-0-5-1</t>
  </si>
  <si>
    <t>ADMINISTRADAS POR EL SECTOR PRIVADO</t>
  </si>
  <si>
    <t>A-1-0-5-2</t>
  </si>
  <si>
    <t>ADMINISTRADAS POR EL SECTOR PÚBLICO</t>
  </si>
  <si>
    <t>A-1-0-1</t>
  </si>
  <si>
    <t>SERVCIOS PERSONALES ASOCIADOS A LA NOMINA</t>
  </si>
  <si>
    <t>A-2-0-3</t>
  </si>
  <si>
    <t>IMPUESTOS Y MULTAS</t>
  </si>
  <si>
    <t>A-2-0-3-50</t>
  </si>
  <si>
    <t>A-2-0-3-51</t>
  </si>
  <si>
    <t>MULTAS Y SANCIONES</t>
  </si>
  <si>
    <t>A-2-0-4</t>
  </si>
  <si>
    <t>ADQUISICION DE BIENES Y SERVICIOS</t>
  </si>
  <si>
    <t>A-2-0-4-1</t>
  </si>
  <si>
    <t>IMPUESTOS Y CONTRIBUCIONES</t>
  </si>
  <si>
    <t>COMPRA DE EQUIPO</t>
  </si>
  <si>
    <t>A-2-0-4-2</t>
  </si>
  <si>
    <t>ENSERES Y EQUIPOS DE OFICINA</t>
  </si>
  <si>
    <t>A-2-0-4-4</t>
  </si>
  <si>
    <t>MATERIALES Y SUMINISTROS</t>
  </si>
  <si>
    <t>APROPIACION 
INICIAL</t>
  </si>
  <si>
    <t>A-2-0-4-5</t>
  </si>
  <si>
    <t>MANTENIMIENTO</t>
  </si>
  <si>
    <t>A-2-0-4-6</t>
  </si>
  <si>
    <t>COMUNICACIONES Y TRANSPORTE</t>
  </si>
  <si>
    <t>A-2-0-4-7</t>
  </si>
  <si>
    <t>IMPRESOS Y PUBLICACIONES</t>
  </si>
  <si>
    <t>A-2-0-4-8</t>
  </si>
  <si>
    <t>SERVICIOS PÚBLICOS</t>
  </si>
  <si>
    <t>A-2-0-4-9</t>
  </si>
  <si>
    <t>SEGUROS</t>
  </si>
  <si>
    <t>A-2-0-4-10</t>
  </si>
  <si>
    <t>ARRENDAMIENTOS</t>
  </si>
  <si>
    <t>VIATICOS Y GASTOS DE VIAJE</t>
  </si>
  <si>
    <t>A-2-0-4-21</t>
  </si>
  <si>
    <t>CAPACITACIÓN, BIENESTAR SOCIAL Y ESTIMULOS</t>
  </si>
  <si>
    <t>A-2-0-4-41</t>
  </si>
  <si>
    <t>OTROS GASTOS  ADQUISICION DE SERVICIOS</t>
  </si>
  <si>
    <t>A-2</t>
  </si>
  <si>
    <t>INVERSIÓN</t>
  </si>
  <si>
    <t>C-320-307-1</t>
  </si>
  <si>
    <t>IMPLEMENTACIÓN MEJORAR EL ACCESO Y OPORTUNIDAD DE LA ATNCIÓN, BOGOTA (PREVIO CONCEPTO DNP)</t>
  </si>
  <si>
    <t>%
ACUM</t>
  </si>
  <si>
    <t>%
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</si>
</sst>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164" formatCode="_(* #,##0.00_);_(* \(#,##0.00\);_(* &quot;-&quot;??_);_(@_)"/>
    <numFmt numFmtId="166" formatCode="_(&quot;$&quot;* #,##0.00_);_(&quot;$&quot;* \(#,##0.00\);_(&quot;$&quot;* &quot;-&quot;??_);_(@_)"/>
    <numFmt numFmtId="167" formatCode="_(* #,##0_);_(* \(#,##0\);_(* &quot;-&quot;??_);_(@_)"/>
    <numFmt numFmtId="168" formatCode="[$-10C0A]#,##0.00;\-#,##0.00"/>
    <numFmt numFmtId="169" formatCode="_(&quot;$&quot;* #,##0_);_(&quot;$&quot;* \(#,##0\);_(&quot;$&quot;* &quot;-&quot;??_);_(@_)"/>
    <numFmt numFmtId="171" formatCode="0.0%"/>
  </numFmts>
  <fonts count="2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b/>
      <sz val="8"/>
      <name val="Cambria"/>
      <family val="1"/>
      <scheme val="major"/>
    </font>
    <font>
      <b/>
      <sz val="5"/>
      <name val="Cambria"/>
      <family val="1"/>
      <scheme val="major"/>
    </font>
    <font>
      <b/>
      <sz val="7"/>
      <name val="Cambria"/>
      <family val="1"/>
      <scheme val="major"/>
    </font>
    <font>
      <sz val="8"/>
      <name val="Cambria"/>
      <family val="1"/>
      <scheme val="major"/>
    </font>
    <font>
      <sz val="9"/>
      <name val="Cambria"/>
      <family val="1"/>
      <scheme val="major"/>
    </font>
    <font>
      <b/>
      <sz val="12"/>
      <name val="Cambria"/>
      <family val="1"/>
      <scheme val="major"/>
    </font>
    <font>
      <sz val="7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4"/>
      <color theme="7" tint="-0.499984740745262"/>
      <name val="Cambria"/>
      <family val="1"/>
      <scheme val="major"/>
    </font>
    <font>
      <b/>
      <sz val="14"/>
      <color rgb="FFFF0000"/>
      <name val="Cambria"/>
      <family val="1"/>
      <scheme val="major"/>
    </font>
    <font>
      <b/>
      <sz val="14"/>
      <color rgb="FF000000"/>
      <name val="Cambria"/>
      <family val="1"/>
      <scheme val="major"/>
    </font>
    <font>
      <sz val="14"/>
      <color rgb="FF000000"/>
      <name val="Cambria"/>
      <family val="1"/>
      <scheme val="major"/>
    </font>
    <font>
      <sz val="14"/>
      <color rgb="FFFF0000"/>
      <name val="Cambria"/>
      <family val="1"/>
      <scheme val="major"/>
    </font>
    <font>
      <sz val="14"/>
      <color theme="7" tint="-0.499984740745262"/>
      <name val="Cambria"/>
      <family val="1"/>
      <scheme val="major"/>
    </font>
    <font>
      <b/>
      <sz val="14"/>
      <color theme="3"/>
      <name val="Cambria"/>
      <family val="1"/>
      <scheme val="major"/>
    </font>
    <font>
      <sz val="14"/>
      <color theme="3"/>
      <name val="Cambria"/>
      <family val="1"/>
      <scheme val="major"/>
    </font>
    <font>
      <b/>
      <sz val="16"/>
      <color theme="3"/>
      <name val="Cambria"/>
      <family val="1"/>
      <scheme val="major"/>
    </font>
    <font>
      <sz val="14"/>
      <color theme="0"/>
      <name val="Cambria"/>
      <family val="1"/>
      <scheme val="major"/>
    </font>
    <font>
      <b/>
      <sz val="14"/>
      <color theme="0"/>
      <name val="Cambria"/>
      <family val="1"/>
      <scheme val="major"/>
    </font>
    <font>
      <b/>
      <sz val="16"/>
      <color theme="0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93">
    <xf numFmtId="0" fontId="0" fillId="0" borderId="0" xfId="0"/>
    <xf numFmtId="0" fontId="3" fillId="0" borderId="0" xfId="0" applyFont="1"/>
    <xf numFmtId="0" fontId="3" fillId="3" borderId="0" xfId="0" applyFont="1" applyFill="1" applyBorder="1"/>
    <xf numFmtId="0" fontId="3" fillId="3" borderId="0" xfId="0" applyNumberFormat="1" applyFont="1" applyFill="1" applyBorder="1" applyAlignment="1">
      <alignment horizontal="center"/>
    </xf>
    <xf numFmtId="0" fontId="3" fillId="0" borderId="0" xfId="0" applyFont="1" applyBorder="1"/>
    <xf numFmtId="0" fontId="4" fillId="3" borderId="0" xfId="0" applyFont="1" applyFill="1" applyBorder="1"/>
    <xf numFmtId="0" fontId="5" fillId="3" borderId="1" xfId="0" applyFont="1" applyFill="1" applyBorder="1"/>
    <xf numFmtId="0" fontId="5" fillId="3" borderId="2" xfId="0" applyNumberFormat="1" applyFont="1" applyFill="1" applyBorder="1" applyAlignment="1">
      <alignment horizontal="center"/>
    </xf>
    <xf numFmtId="0" fontId="5" fillId="3" borderId="2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3" fillId="2" borderId="0" xfId="0" applyFont="1" applyFill="1"/>
    <xf numFmtId="0" fontId="5" fillId="3" borderId="0" xfId="0" applyNumberFormat="1" applyFont="1" applyFill="1" applyBorder="1" applyAlignment="1">
      <alignment horizontal="center"/>
    </xf>
    <xf numFmtId="167" fontId="5" fillId="2" borderId="0" xfId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164" fontId="3" fillId="2" borderId="0" xfId="1" applyFont="1" applyFill="1"/>
    <xf numFmtId="167" fontId="3" fillId="3" borderId="0" xfId="0" applyNumberFormat="1" applyFont="1" applyFill="1" applyBorder="1"/>
    <xf numFmtId="167" fontId="3" fillId="3" borderId="0" xfId="1" applyNumberFormat="1" applyFont="1" applyFill="1" applyBorder="1"/>
    <xf numFmtId="167" fontId="3" fillId="2" borderId="0" xfId="0" applyNumberFormat="1" applyFont="1" applyFill="1"/>
    <xf numFmtId="164" fontId="3" fillId="0" borderId="0" xfId="0" applyNumberFormat="1" applyFont="1" applyBorder="1"/>
    <xf numFmtId="167" fontId="8" fillId="3" borderId="0" xfId="1" applyNumberFormat="1" applyFont="1" applyFill="1" applyBorder="1"/>
    <xf numFmtId="164" fontId="3" fillId="3" borderId="0" xfId="0" applyNumberFormat="1" applyFont="1" applyFill="1" applyBorder="1"/>
    <xf numFmtId="164" fontId="3" fillId="0" borderId="0" xfId="1" applyFont="1" applyBorder="1"/>
    <xf numFmtId="0" fontId="3" fillId="0" borderId="0" xfId="0" applyNumberFormat="1" applyFont="1" applyBorder="1" applyAlignment="1">
      <alignment horizontal="center"/>
    </xf>
    <xf numFmtId="167" fontId="3" fillId="0" borderId="0" xfId="1" applyNumberFormat="1" applyFont="1" applyBorder="1"/>
    <xf numFmtId="0" fontId="3" fillId="0" borderId="0" xfId="0" applyNumberFormat="1" applyFont="1" applyAlignment="1">
      <alignment horizontal="center"/>
    </xf>
    <xf numFmtId="164" fontId="3" fillId="0" borderId="0" xfId="1" applyFont="1"/>
    <xf numFmtId="0" fontId="9" fillId="0" borderId="0" xfId="0" applyFont="1"/>
    <xf numFmtId="0" fontId="8" fillId="0" borderId="0" xfId="0" applyFont="1"/>
    <xf numFmtId="0" fontId="8" fillId="2" borderId="0" xfId="0" applyFont="1" applyFill="1"/>
    <xf numFmtId="0" fontId="10" fillId="3" borderId="0" xfId="0" applyFont="1" applyFill="1" applyBorder="1"/>
    <xf numFmtId="0" fontId="5" fillId="3" borderId="2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8" fillId="3" borderId="0" xfId="0" applyFont="1" applyFill="1"/>
    <xf numFmtId="14" fontId="11" fillId="3" borderId="0" xfId="0" applyNumberFormat="1" applyFont="1" applyFill="1" applyBorder="1"/>
    <xf numFmtId="0" fontId="8" fillId="3" borderId="0" xfId="0" applyNumberFormat="1" applyFont="1" applyFill="1" applyBorder="1" applyAlignment="1">
      <alignment horizontal="center"/>
    </xf>
    <xf numFmtId="0" fontId="8" fillId="3" borderId="0" xfId="0" applyFont="1" applyFill="1" applyBorder="1"/>
    <xf numFmtId="167" fontId="5" fillId="3" borderId="0" xfId="1" applyNumberFormat="1" applyFont="1" applyFill="1" applyBorder="1"/>
    <xf numFmtId="0" fontId="3" fillId="3" borderId="0" xfId="0" applyFont="1" applyFill="1"/>
    <xf numFmtId="164" fontId="3" fillId="3" borderId="0" xfId="1" applyFont="1" applyFill="1"/>
    <xf numFmtId="0" fontId="5" fillId="3" borderId="0" xfId="0" applyFont="1" applyFill="1" applyBorder="1"/>
    <xf numFmtId="167" fontId="3" fillId="3" borderId="0" xfId="0" applyNumberFormat="1" applyFont="1" applyFill="1"/>
    <xf numFmtId="14" fontId="7" fillId="3" borderId="0" xfId="0" applyNumberFormat="1" applyFont="1" applyFill="1" applyBorder="1"/>
    <xf numFmtId="0" fontId="5" fillId="3" borderId="0" xfId="0" applyFont="1" applyFill="1"/>
    <xf numFmtId="0" fontId="4" fillId="3" borderId="0" xfId="0" applyFont="1" applyFill="1"/>
    <xf numFmtId="164" fontId="5" fillId="3" borderId="0" xfId="1" applyFont="1" applyFill="1" applyBorder="1"/>
    <xf numFmtId="0" fontId="5" fillId="3" borderId="0" xfId="0" applyFont="1" applyFill="1" applyBorder="1" applyAlignment="1">
      <alignment horizontal="left"/>
    </xf>
    <xf numFmtId="164" fontId="3" fillId="3" borderId="0" xfId="1" applyFont="1" applyFill="1" applyBorder="1"/>
    <xf numFmtId="14" fontId="8" fillId="3" borderId="0" xfId="0" applyNumberFormat="1" applyFont="1" applyFill="1" applyBorder="1"/>
    <xf numFmtId="167" fontId="8" fillId="3" borderId="0" xfId="0" applyNumberFormat="1" applyFont="1" applyFill="1" applyBorder="1"/>
    <xf numFmtId="164" fontId="8" fillId="3" borderId="0" xfId="0" applyNumberFormat="1" applyFont="1" applyFill="1" applyBorder="1"/>
    <xf numFmtId="167" fontId="5" fillId="3" borderId="0" xfId="1" applyNumberFormat="1" applyFont="1" applyFill="1" applyBorder="1" applyAlignment="1">
      <alignment horizontal="center"/>
    </xf>
    <xf numFmtId="167" fontId="8" fillId="2" borderId="0" xfId="1" applyNumberFormat="1" applyFont="1" applyFill="1" applyBorder="1" applyAlignment="1">
      <alignment horizontal="center"/>
    </xf>
    <xf numFmtId="0" fontId="12" fillId="3" borderId="0" xfId="0" applyFont="1" applyFill="1" applyBorder="1"/>
    <xf numFmtId="0" fontId="12" fillId="3" borderId="0" xfId="0" applyFont="1" applyFill="1"/>
    <xf numFmtId="0" fontId="13" fillId="0" borderId="0" xfId="0" applyFont="1" applyFill="1" applyAlignment="1">
      <alignment horizontal="left"/>
    </xf>
    <xf numFmtId="0" fontId="13" fillId="0" borderId="0" xfId="0" applyNumberFormat="1" applyFont="1" applyFill="1" applyAlignment="1">
      <alignment horizontal="center" vertical="center"/>
    </xf>
    <xf numFmtId="0" fontId="13" fillId="0" borderId="0" xfId="0" applyFont="1" applyFill="1"/>
    <xf numFmtId="167" fontId="13" fillId="0" borderId="0" xfId="1" applyNumberFormat="1" applyFont="1" applyFill="1"/>
    <xf numFmtId="9" fontId="13" fillId="0" borderId="0" xfId="4" applyFont="1" applyFill="1" applyAlignment="1">
      <alignment horizontal="center"/>
    </xf>
    <xf numFmtId="171" fontId="13" fillId="0" borderId="0" xfId="4" applyNumberFormat="1" applyFont="1" applyFill="1" applyAlignment="1">
      <alignment horizontal="center"/>
    </xf>
    <xf numFmtId="9" fontId="13" fillId="0" borderId="0" xfId="4" applyFont="1" applyFill="1"/>
    <xf numFmtId="166" fontId="13" fillId="0" borderId="0" xfId="3" applyFont="1" applyFill="1"/>
    <xf numFmtId="0" fontId="13" fillId="0" borderId="0" xfId="0" applyFont="1" applyFill="1" applyBorder="1" applyAlignment="1">
      <alignment horizontal="left"/>
    </xf>
    <xf numFmtId="0" fontId="13" fillId="0" borderId="0" xfId="0" applyFont="1" applyFill="1" applyBorder="1"/>
    <xf numFmtId="166" fontId="13" fillId="0" borderId="0" xfId="3" applyFont="1" applyFill="1" applyBorder="1"/>
    <xf numFmtId="167" fontId="13" fillId="0" borderId="0" xfId="1" applyNumberFormat="1" applyFont="1" applyFill="1" applyBorder="1"/>
    <xf numFmtId="9" fontId="13" fillId="0" borderId="0" xfId="4" applyFont="1" applyFill="1" applyBorder="1" applyAlignment="1">
      <alignment horizontal="center"/>
    </xf>
    <xf numFmtId="171" fontId="13" fillId="0" borderId="0" xfId="4" applyNumberFormat="1" applyFont="1" applyFill="1" applyBorder="1" applyAlignment="1">
      <alignment horizontal="center"/>
    </xf>
    <xf numFmtId="9" fontId="13" fillId="0" borderId="0" xfId="4" applyFont="1" applyFill="1" applyBorder="1"/>
    <xf numFmtId="167" fontId="13" fillId="0" borderId="0" xfId="0" applyNumberFormat="1" applyFont="1" applyFill="1" applyBorder="1"/>
    <xf numFmtId="0" fontId="13" fillId="3" borderId="0" xfId="0" applyFont="1" applyFill="1" applyBorder="1" applyAlignment="1">
      <alignment horizontal="left"/>
    </xf>
    <xf numFmtId="0" fontId="13" fillId="3" borderId="0" xfId="0" applyNumberFormat="1" applyFont="1" applyFill="1" applyBorder="1" applyAlignment="1">
      <alignment horizontal="center" vertical="center"/>
    </xf>
    <xf numFmtId="0" fontId="13" fillId="3" borderId="0" xfId="0" applyFont="1" applyFill="1" applyBorder="1"/>
    <xf numFmtId="167" fontId="13" fillId="3" borderId="0" xfId="0" applyNumberFormat="1" applyFont="1" applyFill="1" applyBorder="1"/>
    <xf numFmtId="9" fontId="13" fillId="3" borderId="0" xfId="4" applyFont="1" applyFill="1" applyBorder="1" applyAlignment="1">
      <alignment horizontal="center"/>
    </xf>
    <xf numFmtId="171" fontId="13" fillId="3" borderId="0" xfId="4" applyNumberFormat="1" applyFont="1" applyFill="1" applyBorder="1" applyAlignment="1">
      <alignment horizontal="center"/>
    </xf>
    <xf numFmtId="9" fontId="13" fillId="3" borderId="0" xfId="4" applyFont="1" applyFill="1" applyBorder="1"/>
    <xf numFmtId="164" fontId="13" fillId="0" borderId="0" xfId="1" applyFont="1" applyFill="1"/>
    <xf numFmtId="166" fontId="13" fillId="3" borderId="0" xfId="3" applyFont="1" applyFill="1" applyBorder="1"/>
    <xf numFmtId="167" fontId="13" fillId="0" borderId="0" xfId="0" applyNumberFormat="1" applyFont="1" applyFill="1"/>
    <xf numFmtId="166" fontId="13" fillId="3" borderId="0" xfId="0" applyNumberFormat="1" applyFont="1" applyFill="1" applyBorder="1"/>
    <xf numFmtId="169" fontId="13" fillId="3" borderId="0" xfId="3" applyNumberFormat="1" applyFont="1" applyFill="1" applyBorder="1" applyAlignment="1">
      <alignment horizontal="center" vertical="center"/>
    </xf>
    <xf numFmtId="164" fontId="13" fillId="3" borderId="0" xfId="1" applyFont="1" applyFill="1" applyBorder="1"/>
    <xf numFmtId="0" fontId="13" fillId="0" borderId="11" xfId="0" applyFont="1" applyFill="1" applyBorder="1" applyAlignment="1">
      <alignment horizontal="center"/>
    </xf>
    <xf numFmtId="164" fontId="13" fillId="0" borderId="11" xfId="1" applyFont="1" applyFill="1" applyBorder="1" applyAlignment="1">
      <alignment horizontal="center"/>
    </xf>
    <xf numFmtId="0" fontId="13" fillId="4" borderId="0" xfId="0" applyFont="1" applyFill="1" applyAlignment="1">
      <alignment horizontal="center" vertical="center"/>
    </xf>
    <xf numFmtId="167" fontId="13" fillId="4" borderId="0" xfId="1" applyNumberFormat="1" applyFont="1" applyFill="1" applyAlignment="1">
      <alignment horizontal="center" vertical="center"/>
    </xf>
    <xf numFmtId="9" fontId="13" fillId="4" borderId="0" xfId="4" applyFont="1" applyFill="1" applyAlignment="1">
      <alignment horizontal="center" vertical="center"/>
    </xf>
    <xf numFmtId="171" fontId="13" fillId="4" borderId="0" xfId="4" applyNumberFormat="1" applyFont="1" applyFill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164" fontId="12" fillId="3" borderId="14" xfId="1" applyFont="1" applyFill="1" applyBorder="1" applyAlignment="1">
      <alignment horizontal="center" vertical="center"/>
    </xf>
    <xf numFmtId="9" fontId="12" fillId="3" borderId="0" xfId="4" applyFont="1" applyFill="1" applyBorder="1" applyAlignment="1">
      <alignment horizontal="center" vertical="center"/>
    </xf>
    <xf numFmtId="0" fontId="12" fillId="0" borderId="0" xfId="0" applyFont="1" applyFill="1"/>
    <xf numFmtId="14" fontId="13" fillId="3" borderId="0" xfId="0" applyNumberFormat="1" applyFont="1" applyFill="1" applyBorder="1" applyAlignment="1">
      <alignment horizontal="left"/>
    </xf>
    <xf numFmtId="167" fontId="12" fillId="3" borderId="0" xfId="1" applyNumberFormat="1" applyFont="1" applyFill="1" applyBorder="1"/>
    <xf numFmtId="167" fontId="13" fillId="3" borderId="0" xfId="1" applyNumberFormat="1" applyFont="1" applyFill="1" applyBorder="1"/>
    <xf numFmtId="9" fontId="13" fillId="3" borderId="0" xfId="4" applyFont="1" applyFill="1" applyBorder="1" applyAlignment="1">
      <alignment horizontal="center" vertical="center"/>
    </xf>
    <xf numFmtId="0" fontId="12" fillId="0" borderId="0" xfId="0" applyFont="1" applyFill="1" applyBorder="1"/>
    <xf numFmtId="0" fontId="13" fillId="0" borderId="0" xfId="0" applyFont="1" applyFill="1" applyAlignment="1">
      <alignment horizontal="center" vertical="center"/>
    </xf>
    <xf numFmtId="167" fontId="12" fillId="0" borderId="8" xfId="1" applyNumberFormat="1" applyFont="1" applyFill="1" applyBorder="1" applyAlignment="1">
      <alignment horizontal="center" vertical="center"/>
    </xf>
    <xf numFmtId="167" fontId="18" fillId="3" borderId="0" xfId="1" applyNumberFormat="1" applyFont="1" applyFill="1" applyBorder="1"/>
    <xf numFmtId="169" fontId="13" fillId="0" borderId="0" xfId="3" applyNumberFormat="1" applyFont="1" applyFill="1"/>
    <xf numFmtId="9" fontId="12" fillId="3" borderId="14" xfId="4" applyFont="1" applyFill="1" applyBorder="1" applyAlignment="1">
      <alignment horizontal="center" vertical="center"/>
    </xf>
    <xf numFmtId="164" fontId="12" fillId="0" borderId="0" xfId="1" applyFont="1" applyFill="1" applyBorder="1"/>
    <xf numFmtId="9" fontId="13" fillId="4" borderId="0" xfId="4" applyFont="1" applyFill="1" applyBorder="1" applyAlignment="1">
      <alignment horizontal="center"/>
    </xf>
    <xf numFmtId="171" fontId="13" fillId="4" borderId="0" xfId="4" applyNumberFormat="1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NumberFormat="1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9" fontId="12" fillId="3" borderId="4" xfId="4" applyFont="1" applyFill="1" applyBorder="1" applyAlignment="1">
      <alignment horizontal="center" vertical="center"/>
    </xf>
    <xf numFmtId="0" fontId="12" fillId="3" borderId="6" xfId="0" applyNumberFormat="1" applyFont="1" applyFill="1" applyBorder="1" applyAlignment="1">
      <alignment horizontal="center" vertical="center"/>
    </xf>
    <xf numFmtId="44" fontId="13" fillId="0" borderId="0" xfId="0" applyNumberFormat="1" applyFont="1" applyFill="1"/>
    <xf numFmtId="167" fontId="12" fillId="0" borderId="0" xfId="0" applyNumberFormat="1" applyFont="1" applyFill="1"/>
    <xf numFmtId="167" fontId="12" fillId="0" borderId="0" xfId="1" applyNumberFormat="1" applyFont="1" applyFill="1" applyBorder="1"/>
    <xf numFmtId="169" fontId="12" fillId="0" borderId="0" xfId="3" applyNumberFormat="1" applyFont="1" applyFill="1"/>
    <xf numFmtId="164" fontId="12" fillId="0" borderId="0" xfId="1" applyFont="1" applyFill="1"/>
    <xf numFmtId="167" fontId="12" fillId="0" borderId="0" xfId="1" applyNumberFormat="1" applyFont="1" applyFill="1"/>
    <xf numFmtId="166" fontId="12" fillId="0" borderId="0" xfId="3" applyFont="1" applyFill="1"/>
    <xf numFmtId="44" fontId="12" fillId="0" borderId="0" xfId="0" applyNumberFormat="1" applyFont="1" applyFill="1"/>
    <xf numFmtId="168" fontId="17" fillId="3" borderId="18" xfId="0" applyNumberFormat="1" applyFont="1" applyFill="1" applyBorder="1" applyAlignment="1">
      <alignment horizontal="left" vertical="top" wrapText="1" readingOrder="1"/>
    </xf>
    <xf numFmtId="0" fontId="13" fillId="0" borderId="0" xfId="0" applyFont="1" applyFill="1" applyAlignment="1">
      <alignment horizontal="left" vertical="top"/>
    </xf>
    <xf numFmtId="167" fontId="12" fillId="3" borderId="26" xfId="1" applyNumberFormat="1" applyFont="1" applyFill="1" applyBorder="1" applyAlignment="1">
      <alignment horizontal="left" vertical="top"/>
    </xf>
    <xf numFmtId="167" fontId="12" fillId="3" borderId="35" xfId="1" applyNumberFormat="1" applyFont="1" applyFill="1" applyBorder="1" applyAlignment="1">
      <alignment horizontal="left" vertical="top"/>
    </xf>
    <xf numFmtId="9" fontId="12" fillId="3" borderId="0" xfId="4" applyFont="1" applyFill="1" applyBorder="1" applyAlignment="1">
      <alignment horizontal="left" vertical="top"/>
    </xf>
    <xf numFmtId="167" fontId="12" fillId="0" borderId="8" xfId="1" applyNumberFormat="1" applyFont="1" applyFill="1" applyBorder="1" applyAlignment="1">
      <alignment horizontal="left" vertical="top"/>
    </xf>
    <xf numFmtId="164" fontId="12" fillId="0" borderId="8" xfId="1" applyFont="1" applyFill="1" applyBorder="1" applyAlignment="1">
      <alignment horizontal="left" vertical="top"/>
    </xf>
    <xf numFmtId="167" fontId="12" fillId="3" borderId="18" xfId="1" applyNumberFormat="1" applyFont="1" applyFill="1" applyBorder="1" applyAlignment="1">
      <alignment horizontal="left" vertical="top"/>
    </xf>
    <xf numFmtId="167" fontId="12" fillId="3" borderId="28" xfId="1" applyNumberFormat="1" applyFont="1" applyFill="1" applyBorder="1" applyAlignment="1">
      <alignment horizontal="left" vertical="top"/>
    </xf>
    <xf numFmtId="167" fontId="12" fillId="3" borderId="19" xfId="1" applyNumberFormat="1" applyFont="1" applyFill="1" applyBorder="1" applyAlignment="1">
      <alignment horizontal="left" vertical="top"/>
    </xf>
    <xf numFmtId="167" fontId="12" fillId="3" borderId="20" xfId="1" applyNumberFormat="1" applyFont="1" applyFill="1" applyBorder="1" applyAlignment="1">
      <alignment horizontal="left" vertical="top"/>
    </xf>
    <xf numFmtId="167" fontId="12" fillId="3" borderId="38" xfId="1" applyNumberFormat="1" applyFont="1" applyFill="1" applyBorder="1" applyAlignment="1">
      <alignment horizontal="left" vertical="top"/>
    </xf>
    <xf numFmtId="167" fontId="12" fillId="3" borderId="31" xfId="1" applyNumberFormat="1" applyFont="1" applyFill="1" applyBorder="1" applyAlignment="1">
      <alignment horizontal="left" vertical="top"/>
    </xf>
    <xf numFmtId="0" fontId="12" fillId="0" borderId="0" xfId="0" applyFont="1" applyFill="1" applyAlignment="1">
      <alignment horizontal="left" vertical="top"/>
    </xf>
    <xf numFmtId="167" fontId="14" fillId="0" borderId="8" xfId="1" applyNumberFormat="1" applyFont="1" applyFill="1" applyBorder="1" applyAlignment="1">
      <alignment horizontal="left" vertical="top"/>
    </xf>
    <xf numFmtId="164" fontId="14" fillId="0" borderId="8" xfId="1" applyFont="1" applyFill="1" applyBorder="1" applyAlignment="1">
      <alignment horizontal="left" vertical="top"/>
    </xf>
    <xf numFmtId="167" fontId="13" fillId="3" borderId="18" xfId="1" applyNumberFormat="1" applyFont="1" applyFill="1" applyBorder="1" applyAlignment="1">
      <alignment horizontal="left" vertical="top"/>
    </xf>
    <xf numFmtId="167" fontId="13" fillId="3" borderId="28" xfId="1" applyNumberFormat="1" applyFont="1" applyFill="1" applyBorder="1" applyAlignment="1">
      <alignment horizontal="left" vertical="top"/>
    </xf>
    <xf numFmtId="167" fontId="13" fillId="3" borderId="19" xfId="1" applyNumberFormat="1" applyFont="1" applyFill="1" applyBorder="1" applyAlignment="1">
      <alignment horizontal="left" vertical="top"/>
    </xf>
    <xf numFmtId="167" fontId="13" fillId="3" borderId="20" xfId="1" applyNumberFormat="1" applyFont="1" applyFill="1" applyBorder="1" applyAlignment="1">
      <alignment horizontal="left" vertical="top"/>
    </xf>
    <xf numFmtId="167" fontId="13" fillId="3" borderId="30" xfId="1" applyNumberFormat="1" applyFont="1" applyFill="1" applyBorder="1" applyAlignment="1">
      <alignment horizontal="left" vertical="top"/>
    </xf>
    <xf numFmtId="167" fontId="13" fillId="3" borderId="38" xfId="1" applyNumberFormat="1" applyFont="1" applyFill="1" applyBorder="1" applyAlignment="1">
      <alignment horizontal="left" vertical="top"/>
    </xf>
    <xf numFmtId="167" fontId="13" fillId="3" borderId="31" xfId="1" applyNumberFormat="1" applyFont="1" applyFill="1" applyBorder="1" applyAlignment="1">
      <alignment horizontal="left" vertical="top"/>
    </xf>
    <xf numFmtId="167" fontId="13" fillId="0" borderId="18" xfId="1" applyNumberFormat="1" applyFont="1" applyFill="1" applyBorder="1" applyAlignment="1">
      <alignment horizontal="left" vertical="top"/>
    </xf>
    <xf numFmtId="167" fontId="15" fillId="0" borderId="8" xfId="1" applyNumberFormat="1" applyFont="1" applyFill="1" applyBorder="1" applyAlignment="1">
      <alignment horizontal="left" vertical="top"/>
    </xf>
    <xf numFmtId="164" fontId="15" fillId="0" borderId="8" xfId="1" applyFont="1" applyFill="1" applyBorder="1" applyAlignment="1">
      <alignment horizontal="left" vertical="top"/>
    </xf>
    <xf numFmtId="167" fontId="13" fillId="0" borderId="0" xfId="0" applyNumberFormat="1" applyFont="1" applyFill="1" applyAlignment="1">
      <alignment horizontal="left" vertical="top"/>
    </xf>
    <xf numFmtId="9" fontId="18" fillId="3" borderId="0" xfId="4" applyFont="1" applyFill="1" applyBorder="1" applyAlignment="1">
      <alignment horizontal="left" vertical="top"/>
    </xf>
    <xf numFmtId="167" fontId="13" fillId="3" borderId="8" xfId="1" applyNumberFormat="1" applyFont="1" applyFill="1" applyBorder="1" applyAlignment="1">
      <alignment horizontal="left" vertical="top"/>
    </xf>
    <xf numFmtId="167" fontId="12" fillId="3" borderId="8" xfId="1" applyNumberFormat="1" applyFont="1" applyFill="1" applyBorder="1" applyAlignment="1">
      <alignment horizontal="left" vertical="top"/>
    </xf>
    <xf numFmtId="9" fontId="12" fillId="3" borderId="8" xfId="4" applyFont="1" applyFill="1" applyBorder="1" applyAlignment="1">
      <alignment horizontal="left" vertical="top"/>
    </xf>
    <xf numFmtId="171" fontId="12" fillId="3" borderId="8" xfId="4" applyNumberFormat="1" applyFont="1" applyFill="1" applyBorder="1" applyAlignment="1">
      <alignment horizontal="left" vertical="top"/>
    </xf>
    <xf numFmtId="167" fontId="13" fillId="0" borderId="8" xfId="1" applyNumberFormat="1" applyFont="1" applyFill="1" applyBorder="1" applyAlignment="1">
      <alignment horizontal="left" vertical="top"/>
    </xf>
    <xf numFmtId="164" fontId="13" fillId="3" borderId="8" xfId="1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center"/>
    </xf>
    <xf numFmtId="0" fontId="13" fillId="3" borderId="8" xfId="0" applyNumberFormat="1" applyFont="1" applyFill="1" applyBorder="1" applyAlignment="1">
      <alignment horizontal="center" vertical="top"/>
    </xf>
    <xf numFmtId="0" fontId="20" fillId="0" borderId="0" xfId="0" applyFont="1" applyFill="1"/>
    <xf numFmtId="0" fontId="20" fillId="3" borderId="8" xfId="0" applyNumberFormat="1" applyFont="1" applyFill="1" applyBorder="1" applyAlignment="1">
      <alignment horizontal="center"/>
    </xf>
    <xf numFmtId="9" fontId="20" fillId="3" borderId="8" xfId="4" applyFont="1" applyFill="1" applyBorder="1" applyAlignment="1">
      <alignment horizontal="center"/>
    </xf>
    <xf numFmtId="9" fontId="20" fillId="3" borderId="0" xfId="4" applyFont="1" applyFill="1" applyBorder="1" applyAlignment="1">
      <alignment horizontal="center"/>
    </xf>
    <xf numFmtId="0" fontId="20" fillId="0" borderId="8" xfId="0" applyFont="1" applyFill="1" applyBorder="1" applyAlignment="1">
      <alignment horizontal="center"/>
    </xf>
    <xf numFmtId="164" fontId="20" fillId="0" borderId="8" xfId="1" applyFont="1" applyFill="1" applyBorder="1" applyAlignment="1">
      <alignment horizontal="center"/>
    </xf>
    <xf numFmtId="0" fontId="20" fillId="0" borderId="0" xfId="0" applyFont="1" applyFill="1" applyAlignment="1">
      <alignment horizontal="center"/>
    </xf>
    <xf numFmtId="167" fontId="20" fillId="3" borderId="8" xfId="0" applyNumberFormat="1" applyFont="1" applyFill="1" applyBorder="1" applyAlignment="1">
      <alignment horizontal="center"/>
    </xf>
    <xf numFmtId="167" fontId="20" fillId="3" borderId="43" xfId="0" applyNumberFormat="1" applyFont="1" applyFill="1" applyBorder="1" applyAlignment="1">
      <alignment horizontal="center"/>
    </xf>
    <xf numFmtId="167" fontId="13" fillId="3" borderId="43" xfId="1" applyNumberFormat="1" applyFont="1" applyFill="1" applyBorder="1" applyAlignment="1">
      <alignment horizontal="left" vertical="top"/>
    </xf>
    <xf numFmtId="0" fontId="20" fillId="3" borderId="30" xfId="0" applyFont="1" applyFill="1" applyBorder="1" applyAlignment="1">
      <alignment horizontal="left"/>
    </xf>
    <xf numFmtId="0" fontId="20" fillId="3" borderId="31" xfId="0" applyFont="1" applyFill="1" applyBorder="1" applyAlignment="1">
      <alignment horizontal="left"/>
    </xf>
    <xf numFmtId="0" fontId="13" fillId="3" borderId="30" xfId="0" applyFont="1" applyFill="1" applyBorder="1" applyAlignment="1">
      <alignment horizontal="left" vertical="top"/>
    </xf>
    <xf numFmtId="0" fontId="13" fillId="3" borderId="31" xfId="0" applyFont="1" applyFill="1" applyBorder="1" applyAlignment="1">
      <alignment horizontal="left" vertical="top"/>
    </xf>
    <xf numFmtId="14" fontId="13" fillId="3" borderId="30" xfId="0" applyNumberFormat="1" applyFont="1" applyFill="1" applyBorder="1" applyAlignment="1">
      <alignment horizontal="left" vertical="top"/>
    </xf>
    <xf numFmtId="0" fontId="20" fillId="3" borderId="32" xfId="0" applyFont="1" applyFill="1" applyBorder="1" applyAlignment="1">
      <alignment horizontal="left"/>
    </xf>
    <xf numFmtId="0" fontId="20" fillId="3" borderId="44" xfId="0" applyNumberFormat="1" applyFont="1" applyFill="1" applyBorder="1" applyAlignment="1">
      <alignment horizontal="center"/>
    </xf>
    <xf numFmtId="167" fontId="12" fillId="3" borderId="43" xfId="1" applyNumberFormat="1" applyFont="1" applyFill="1" applyBorder="1" applyAlignment="1">
      <alignment horizontal="left" vertical="top"/>
    </xf>
    <xf numFmtId="167" fontId="20" fillId="3" borderId="18" xfId="0" applyNumberFormat="1" applyFont="1" applyFill="1" applyBorder="1" applyAlignment="1">
      <alignment horizontal="center"/>
    </xf>
    <xf numFmtId="167" fontId="20" fillId="3" borderId="22" xfId="0" applyNumberFormat="1" applyFont="1" applyFill="1" applyBorder="1" applyAlignment="1">
      <alignment horizontal="center"/>
    </xf>
    <xf numFmtId="167" fontId="12" fillId="3" borderId="11" xfId="1" applyNumberFormat="1" applyFont="1" applyFill="1" applyBorder="1" applyAlignment="1">
      <alignment horizontal="left" vertical="top"/>
    </xf>
    <xf numFmtId="167" fontId="20" fillId="3" borderId="30" xfId="0" applyNumberFormat="1" applyFont="1" applyFill="1" applyBorder="1" applyAlignment="1">
      <alignment horizontal="center"/>
    </xf>
    <xf numFmtId="167" fontId="20" fillId="3" borderId="31" xfId="0" applyNumberFormat="1" applyFont="1" applyFill="1" applyBorder="1" applyAlignment="1">
      <alignment horizontal="center"/>
    </xf>
    <xf numFmtId="167" fontId="20" fillId="3" borderId="32" xfId="0" applyNumberFormat="1" applyFont="1" applyFill="1" applyBorder="1" applyAlignment="1">
      <alignment horizontal="center"/>
    </xf>
    <xf numFmtId="167" fontId="20" fillId="3" borderId="33" xfId="0" applyNumberFormat="1" applyFont="1" applyFill="1" applyBorder="1" applyAlignment="1">
      <alignment horizontal="center"/>
    </xf>
    <xf numFmtId="167" fontId="20" fillId="3" borderId="28" xfId="0" applyNumberFormat="1" applyFont="1" applyFill="1" applyBorder="1" applyAlignment="1">
      <alignment horizontal="center"/>
    </xf>
    <xf numFmtId="167" fontId="20" fillId="3" borderId="29" xfId="0" applyNumberFormat="1" applyFont="1" applyFill="1" applyBorder="1" applyAlignment="1">
      <alignment horizontal="center"/>
    </xf>
    <xf numFmtId="0" fontId="20" fillId="3" borderId="34" xfId="0" applyFont="1" applyFill="1" applyBorder="1" applyAlignment="1">
      <alignment horizontal="left"/>
    </xf>
    <xf numFmtId="0" fontId="20" fillId="3" borderId="11" xfId="0" applyNumberFormat="1" applyFont="1" applyFill="1" applyBorder="1" applyAlignment="1">
      <alignment horizontal="center"/>
    </xf>
    <xf numFmtId="0" fontId="20" fillId="3" borderId="35" xfId="0" applyFont="1" applyFill="1" applyBorder="1" applyAlignment="1">
      <alignment horizontal="left"/>
    </xf>
    <xf numFmtId="167" fontId="20" fillId="3" borderId="25" xfId="0" applyNumberFormat="1" applyFont="1" applyFill="1" applyBorder="1" applyAlignment="1">
      <alignment horizontal="center"/>
    </xf>
    <xf numFmtId="167" fontId="20" fillId="3" borderId="27" xfId="0" applyNumberFormat="1" applyFont="1" applyFill="1" applyBorder="1" applyAlignment="1">
      <alignment horizontal="center"/>
    </xf>
    <xf numFmtId="167" fontId="20" fillId="3" borderId="11" xfId="0" applyNumberFormat="1" applyFont="1" applyFill="1" applyBorder="1" applyAlignment="1">
      <alignment horizontal="center"/>
    </xf>
    <xf numFmtId="9" fontId="20" fillId="3" borderId="11" xfId="4" applyFont="1" applyFill="1" applyBorder="1" applyAlignment="1">
      <alignment horizontal="center"/>
    </xf>
    <xf numFmtId="168" fontId="17" fillId="3" borderId="43" xfId="0" applyNumberFormat="1" applyFont="1" applyFill="1" applyBorder="1" applyAlignment="1">
      <alignment horizontal="left" vertical="top" wrapText="1" readingOrder="1"/>
    </xf>
    <xf numFmtId="167" fontId="13" fillId="0" borderId="43" xfId="1" applyNumberFormat="1" applyFont="1" applyFill="1" applyBorder="1" applyAlignment="1">
      <alignment horizontal="left" vertical="top"/>
    </xf>
    <xf numFmtId="167" fontId="20" fillId="3" borderId="34" xfId="0" applyNumberFormat="1" applyFont="1" applyFill="1" applyBorder="1" applyAlignment="1">
      <alignment horizontal="center"/>
    </xf>
    <xf numFmtId="167" fontId="20" fillId="3" borderId="44" xfId="0" applyNumberFormat="1" applyFont="1" applyFill="1" applyBorder="1" applyAlignment="1">
      <alignment horizontal="center"/>
    </xf>
    <xf numFmtId="167" fontId="20" fillId="3" borderId="37" xfId="0" applyNumberFormat="1" applyFont="1" applyFill="1" applyBorder="1" applyAlignment="1">
      <alignment horizontal="center"/>
    </xf>
    <xf numFmtId="167" fontId="20" fillId="3" borderId="38" xfId="0" applyNumberFormat="1" applyFont="1" applyFill="1" applyBorder="1" applyAlignment="1">
      <alignment horizontal="center"/>
    </xf>
    <xf numFmtId="167" fontId="20" fillId="3" borderId="39" xfId="0" applyNumberFormat="1" applyFont="1" applyFill="1" applyBorder="1" applyAlignment="1">
      <alignment horizontal="center"/>
    </xf>
    <xf numFmtId="167" fontId="20" fillId="3" borderId="19" xfId="0" applyNumberFormat="1" applyFont="1" applyFill="1" applyBorder="1" applyAlignment="1">
      <alignment horizontal="center"/>
    </xf>
    <xf numFmtId="0" fontId="13" fillId="0" borderId="0" xfId="0" applyFont="1" applyFill="1" applyAlignment="1">
      <alignment vertical="center"/>
    </xf>
    <xf numFmtId="9" fontId="12" fillId="3" borderId="2" xfId="4" applyFont="1" applyFill="1" applyBorder="1" applyAlignment="1">
      <alignment horizontal="center" vertical="center" wrapText="1"/>
    </xf>
    <xf numFmtId="171" fontId="12" fillId="3" borderId="2" xfId="4" applyNumberFormat="1" applyFont="1" applyFill="1" applyBorder="1" applyAlignment="1">
      <alignment horizontal="center" vertical="center" wrapText="1"/>
    </xf>
    <xf numFmtId="9" fontId="12" fillId="3" borderId="0" xfId="4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164" fontId="12" fillId="0" borderId="8" xfId="1" applyFont="1" applyFill="1" applyBorder="1" applyAlignment="1">
      <alignment horizontal="center" vertical="center" wrapText="1"/>
    </xf>
    <xf numFmtId="0" fontId="12" fillId="3" borderId="4" xfId="4" applyNumberFormat="1" applyFont="1" applyFill="1" applyBorder="1" applyAlignment="1">
      <alignment horizontal="center" vertical="center"/>
    </xf>
    <xf numFmtId="0" fontId="12" fillId="3" borderId="0" xfId="4" applyNumberFormat="1" applyFont="1" applyFill="1" applyBorder="1" applyAlignment="1">
      <alignment horizontal="center" vertical="center"/>
    </xf>
    <xf numFmtId="171" fontId="12" fillId="3" borderId="1" xfId="4" applyNumberFormat="1" applyFont="1" applyFill="1" applyBorder="1" applyAlignment="1">
      <alignment horizontal="center" vertical="center"/>
    </xf>
    <xf numFmtId="9" fontId="12" fillId="3" borderId="1" xfId="4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164" fontId="12" fillId="0" borderId="8" xfId="1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167" fontId="20" fillId="3" borderId="8" xfId="1" applyNumberFormat="1" applyFont="1" applyFill="1" applyBorder="1" applyAlignment="1">
      <alignment horizontal="left" vertical="top"/>
    </xf>
    <xf numFmtId="9" fontId="20" fillId="3" borderId="8" xfId="4" applyFont="1" applyFill="1" applyBorder="1" applyAlignment="1">
      <alignment horizontal="left" vertical="top"/>
    </xf>
    <xf numFmtId="9" fontId="20" fillId="3" borderId="0" xfId="4" applyFont="1" applyFill="1" applyBorder="1" applyAlignment="1">
      <alignment horizontal="left" vertical="top"/>
    </xf>
    <xf numFmtId="167" fontId="20" fillId="0" borderId="8" xfId="1" applyNumberFormat="1" applyFont="1" applyFill="1" applyBorder="1" applyAlignment="1">
      <alignment horizontal="left" vertical="top"/>
    </xf>
    <xf numFmtId="9" fontId="20" fillId="3" borderId="31" xfId="4" applyFont="1" applyFill="1" applyBorder="1" applyAlignment="1">
      <alignment horizontal="center"/>
    </xf>
    <xf numFmtId="9" fontId="12" fillId="3" borderId="31" xfId="4" applyFont="1" applyFill="1" applyBorder="1" applyAlignment="1">
      <alignment horizontal="left" vertical="top"/>
    </xf>
    <xf numFmtId="14" fontId="13" fillId="3" borderId="32" xfId="0" applyNumberFormat="1" applyFont="1" applyFill="1" applyBorder="1" applyAlignment="1">
      <alignment horizontal="left" vertical="top"/>
    </xf>
    <xf numFmtId="0" fontId="13" fillId="3" borderId="44" xfId="0" applyNumberFormat="1" applyFont="1" applyFill="1" applyBorder="1" applyAlignment="1">
      <alignment horizontal="center" vertical="top"/>
    </xf>
    <xf numFmtId="167" fontId="13" fillId="3" borderId="44" xfId="1" applyNumberFormat="1" applyFont="1" applyFill="1" applyBorder="1" applyAlignment="1">
      <alignment horizontal="left" vertical="top"/>
    </xf>
    <xf numFmtId="167" fontId="12" fillId="3" borderId="44" xfId="1" applyNumberFormat="1" applyFont="1" applyFill="1" applyBorder="1" applyAlignment="1">
      <alignment horizontal="left" vertical="top"/>
    </xf>
    <xf numFmtId="171" fontId="12" fillId="3" borderId="44" xfId="4" applyNumberFormat="1" applyFont="1" applyFill="1" applyBorder="1" applyAlignment="1">
      <alignment horizontal="left" vertical="top"/>
    </xf>
    <xf numFmtId="9" fontId="12" fillId="3" borderId="33" xfId="4" applyFont="1" applyFill="1" applyBorder="1" applyAlignment="1">
      <alignment horizontal="left" vertical="top"/>
    </xf>
    <xf numFmtId="167" fontId="13" fillId="3" borderId="39" xfId="1" applyNumberFormat="1" applyFont="1" applyFill="1" applyBorder="1" applyAlignment="1">
      <alignment horizontal="left" vertical="top"/>
    </xf>
    <xf numFmtId="167" fontId="20" fillId="3" borderId="20" xfId="0" applyNumberFormat="1" applyFont="1" applyFill="1" applyBorder="1" applyAlignment="1">
      <alignment horizontal="center"/>
    </xf>
    <xf numFmtId="167" fontId="13" fillId="3" borderId="46" xfId="1" applyNumberFormat="1" applyFont="1" applyFill="1" applyBorder="1" applyAlignment="1">
      <alignment horizontal="left" vertical="top"/>
    </xf>
    <xf numFmtId="167" fontId="13" fillId="3" borderId="32" xfId="1" applyNumberFormat="1" applyFont="1" applyFill="1" applyBorder="1" applyAlignment="1">
      <alignment horizontal="left" vertical="top"/>
    </xf>
    <xf numFmtId="167" fontId="13" fillId="3" borderId="33" xfId="1" applyNumberFormat="1" applyFont="1" applyFill="1" applyBorder="1" applyAlignment="1">
      <alignment horizontal="left" vertical="top"/>
    </xf>
    <xf numFmtId="167" fontId="13" fillId="3" borderId="29" xfId="1" applyNumberFormat="1" applyFont="1" applyFill="1" applyBorder="1" applyAlignment="1">
      <alignment horizontal="left" vertical="top"/>
    </xf>
    <xf numFmtId="167" fontId="13" fillId="3" borderId="22" xfId="1" applyNumberFormat="1" applyFont="1" applyFill="1" applyBorder="1" applyAlignment="1">
      <alignment horizontal="left" vertical="top"/>
    </xf>
    <xf numFmtId="167" fontId="13" fillId="3" borderId="23" xfId="1" applyNumberFormat="1" applyFont="1" applyFill="1" applyBorder="1" applyAlignment="1">
      <alignment horizontal="left" vertical="top"/>
    </xf>
    <xf numFmtId="9" fontId="20" fillId="3" borderId="43" xfId="4" applyFont="1" applyFill="1" applyBorder="1" applyAlignment="1">
      <alignment horizontal="center"/>
    </xf>
    <xf numFmtId="9" fontId="20" fillId="3" borderId="20" xfId="4" applyFont="1" applyFill="1" applyBorder="1" applyAlignment="1">
      <alignment horizontal="center"/>
    </xf>
    <xf numFmtId="167" fontId="12" fillId="3" borderId="33" xfId="1" applyNumberFormat="1" applyFont="1" applyFill="1" applyBorder="1" applyAlignment="1">
      <alignment horizontal="left" vertical="top"/>
    </xf>
    <xf numFmtId="167" fontId="12" fillId="3" borderId="23" xfId="1" applyNumberFormat="1" applyFont="1" applyFill="1" applyBorder="1" applyAlignment="1">
      <alignment horizontal="left" vertical="top"/>
    </xf>
    <xf numFmtId="14" fontId="13" fillId="3" borderId="34" xfId="0" applyNumberFormat="1" applyFont="1" applyFill="1" applyBorder="1" applyAlignment="1">
      <alignment horizontal="left" vertical="top"/>
    </xf>
    <xf numFmtId="0" fontId="13" fillId="3" borderId="11" xfId="0" applyNumberFormat="1" applyFont="1" applyFill="1" applyBorder="1" applyAlignment="1">
      <alignment horizontal="center" vertical="top"/>
    </xf>
    <xf numFmtId="167" fontId="13" fillId="3" borderId="26" xfId="1" applyNumberFormat="1" applyFont="1" applyFill="1" applyBorder="1" applyAlignment="1">
      <alignment horizontal="left" vertical="top"/>
    </xf>
    <xf numFmtId="167" fontId="13" fillId="3" borderId="27" xfId="1" applyNumberFormat="1" applyFont="1" applyFill="1" applyBorder="1" applyAlignment="1">
      <alignment horizontal="left" vertical="top"/>
    </xf>
    <xf numFmtId="167" fontId="13" fillId="3" borderId="25" xfId="1" applyNumberFormat="1" applyFont="1" applyFill="1" applyBorder="1" applyAlignment="1">
      <alignment horizontal="left" vertical="top"/>
    </xf>
    <xf numFmtId="167" fontId="13" fillId="3" borderId="45" xfId="1" applyNumberFormat="1" applyFont="1" applyFill="1" applyBorder="1" applyAlignment="1">
      <alignment horizontal="left" vertical="top"/>
    </xf>
    <xf numFmtId="167" fontId="13" fillId="3" borderId="11" xfId="1" applyNumberFormat="1" applyFont="1" applyFill="1" applyBorder="1" applyAlignment="1">
      <alignment horizontal="left" vertical="top"/>
    </xf>
    <xf numFmtId="167" fontId="13" fillId="3" borderId="37" xfId="1" applyNumberFormat="1" applyFont="1" applyFill="1" applyBorder="1" applyAlignment="1">
      <alignment horizontal="left" vertical="top"/>
    </xf>
    <xf numFmtId="167" fontId="13" fillId="3" borderId="35" xfId="1" applyNumberFormat="1" applyFont="1" applyFill="1" applyBorder="1" applyAlignment="1">
      <alignment horizontal="left" vertical="top"/>
    </xf>
    <xf numFmtId="171" fontId="12" fillId="3" borderId="11" xfId="4" applyNumberFormat="1" applyFont="1" applyFill="1" applyBorder="1" applyAlignment="1">
      <alignment horizontal="left" vertical="top"/>
    </xf>
    <xf numFmtId="9" fontId="12" fillId="3" borderId="35" xfId="4" applyFont="1" applyFill="1" applyBorder="1" applyAlignment="1">
      <alignment horizontal="left" vertical="top"/>
    </xf>
    <xf numFmtId="167" fontId="20" fillId="3" borderId="23" xfId="0" applyNumberFormat="1" applyFont="1" applyFill="1" applyBorder="1" applyAlignment="1">
      <alignment horizontal="center"/>
    </xf>
    <xf numFmtId="9" fontId="20" fillId="3" borderId="33" xfId="4" applyFont="1" applyFill="1" applyBorder="1" applyAlignment="1">
      <alignment horizontal="center"/>
    </xf>
    <xf numFmtId="167" fontId="20" fillId="3" borderId="24" xfId="0" applyNumberFormat="1" applyFont="1" applyFill="1" applyBorder="1" applyAlignment="1">
      <alignment horizontal="center"/>
    </xf>
    <xf numFmtId="14" fontId="13" fillId="3" borderId="0" xfId="0" applyNumberFormat="1" applyFont="1" applyFill="1" applyBorder="1" applyAlignment="1">
      <alignment horizontal="left" vertical="top"/>
    </xf>
    <xf numFmtId="0" fontId="13" fillId="3" borderId="0" xfId="0" applyNumberFormat="1" applyFont="1" applyFill="1" applyBorder="1" applyAlignment="1">
      <alignment horizontal="center" vertical="top"/>
    </xf>
    <xf numFmtId="0" fontId="13" fillId="3" borderId="0" xfId="0" applyFont="1" applyFill="1" applyBorder="1" applyAlignment="1">
      <alignment horizontal="left" vertical="top"/>
    </xf>
    <xf numFmtId="167" fontId="13" fillId="3" borderId="0" xfId="1" applyNumberFormat="1" applyFont="1" applyFill="1" applyBorder="1" applyAlignment="1">
      <alignment horizontal="left" vertical="top"/>
    </xf>
    <xf numFmtId="167" fontId="20" fillId="3" borderId="46" xfId="0" applyNumberFormat="1" applyFont="1" applyFill="1" applyBorder="1" applyAlignment="1">
      <alignment horizontal="center"/>
    </xf>
    <xf numFmtId="171" fontId="20" fillId="3" borderId="43" xfId="4" applyNumberFormat="1" applyFont="1" applyFill="1" applyBorder="1" applyAlignment="1">
      <alignment horizontal="center"/>
    </xf>
    <xf numFmtId="167" fontId="12" fillId="3" borderId="46" xfId="1" applyNumberFormat="1" applyFont="1" applyFill="1" applyBorder="1" applyAlignment="1">
      <alignment horizontal="left" vertical="top"/>
    </xf>
    <xf numFmtId="167" fontId="12" fillId="3" borderId="45" xfId="1" applyNumberFormat="1" applyFont="1" applyFill="1" applyBorder="1" applyAlignment="1">
      <alignment horizontal="left" vertical="top"/>
    </xf>
    <xf numFmtId="167" fontId="20" fillId="3" borderId="26" xfId="0" applyNumberFormat="1" applyFont="1" applyFill="1" applyBorder="1" applyAlignment="1">
      <alignment horizontal="center"/>
    </xf>
    <xf numFmtId="9" fontId="20" fillId="3" borderId="26" xfId="4" applyFont="1" applyFill="1" applyBorder="1" applyAlignment="1">
      <alignment horizontal="center"/>
    </xf>
    <xf numFmtId="9" fontId="20" fillId="3" borderId="45" xfId="4" applyFont="1" applyFill="1" applyBorder="1" applyAlignment="1">
      <alignment horizontal="center"/>
    </xf>
    <xf numFmtId="0" fontId="20" fillId="5" borderId="36" xfId="0" applyFont="1" applyFill="1" applyBorder="1" applyAlignment="1">
      <alignment horizontal="left" vertical="center"/>
    </xf>
    <xf numFmtId="0" fontId="20" fillId="5" borderId="47" xfId="0" applyNumberFormat="1" applyFont="1" applyFill="1" applyBorder="1" applyAlignment="1">
      <alignment horizontal="center" vertical="center"/>
    </xf>
    <xf numFmtId="0" fontId="20" fillId="5" borderId="41" xfId="0" applyFont="1" applyFill="1" applyBorder="1" applyAlignment="1">
      <alignment horizontal="left" vertical="center"/>
    </xf>
    <xf numFmtId="167" fontId="20" fillId="5" borderId="14" xfId="0" applyNumberFormat="1" applyFont="1" applyFill="1" applyBorder="1" applyAlignment="1">
      <alignment horizontal="center" vertical="center"/>
    </xf>
    <xf numFmtId="167" fontId="20" fillId="5" borderId="7" xfId="0" applyNumberFormat="1" applyFont="1" applyFill="1" applyBorder="1" applyAlignment="1">
      <alignment horizontal="center" vertical="center"/>
    </xf>
    <xf numFmtId="167" fontId="20" fillId="5" borderId="48" xfId="0" applyNumberFormat="1" applyFont="1" applyFill="1" applyBorder="1" applyAlignment="1">
      <alignment horizontal="center" vertical="center"/>
    </xf>
    <xf numFmtId="167" fontId="20" fillId="5" borderId="47" xfId="0" applyNumberFormat="1" applyFont="1" applyFill="1" applyBorder="1" applyAlignment="1">
      <alignment horizontal="center" vertical="center"/>
    </xf>
    <xf numFmtId="167" fontId="20" fillId="5" borderId="41" xfId="0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vertical="top"/>
    </xf>
    <xf numFmtId="9" fontId="20" fillId="3" borderId="0" xfId="4" applyFont="1" applyFill="1" applyBorder="1" applyAlignment="1">
      <alignment horizontal="center" vertical="top"/>
    </xf>
    <xf numFmtId="0" fontId="20" fillId="0" borderId="8" xfId="0" applyFont="1" applyFill="1" applyBorder="1" applyAlignment="1">
      <alignment horizontal="center" vertical="top"/>
    </xf>
    <xf numFmtId="164" fontId="20" fillId="0" borderId="8" xfId="1" applyFont="1" applyFill="1" applyBorder="1" applyAlignment="1">
      <alignment horizontal="center" vertical="top"/>
    </xf>
    <xf numFmtId="0" fontId="20" fillId="0" borderId="0" xfId="0" applyFont="1" applyFill="1" applyAlignment="1">
      <alignment horizontal="center" vertical="top"/>
    </xf>
    <xf numFmtId="9" fontId="20" fillId="3" borderId="44" xfId="4" applyFont="1" applyFill="1" applyBorder="1" applyAlignment="1">
      <alignment horizontal="center"/>
    </xf>
    <xf numFmtId="9" fontId="20" fillId="3" borderId="35" xfId="4" applyFont="1" applyFill="1" applyBorder="1" applyAlignment="1">
      <alignment horizontal="center"/>
    </xf>
    <xf numFmtId="167" fontId="18" fillId="3" borderId="20" xfId="1" applyNumberFormat="1" applyFont="1" applyFill="1" applyBorder="1" applyAlignment="1">
      <alignment horizontal="left" vertical="top"/>
    </xf>
    <xf numFmtId="0" fontId="22" fillId="5" borderId="0" xfId="0" applyFont="1" applyFill="1" applyAlignment="1">
      <alignment vertical="center"/>
    </xf>
    <xf numFmtId="0" fontId="22" fillId="5" borderId="36" xfId="0" applyFont="1" applyFill="1" applyBorder="1" applyAlignment="1">
      <alignment horizontal="left" vertical="center"/>
    </xf>
    <xf numFmtId="0" fontId="22" fillId="5" borderId="47" xfId="0" applyNumberFormat="1" applyFont="1" applyFill="1" applyBorder="1" applyAlignment="1">
      <alignment horizontal="center" vertical="center"/>
    </xf>
    <xf numFmtId="0" fontId="22" fillId="5" borderId="41" xfId="0" applyFont="1" applyFill="1" applyBorder="1" applyAlignment="1">
      <alignment horizontal="left" vertical="center"/>
    </xf>
    <xf numFmtId="167" fontId="22" fillId="5" borderId="7" xfId="0" applyNumberFormat="1" applyFont="1" applyFill="1" applyBorder="1" applyAlignment="1">
      <alignment horizontal="center" vertical="center"/>
    </xf>
    <xf numFmtId="9" fontId="22" fillId="5" borderId="7" xfId="4" applyFont="1" applyFill="1" applyBorder="1" applyAlignment="1">
      <alignment horizontal="center" vertical="center"/>
    </xf>
    <xf numFmtId="9" fontId="22" fillId="5" borderId="0" xfId="4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center" vertical="center"/>
    </xf>
    <xf numFmtId="164" fontId="22" fillId="5" borderId="8" xfId="1" applyFont="1" applyFill="1" applyBorder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13" fillId="3" borderId="35" xfId="0" applyFont="1" applyFill="1" applyBorder="1" applyAlignment="1">
      <alignment horizontal="left" vertical="top" wrapText="1"/>
    </xf>
    <xf numFmtId="0" fontId="13" fillId="3" borderId="31" xfId="0" applyFont="1" applyFill="1" applyBorder="1" applyAlignment="1">
      <alignment horizontal="left" vertical="top" wrapText="1"/>
    </xf>
    <xf numFmtId="0" fontId="13" fillId="3" borderId="33" xfId="0" applyFont="1" applyFill="1" applyBorder="1" applyAlignment="1">
      <alignment horizontal="left" vertical="top" wrapText="1"/>
    </xf>
    <xf numFmtId="0" fontId="20" fillId="5" borderId="0" xfId="0" applyFont="1" applyFill="1" applyAlignment="1">
      <alignment vertical="center"/>
    </xf>
    <xf numFmtId="9" fontId="20" fillId="5" borderId="7" xfId="4" applyFont="1" applyFill="1" applyBorder="1" applyAlignment="1">
      <alignment horizontal="center" vertical="center"/>
    </xf>
    <xf numFmtId="9" fontId="20" fillId="5" borderId="8" xfId="4" applyFont="1" applyFill="1" applyBorder="1" applyAlignment="1">
      <alignment horizontal="center" vertical="center"/>
    </xf>
    <xf numFmtId="9" fontId="20" fillId="5" borderId="0" xfId="4" applyFont="1" applyFill="1" applyBorder="1" applyAlignment="1">
      <alignment horizontal="center" vertical="center"/>
    </xf>
    <xf numFmtId="0" fontId="20" fillId="5" borderId="8" xfId="0" applyFont="1" applyFill="1" applyBorder="1" applyAlignment="1">
      <alignment horizontal="center" vertical="center"/>
    </xf>
    <xf numFmtId="164" fontId="20" fillId="5" borderId="8" xfId="1" applyFont="1" applyFill="1" applyBorder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9" fontId="20" fillId="3" borderId="8" xfId="4" applyFont="1" applyFill="1" applyBorder="1" applyAlignment="1">
      <alignment horizontal="center" vertical="center"/>
    </xf>
    <xf numFmtId="9" fontId="20" fillId="3" borderId="0" xfId="4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164" fontId="20" fillId="0" borderId="8" xfId="1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167" fontId="20" fillId="5" borderId="13" xfId="0" applyNumberFormat="1" applyFont="1" applyFill="1" applyBorder="1" applyAlignment="1">
      <alignment horizontal="center" vertical="center"/>
    </xf>
    <xf numFmtId="9" fontId="20" fillId="3" borderId="40" xfId="4" applyFont="1" applyFill="1" applyBorder="1" applyAlignment="1">
      <alignment horizontal="center" vertical="center"/>
    </xf>
    <xf numFmtId="0" fontId="20" fillId="5" borderId="42" xfId="0" applyFont="1" applyFill="1" applyBorder="1" applyAlignment="1">
      <alignment horizontal="left" vertical="center"/>
    </xf>
    <xf numFmtId="0" fontId="20" fillId="5" borderId="49" xfId="0" applyNumberFormat="1" applyFont="1" applyFill="1" applyBorder="1" applyAlignment="1">
      <alignment horizontal="center" vertical="center"/>
    </xf>
    <xf numFmtId="0" fontId="20" fillId="5" borderId="50" xfId="0" applyFont="1" applyFill="1" applyBorder="1" applyAlignment="1">
      <alignment horizontal="left" vertical="center"/>
    </xf>
    <xf numFmtId="167" fontId="20" fillId="5" borderId="1" xfId="0" applyNumberFormat="1" applyFont="1" applyFill="1" applyBorder="1" applyAlignment="1">
      <alignment horizontal="center" vertical="center"/>
    </xf>
    <xf numFmtId="167" fontId="21" fillId="3" borderId="18" xfId="0" applyNumberFormat="1" applyFont="1" applyFill="1" applyBorder="1" applyAlignment="1">
      <alignment horizontal="center"/>
    </xf>
    <xf numFmtId="167" fontId="13" fillId="3" borderId="18" xfId="0" applyNumberFormat="1" applyFont="1" applyFill="1" applyBorder="1" applyAlignment="1">
      <alignment horizontal="center"/>
    </xf>
    <xf numFmtId="167" fontId="15" fillId="0" borderId="11" xfId="1" applyNumberFormat="1" applyFont="1" applyFill="1" applyBorder="1" applyAlignment="1">
      <alignment horizontal="left" vertical="top"/>
    </xf>
    <xf numFmtId="0" fontId="20" fillId="0" borderId="21" xfId="0" applyFont="1" applyFill="1" applyBorder="1"/>
    <xf numFmtId="9" fontId="20" fillId="3" borderId="21" xfId="4" applyFont="1" applyFill="1" applyBorder="1" applyAlignment="1">
      <alignment horizontal="center"/>
    </xf>
    <xf numFmtId="0" fontId="20" fillId="0" borderId="21" xfId="0" applyFont="1" applyFill="1" applyBorder="1" applyAlignment="1">
      <alignment horizontal="center"/>
    </xf>
    <xf numFmtId="167" fontId="21" fillId="3" borderId="22" xfId="0" applyNumberFormat="1" applyFont="1" applyFill="1" applyBorder="1" applyAlignment="1">
      <alignment horizontal="center"/>
    </xf>
    <xf numFmtId="167" fontId="20" fillId="5" borderId="17" xfId="0" applyNumberFormat="1" applyFont="1" applyFill="1" applyBorder="1" applyAlignment="1">
      <alignment horizontal="center" vertical="center"/>
    </xf>
    <xf numFmtId="167" fontId="20" fillId="3" borderId="21" xfId="0" applyNumberFormat="1" applyFont="1" applyFill="1" applyBorder="1" applyAlignment="1">
      <alignment horizontal="center"/>
    </xf>
    <xf numFmtId="168" fontId="16" fillId="3" borderId="19" xfId="0" applyNumberFormat="1" applyFont="1" applyFill="1" applyBorder="1" applyAlignment="1">
      <alignment horizontal="left" vertical="top" wrapText="1" readingOrder="1"/>
    </xf>
    <xf numFmtId="168" fontId="17" fillId="3" borderId="19" xfId="0" applyNumberFormat="1" applyFont="1" applyFill="1" applyBorder="1" applyAlignment="1">
      <alignment horizontal="left" vertical="top" wrapText="1" readingOrder="1"/>
    </xf>
    <xf numFmtId="167" fontId="13" fillId="3" borderId="21" xfId="1" applyNumberFormat="1" applyFont="1" applyFill="1" applyBorder="1" applyAlignment="1">
      <alignment horizontal="left" vertical="top"/>
    </xf>
    <xf numFmtId="167" fontId="13" fillId="3" borderId="24" xfId="1" applyNumberFormat="1" applyFont="1" applyFill="1" applyBorder="1" applyAlignment="1">
      <alignment horizontal="left" vertical="top"/>
    </xf>
    <xf numFmtId="167" fontId="13" fillId="0" borderId="25" xfId="1" applyNumberFormat="1" applyFont="1" applyFill="1" applyBorder="1" applyAlignment="1">
      <alignment horizontal="left" vertical="top"/>
    </xf>
    <xf numFmtId="167" fontId="13" fillId="0" borderId="22" xfId="1" applyNumberFormat="1" applyFont="1" applyFill="1" applyBorder="1" applyAlignment="1">
      <alignment horizontal="left" vertical="top"/>
    </xf>
    <xf numFmtId="167" fontId="13" fillId="0" borderId="45" xfId="1" applyNumberFormat="1" applyFont="1" applyFill="1" applyBorder="1" applyAlignment="1">
      <alignment horizontal="left" vertical="top"/>
    </xf>
    <xf numFmtId="167" fontId="13" fillId="0" borderId="46" xfId="1" applyNumberFormat="1" applyFont="1" applyFill="1" applyBorder="1" applyAlignment="1">
      <alignment horizontal="left" vertical="top"/>
    </xf>
    <xf numFmtId="167" fontId="21" fillId="3" borderId="30" xfId="0" applyNumberFormat="1" applyFont="1" applyFill="1" applyBorder="1" applyAlignment="1">
      <alignment horizontal="center"/>
    </xf>
    <xf numFmtId="9" fontId="15" fillId="3" borderId="8" xfId="4" applyFont="1" applyFill="1" applyBorder="1" applyAlignment="1">
      <alignment horizontal="left" vertical="top"/>
    </xf>
    <xf numFmtId="9" fontId="15" fillId="3" borderId="0" xfId="4" applyFont="1" applyFill="1" applyBorder="1" applyAlignment="1">
      <alignment horizontal="left" vertical="top"/>
    </xf>
    <xf numFmtId="9" fontId="13" fillId="3" borderId="8" xfId="4" applyFont="1" applyFill="1" applyBorder="1" applyAlignment="1">
      <alignment horizontal="left" vertical="top"/>
    </xf>
    <xf numFmtId="171" fontId="13" fillId="3" borderId="43" xfId="4" applyNumberFormat="1" applyFont="1" applyFill="1" applyBorder="1" applyAlignment="1">
      <alignment horizontal="left" vertical="top"/>
    </xf>
    <xf numFmtId="9" fontId="13" fillId="3" borderId="0" xfId="4" applyFont="1" applyFill="1" applyBorder="1" applyAlignment="1">
      <alignment horizontal="left" vertical="top"/>
    </xf>
    <xf numFmtId="167" fontId="19" fillId="0" borderId="8" xfId="1" applyNumberFormat="1" applyFont="1" applyFill="1" applyBorder="1" applyAlignment="1">
      <alignment horizontal="left" vertical="top"/>
    </xf>
    <xf numFmtId="164" fontId="19" fillId="0" borderId="8" xfId="1" applyFont="1" applyFill="1" applyBorder="1" applyAlignment="1">
      <alignment horizontal="left" vertical="top"/>
    </xf>
    <xf numFmtId="167" fontId="18" fillId="0" borderId="8" xfId="1" applyNumberFormat="1" applyFont="1" applyFill="1" applyBorder="1" applyAlignment="1">
      <alignment horizontal="left" vertical="top"/>
    </xf>
    <xf numFmtId="164" fontId="18" fillId="0" borderId="8" xfId="1" applyFont="1" applyFill="1" applyBorder="1" applyAlignment="1">
      <alignment horizontal="left" vertical="top"/>
    </xf>
    <xf numFmtId="9" fontId="20" fillId="5" borderId="1" xfId="4" applyFont="1" applyFill="1" applyBorder="1" applyAlignment="1">
      <alignment horizontal="center" vertical="center"/>
    </xf>
    <xf numFmtId="9" fontId="20" fillId="5" borderId="14" xfId="4" applyFont="1" applyFill="1" applyBorder="1" applyAlignment="1">
      <alignment horizontal="center" vertical="center"/>
    </xf>
    <xf numFmtId="9" fontId="13" fillId="0" borderId="0" xfId="4" applyFont="1" applyFill="1" applyAlignment="1">
      <alignment horizontal="left" vertical="top"/>
    </xf>
    <xf numFmtId="9" fontId="13" fillId="3" borderId="8" xfId="4" applyFont="1" applyFill="1" applyBorder="1" applyAlignment="1">
      <alignment horizontal="center" vertical="top"/>
    </xf>
    <xf numFmtId="9" fontId="13" fillId="3" borderId="31" xfId="4" applyFont="1" applyFill="1" applyBorder="1" applyAlignment="1">
      <alignment horizontal="center" vertical="top"/>
    </xf>
    <xf numFmtId="9" fontId="18" fillId="3" borderId="8" xfId="4" applyFont="1" applyFill="1" applyBorder="1" applyAlignment="1">
      <alignment horizontal="center" vertical="top"/>
    </xf>
    <xf numFmtId="9" fontId="18" fillId="3" borderId="31" xfId="4" applyFont="1" applyFill="1" applyBorder="1" applyAlignment="1">
      <alignment horizontal="center" vertical="top"/>
    </xf>
    <xf numFmtId="9" fontId="12" fillId="3" borderId="20" xfId="4" applyFont="1" applyFill="1" applyBorder="1" applyAlignment="1">
      <alignment horizontal="center" vertical="top"/>
    </xf>
    <xf numFmtId="9" fontId="12" fillId="3" borderId="43" xfId="4" applyFont="1" applyFill="1" applyBorder="1" applyAlignment="1">
      <alignment horizontal="center" vertical="top"/>
    </xf>
    <xf numFmtId="9" fontId="18" fillId="3" borderId="20" xfId="4" applyFont="1" applyFill="1" applyBorder="1" applyAlignment="1">
      <alignment horizontal="center" vertical="top"/>
    </xf>
    <xf numFmtId="9" fontId="18" fillId="3" borderId="43" xfId="4" applyFont="1" applyFill="1" applyBorder="1" applyAlignment="1">
      <alignment horizontal="center" vertical="top"/>
    </xf>
    <xf numFmtId="9" fontId="12" fillId="3" borderId="26" xfId="4" applyFont="1" applyFill="1" applyBorder="1" applyAlignment="1">
      <alignment horizontal="center" vertical="top"/>
    </xf>
    <xf numFmtId="9" fontId="12" fillId="3" borderId="45" xfId="4" applyFont="1" applyFill="1" applyBorder="1" applyAlignment="1">
      <alignment horizontal="center" vertical="top"/>
    </xf>
    <xf numFmtId="9" fontId="12" fillId="3" borderId="23" xfId="4" applyFont="1" applyFill="1" applyBorder="1" applyAlignment="1">
      <alignment horizontal="center" vertical="top"/>
    </xf>
    <xf numFmtId="9" fontId="12" fillId="3" borderId="46" xfId="4" applyFont="1" applyFill="1" applyBorder="1" applyAlignment="1">
      <alignment horizontal="center" vertical="top"/>
    </xf>
    <xf numFmtId="167" fontId="21" fillId="3" borderId="20" xfId="0" applyNumberFormat="1" applyFont="1" applyFill="1" applyBorder="1" applyAlignment="1">
      <alignment horizontal="center"/>
    </xf>
    <xf numFmtId="0" fontId="20" fillId="0" borderId="0" xfId="0" applyFont="1" applyFill="1" applyAlignment="1">
      <alignment horizontal="left" vertical="top"/>
    </xf>
    <xf numFmtId="14" fontId="20" fillId="3" borderId="34" xfId="0" applyNumberFormat="1" applyFont="1" applyFill="1" applyBorder="1" applyAlignment="1">
      <alignment horizontal="left" vertical="top"/>
    </xf>
    <xf numFmtId="0" fontId="20" fillId="3" borderId="11" xfId="0" applyNumberFormat="1" applyFont="1" applyFill="1" applyBorder="1" applyAlignment="1">
      <alignment horizontal="center" vertical="top"/>
    </xf>
    <xf numFmtId="167" fontId="20" fillId="3" borderId="25" xfId="1" applyNumberFormat="1" applyFont="1" applyFill="1" applyBorder="1" applyAlignment="1">
      <alignment horizontal="left" vertical="top"/>
    </xf>
    <xf numFmtId="167" fontId="20" fillId="3" borderId="26" xfId="1" applyNumberFormat="1" applyFont="1" applyFill="1" applyBorder="1" applyAlignment="1">
      <alignment horizontal="left" vertical="top"/>
    </xf>
    <xf numFmtId="167" fontId="20" fillId="3" borderId="45" xfId="1" applyNumberFormat="1" applyFont="1" applyFill="1" applyBorder="1" applyAlignment="1">
      <alignment horizontal="left" vertical="top"/>
    </xf>
    <xf numFmtId="167" fontId="20" fillId="3" borderId="11" xfId="1" applyNumberFormat="1" applyFont="1" applyFill="1" applyBorder="1" applyAlignment="1">
      <alignment horizontal="left" vertical="top"/>
    </xf>
    <xf numFmtId="167" fontId="20" fillId="3" borderId="35" xfId="1" applyNumberFormat="1" applyFont="1" applyFill="1" applyBorder="1" applyAlignment="1">
      <alignment horizontal="left" vertical="top"/>
    </xf>
    <xf numFmtId="167" fontId="20" fillId="3" borderId="21" xfId="1" applyNumberFormat="1" applyFont="1" applyFill="1" applyBorder="1" applyAlignment="1">
      <alignment horizontal="left" vertical="top"/>
    </xf>
    <xf numFmtId="167" fontId="20" fillId="0" borderId="25" xfId="1" applyNumberFormat="1" applyFont="1" applyFill="1" applyBorder="1" applyAlignment="1">
      <alignment horizontal="left" vertical="top"/>
    </xf>
    <xf numFmtId="167" fontId="20" fillId="0" borderId="11" xfId="1" applyNumberFormat="1" applyFont="1" applyFill="1" applyBorder="1" applyAlignment="1">
      <alignment horizontal="left" vertical="top"/>
    </xf>
    <xf numFmtId="164" fontId="20" fillId="3" borderId="11" xfId="1" applyFont="1" applyFill="1" applyBorder="1" applyAlignment="1">
      <alignment horizontal="left" vertical="top"/>
    </xf>
    <xf numFmtId="14" fontId="20" fillId="3" borderId="30" xfId="0" applyNumberFormat="1" applyFont="1" applyFill="1" applyBorder="1" applyAlignment="1">
      <alignment horizontal="left" vertical="top"/>
    </xf>
    <xf numFmtId="0" fontId="20" fillId="3" borderId="8" xfId="0" applyNumberFormat="1" applyFont="1" applyFill="1" applyBorder="1" applyAlignment="1">
      <alignment horizontal="center" vertical="top"/>
    </xf>
    <xf numFmtId="167" fontId="20" fillId="3" borderId="18" xfId="1" applyNumberFormat="1" applyFont="1" applyFill="1" applyBorder="1" applyAlignment="1">
      <alignment horizontal="left" vertical="top"/>
    </xf>
    <xf numFmtId="167" fontId="20" fillId="3" borderId="20" xfId="1" applyNumberFormat="1" applyFont="1" applyFill="1" applyBorder="1" applyAlignment="1">
      <alignment horizontal="left" vertical="top"/>
    </xf>
    <xf numFmtId="167" fontId="20" fillId="3" borderId="43" xfId="1" applyNumberFormat="1" applyFont="1" applyFill="1" applyBorder="1" applyAlignment="1">
      <alignment horizontal="left" vertical="top"/>
    </xf>
    <xf numFmtId="167" fontId="20" fillId="3" borderId="31" xfId="1" applyNumberFormat="1" applyFont="1" applyFill="1" applyBorder="1" applyAlignment="1">
      <alignment horizontal="left" vertical="top"/>
    </xf>
    <xf numFmtId="167" fontId="20" fillId="3" borderId="19" xfId="1" applyNumberFormat="1" applyFont="1" applyFill="1" applyBorder="1" applyAlignment="1">
      <alignment horizontal="left" vertical="top"/>
    </xf>
    <xf numFmtId="167" fontId="20" fillId="0" borderId="18" xfId="1" applyNumberFormat="1" applyFont="1" applyFill="1" applyBorder="1" applyAlignment="1">
      <alignment horizontal="left" vertical="top"/>
    </xf>
    <xf numFmtId="164" fontId="20" fillId="3" borderId="8" xfId="1" applyFont="1" applyFill="1" applyBorder="1" applyAlignment="1">
      <alignment horizontal="left" vertical="top"/>
    </xf>
    <xf numFmtId="9" fontId="13" fillId="3" borderId="26" xfId="4" applyFont="1" applyFill="1" applyBorder="1" applyAlignment="1">
      <alignment horizontal="center" vertical="top"/>
    </xf>
    <xf numFmtId="9" fontId="13" fillId="3" borderId="20" xfId="4" applyFont="1" applyFill="1" applyBorder="1" applyAlignment="1">
      <alignment horizontal="center" vertical="top"/>
    </xf>
    <xf numFmtId="9" fontId="13" fillId="3" borderId="23" xfId="4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left" vertical="top"/>
    </xf>
    <xf numFmtId="167" fontId="12" fillId="3" borderId="0" xfId="1" applyNumberFormat="1" applyFont="1" applyFill="1" applyBorder="1" applyAlignment="1">
      <alignment horizontal="left" vertical="top"/>
    </xf>
    <xf numFmtId="167" fontId="13" fillId="0" borderId="0" xfId="1" applyNumberFormat="1" applyFont="1" applyFill="1" applyBorder="1" applyAlignment="1">
      <alignment horizontal="left" vertical="top"/>
    </xf>
    <xf numFmtId="164" fontId="13" fillId="3" borderId="0" xfId="1" applyFont="1" applyFill="1" applyBorder="1" applyAlignment="1">
      <alignment horizontal="left" vertical="top"/>
    </xf>
    <xf numFmtId="171" fontId="12" fillId="3" borderId="21" xfId="4" applyNumberFormat="1" applyFont="1" applyFill="1" applyBorder="1" applyAlignment="1">
      <alignment horizontal="left" vertical="top"/>
    </xf>
    <xf numFmtId="167" fontId="15" fillId="0" borderId="19" xfId="1" applyNumberFormat="1" applyFont="1" applyFill="1" applyBorder="1" applyAlignment="1">
      <alignment horizontal="left" vertical="top"/>
    </xf>
    <xf numFmtId="9" fontId="20" fillId="3" borderId="18" xfId="4" applyFont="1" applyFill="1" applyBorder="1" applyAlignment="1">
      <alignment horizontal="center"/>
    </xf>
    <xf numFmtId="9" fontId="20" fillId="3" borderId="22" xfId="4" applyFont="1" applyFill="1" applyBorder="1" applyAlignment="1">
      <alignment horizontal="center"/>
    </xf>
    <xf numFmtId="9" fontId="20" fillId="3" borderId="25" xfId="4" applyFont="1" applyFill="1" applyBorder="1" applyAlignment="1">
      <alignment horizontal="center" vertical="top"/>
    </xf>
    <xf numFmtId="9" fontId="20" fillId="3" borderId="18" xfId="4" applyFont="1" applyFill="1" applyBorder="1" applyAlignment="1">
      <alignment horizontal="center" vertical="top"/>
    </xf>
    <xf numFmtId="9" fontId="13" fillId="3" borderId="18" xfId="4" applyFont="1" applyFill="1" applyBorder="1" applyAlignment="1">
      <alignment horizontal="center" vertical="top"/>
    </xf>
    <xf numFmtId="0" fontId="20" fillId="3" borderId="31" xfId="0" applyFont="1" applyFill="1" applyBorder="1" applyAlignment="1">
      <alignment horizontal="left" wrapText="1"/>
    </xf>
    <xf numFmtId="0" fontId="20" fillId="3" borderId="33" xfId="0" applyFont="1" applyFill="1" applyBorder="1" applyAlignment="1">
      <alignment horizontal="left" wrapText="1"/>
    </xf>
    <xf numFmtId="0" fontId="20" fillId="3" borderId="35" xfId="0" applyFont="1" applyFill="1" applyBorder="1" applyAlignment="1">
      <alignment horizontal="left" wrapText="1"/>
    </xf>
    <xf numFmtId="0" fontId="20" fillId="3" borderId="35" xfId="0" applyFont="1" applyFill="1" applyBorder="1" applyAlignment="1">
      <alignment horizontal="left" vertical="top" wrapText="1"/>
    </xf>
    <xf numFmtId="0" fontId="20" fillId="3" borderId="31" xfId="0" applyFont="1" applyFill="1" applyBorder="1" applyAlignment="1">
      <alignment horizontal="left" vertical="top" wrapText="1"/>
    </xf>
    <xf numFmtId="0" fontId="13" fillId="3" borderId="8" xfId="4" applyNumberFormat="1" applyFont="1" applyFill="1" applyBorder="1" applyAlignment="1">
      <alignment horizontal="center" vertical="top"/>
    </xf>
    <xf numFmtId="0" fontId="20" fillId="3" borderId="30" xfId="0" applyFont="1" applyFill="1" applyBorder="1" applyAlignment="1">
      <alignment horizontal="left" vertical="top"/>
    </xf>
    <xf numFmtId="167" fontId="20" fillId="3" borderId="18" xfId="0" applyNumberFormat="1" applyFont="1" applyFill="1" applyBorder="1" applyAlignment="1">
      <alignment horizontal="center" vertical="top"/>
    </xf>
    <xf numFmtId="167" fontId="20" fillId="3" borderId="20" xfId="0" applyNumberFormat="1" applyFont="1" applyFill="1" applyBorder="1" applyAlignment="1">
      <alignment horizontal="center" vertical="top"/>
    </xf>
    <xf numFmtId="167" fontId="20" fillId="3" borderId="43" xfId="0" applyNumberFormat="1" applyFont="1" applyFill="1" applyBorder="1" applyAlignment="1">
      <alignment horizontal="center" vertical="top"/>
    </xf>
    <xf numFmtId="167" fontId="20" fillId="3" borderId="8" xfId="0" applyNumberFormat="1" applyFont="1" applyFill="1" applyBorder="1" applyAlignment="1">
      <alignment horizontal="center" vertical="top"/>
    </xf>
    <xf numFmtId="167" fontId="20" fillId="3" borderId="31" xfId="0" applyNumberFormat="1" applyFont="1" applyFill="1" applyBorder="1" applyAlignment="1">
      <alignment horizontal="center" vertical="top"/>
    </xf>
    <xf numFmtId="167" fontId="20" fillId="3" borderId="19" xfId="0" applyNumberFormat="1" applyFont="1" applyFill="1" applyBorder="1" applyAlignment="1">
      <alignment horizontal="center" vertical="top"/>
    </xf>
    <xf numFmtId="171" fontId="20" fillId="3" borderId="43" xfId="4" applyNumberFormat="1" applyFont="1" applyFill="1" applyBorder="1" applyAlignment="1">
      <alignment horizontal="center" vertical="top"/>
    </xf>
    <xf numFmtId="9" fontId="20" fillId="3" borderId="8" xfId="4" applyFont="1" applyFill="1" applyBorder="1" applyAlignment="1">
      <alignment horizontal="center" vertical="top"/>
    </xf>
    <xf numFmtId="171" fontId="13" fillId="3" borderId="43" xfId="4" applyNumberFormat="1" applyFont="1" applyFill="1" applyBorder="1" applyAlignment="1">
      <alignment horizontal="center" vertical="top"/>
    </xf>
    <xf numFmtId="0" fontId="18" fillId="0" borderId="0" xfId="0" applyFont="1" applyFill="1" applyAlignment="1">
      <alignment horizontal="left" vertical="top"/>
    </xf>
    <xf numFmtId="14" fontId="18" fillId="3" borderId="30" xfId="0" applyNumberFormat="1" applyFont="1" applyFill="1" applyBorder="1" applyAlignment="1">
      <alignment horizontal="left" vertical="top"/>
    </xf>
    <xf numFmtId="0" fontId="18" fillId="3" borderId="8" xfId="0" applyNumberFormat="1" applyFont="1" applyFill="1" applyBorder="1" applyAlignment="1">
      <alignment horizontal="center" vertical="top"/>
    </xf>
    <xf numFmtId="0" fontId="18" fillId="3" borderId="31" xfId="0" applyFont="1" applyFill="1" applyBorder="1" applyAlignment="1">
      <alignment horizontal="left" vertical="top" wrapText="1"/>
    </xf>
    <xf numFmtId="167" fontId="18" fillId="3" borderId="43" xfId="1" applyNumberFormat="1" applyFont="1" applyFill="1" applyBorder="1" applyAlignment="1">
      <alignment horizontal="left" vertical="top"/>
    </xf>
    <xf numFmtId="167" fontId="18" fillId="3" borderId="8" xfId="1" applyNumberFormat="1" applyFont="1" applyFill="1" applyBorder="1" applyAlignment="1">
      <alignment horizontal="left" vertical="top"/>
    </xf>
    <xf numFmtId="167" fontId="15" fillId="3" borderId="8" xfId="1" applyNumberFormat="1" applyFont="1" applyFill="1" applyBorder="1" applyAlignment="1">
      <alignment horizontal="left" vertical="top"/>
    </xf>
    <xf numFmtId="167" fontId="18" fillId="3" borderId="31" xfId="1" applyNumberFormat="1" applyFont="1" applyFill="1" applyBorder="1" applyAlignment="1">
      <alignment horizontal="left" vertical="top"/>
    </xf>
    <xf numFmtId="164" fontId="18" fillId="3" borderId="8" xfId="1" applyFont="1" applyFill="1" applyBorder="1" applyAlignment="1">
      <alignment horizontal="left" vertical="top"/>
    </xf>
    <xf numFmtId="171" fontId="18" fillId="3" borderId="43" xfId="4" applyNumberFormat="1" applyFont="1" applyFill="1" applyBorder="1" applyAlignment="1">
      <alignment horizontal="center" vertical="top"/>
    </xf>
    <xf numFmtId="167" fontId="20" fillId="0" borderId="8" xfId="0" applyNumberFormat="1" applyFont="1" applyFill="1" applyBorder="1" applyAlignment="1">
      <alignment horizontal="center" vertical="center"/>
    </xf>
    <xf numFmtId="167" fontId="15" fillId="0" borderId="8" xfId="0" applyNumberFormat="1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164" fontId="15" fillId="0" borderId="8" xfId="1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/>
    </xf>
    <xf numFmtId="167" fontId="20" fillId="3" borderId="28" xfId="0" applyNumberFormat="1" applyFont="1" applyFill="1" applyBorder="1" applyAlignment="1">
      <alignment horizontal="center" vertical="top"/>
    </xf>
    <xf numFmtId="9" fontId="20" fillId="3" borderId="20" xfId="4" applyFont="1" applyFill="1" applyBorder="1" applyAlignment="1">
      <alignment horizontal="center" vertical="top"/>
    </xf>
    <xf numFmtId="9" fontId="20" fillId="3" borderId="43" xfId="4" applyFont="1" applyFill="1" applyBorder="1" applyAlignment="1">
      <alignment horizontal="center" vertical="top"/>
    </xf>
    <xf numFmtId="9" fontId="20" fillId="3" borderId="31" xfId="4" applyFont="1" applyFill="1" applyBorder="1" applyAlignment="1">
      <alignment horizontal="center" vertical="top"/>
    </xf>
    <xf numFmtId="167" fontId="20" fillId="0" borderId="8" xfId="0" applyNumberFormat="1" applyFont="1" applyFill="1" applyBorder="1" applyAlignment="1">
      <alignment horizontal="center" vertical="top"/>
    </xf>
    <xf numFmtId="164" fontId="15" fillId="3" borderId="0" xfId="1" applyFont="1" applyFill="1" applyBorder="1" applyAlignment="1">
      <alignment horizontal="left" vertical="top"/>
    </xf>
    <xf numFmtId="167" fontId="15" fillId="0" borderId="8" xfId="1" applyNumberFormat="1" applyFont="1" applyFill="1" applyBorder="1" applyAlignment="1">
      <alignment horizontal="center" vertical="center"/>
    </xf>
    <xf numFmtId="166" fontId="12" fillId="0" borderId="0" xfId="3" applyFont="1" applyFill="1" applyBorder="1"/>
    <xf numFmtId="164" fontId="12" fillId="0" borderId="11" xfId="1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2" fillId="4" borderId="8" xfId="0" applyFont="1" applyFill="1" applyBorder="1" applyAlignment="1">
      <alignment horizontal="center" vertical="center"/>
    </xf>
    <xf numFmtId="167" fontId="12" fillId="0" borderId="11" xfId="1" applyNumberFormat="1" applyFont="1" applyFill="1" applyBorder="1" applyAlignment="1">
      <alignment horizontal="center"/>
    </xf>
    <xf numFmtId="167" fontId="12" fillId="4" borderId="8" xfId="1" applyNumberFormat="1" applyFont="1" applyFill="1" applyBorder="1" applyAlignment="1">
      <alignment horizontal="center" vertical="center"/>
    </xf>
    <xf numFmtId="167" fontId="12" fillId="0" borderId="8" xfId="1" applyNumberFormat="1" applyFont="1" applyFill="1" applyBorder="1" applyAlignment="1">
      <alignment horizontal="center" vertical="center" wrapText="1"/>
    </xf>
    <xf numFmtId="167" fontId="20" fillId="0" borderId="8" xfId="1" applyNumberFormat="1" applyFont="1" applyFill="1" applyBorder="1" applyAlignment="1">
      <alignment horizontal="center" vertical="center"/>
    </xf>
    <xf numFmtId="167" fontId="20" fillId="0" borderId="8" xfId="1" applyNumberFormat="1" applyFont="1" applyFill="1" applyBorder="1" applyAlignment="1">
      <alignment horizontal="center" vertical="top"/>
    </xf>
    <xf numFmtId="167" fontId="15" fillId="3" borderId="0" xfId="1" applyNumberFormat="1" applyFont="1" applyFill="1" applyBorder="1" applyAlignment="1">
      <alignment horizontal="left" vertical="top"/>
    </xf>
    <xf numFmtId="167" fontId="22" fillId="5" borderId="7" xfId="1" applyNumberFormat="1" applyFont="1" applyFill="1" applyBorder="1" applyAlignment="1">
      <alignment horizontal="center" vertical="center"/>
    </xf>
    <xf numFmtId="0" fontId="23" fillId="0" borderId="0" xfId="0" applyFont="1" applyFill="1"/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4" fillId="0" borderId="0" xfId="0" applyFont="1" applyFill="1"/>
    <xf numFmtId="0" fontId="23" fillId="0" borderId="0" xfId="0" applyFont="1" applyFill="1" applyAlignment="1">
      <alignment horizontal="left" vertical="top"/>
    </xf>
    <xf numFmtId="0" fontId="24" fillId="0" borderId="0" xfId="0" applyFont="1" applyFill="1" applyAlignment="1">
      <alignment vertical="top"/>
    </xf>
    <xf numFmtId="0" fontId="24" fillId="0" borderId="21" xfId="0" applyFont="1" applyFill="1" applyBorder="1"/>
    <xf numFmtId="0" fontId="24" fillId="0" borderId="0" xfId="0" applyFont="1" applyFill="1" applyAlignment="1">
      <alignment horizontal="left" vertical="top"/>
    </xf>
    <xf numFmtId="0" fontId="23" fillId="0" borderId="0" xfId="0" applyFont="1" applyFill="1" applyBorder="1" applyAlignment="1">
      <alignment horizontal="left" vertical="top"/>
    </xf>
    <xf numFmtId="0" fontId="24" fillId="5" borderId="0" xfId="0" applyFont="1" applyFill="1" applyAlignment="1">
      <alignment vertical="center"/>
    </xf>
    <xf numFmtId="0" fontId="25" fillId="5" borderId="0" xfId="0" applyFont="1" applyFill="1" applyAlignment="1">
      <alignment vertical="center"/>
    </xf>
    <xf numFmtId="0" fontId="12" fillId="0" borderId="13" xfId="0" applyFont="1" applyFill="1" applyBorder="1" applyAlignment="1">
      <alignment horizontal="center"/>
    </xf>
    <xf numFmtId="0" fontId="12" fillId="0" borderId="17" xfId="0" applyFont="1" applyFill="1" applyBorder="1" applyAlignment="1">
      <alignment horizontal="center"/>
    </xf>
    <xf numFmtId="164" fontId="12" fillId="0" borderId="17" xfId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164" fontId="12" fillId="0" borderId="13" xfId="1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164" fontId="12" fillId="3" borderId="12" xfId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164" fontId="12" fillId="3" borderId="0" xfId="1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171" fontId="12" fillId="3" borderId="12" xfId="4" applyNumberFormat="1" applyFont="1" applyFill="1" applyBorder="1" applyAlignment="1">
      <alignment horizontal="center" vertical="center" wrapText="1"/>
    </xf>
    <xf numFmtId="171" fontId="12" fillId="3" borderId="2" xfId="4" applyNumberFormat="1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/>
    </xf>
  </cellXfs>
  <cellStyles count="6">
    <cellStyle name="Millares" xfId="1" builtinId="3"/>
    <cellStyle name="Millares 2" xfId="2"/>
    <cellStyle name="Moneda" xfId="3" builtinId="4"/>
    <cellStyle name="Normal" xfId="0" builtinId="0"/>
    <cellStyle name="Porcentaje" xfId="4" builtinId="5"/>
    <cellStyle name="Porcentaje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10</xdr:row>
      <xdr:rowOff>85725</xdr:rowOff>
    </xdr:from>
    <xdr:to>
      <xdr:col>3</xdr:col>
      <xdr:colOff>171450</xdr:colOff>
      <xdr:row>15</xdr:row>
      <xdr:rowOff>228600</xdr:rowOff>
    </xdr:to>
    <xdr:pic>
      <xdr:nvPicPr>
        <xdr:cNvPr id="8953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5725"/>
          <a:ext cx="150495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outlinePr summaryBelow="0"/>
  </sheetPr>
  <dimension ref="A1:DQ195"/>
  <sheetViews>
    <sheetView tabSelected="1" view="pageBreakPreview" zoomScale="55" zoomScaleNormal="100" zoomScaleSheetLayoutView="55" workbookViewId="0">
      <pane xSplit="5" ySplit="20" topLeftCell="CL21" activePane="bottomRight" state="frozen"/>
      <selection pane="topRight" activeCell="E1" sqref="E1"/>
      <selection pane="bottomLeft" activeCell="A11" sqref="A11"/>
      <selection pane="bottomRight" activeCell="EH21" sqref="EH21"/>
    </sheetView>
  </sheetViews>
  <sheetFormatPr baseColWidth="10" defaultRowHeight="18" outlineLevelRow="3" outlineLevelCol="2" x14ac:dyDescent="0.25"/>
  <cols>
    <col min="1" max="1" width="3.85546875" style="63" customWidth="1"/>
    <col min="2" max="2" width="11.42578125" style="448" customWidth="1"/>
    <col min="3" max="3" width="26.7109375" style="61" customWidth="1"/>
    <col min="4" max="4" width="8.85546875" style="62" customWidth="1"/>
    <col min="5" max="5" width="65.28515625" style="63" customWidth="1"/>
    <col min="6" max="6" width="29.42578125" style="63" bestFit="1" customWidth="1"/>
    <col min="7" max="7" width="28.140625" style="63" bestFit="1" customWidth="1"/>
    <col min="8" max="8" width="23.28515625" style="63" bestFit="1" customWidth="1"/>
    <col min="9" max="9" width="33.28515625" style="63" hidden="1" customWidth="1"/>
    <col min="10" max="10" width="24.7109375" style="63" hidden="1" customWidth="1"/>
    <col min="11" max="11" width="33.28515625" style="63" hidden="1" customWidth="1"/>
    <col min="12" max="12" width="21.5703125" style="63" hidden="1" customWidth="1"/>
    <col min="13" max="13" width="33.28515625" style="103" hidden="1" customWidth="1"/>
    <col min="14" max="14" width="25.42578125" style="103" hidden="1" customWidth="1"/>
    <col min="15" max="15" width="33.28515625" style="103" hidden="1" customWidth="1"/>
    <col min="16" max="16" width="21.5703125" style="103" hidden="1" customWidth="1"/>
    <col min="17" max="17" width="33.28515625" style="63" hidden="1" customWidth="1"/>
    <col min="18" max="18" width="21.5703125" style="63" hidden="1" customWidth="1"/>
    <col min="19" max="19" width="30.42578125" style="63" hidden="1" customWidth="1"/>
    <col min="20" max="20" width="21.5703125" style="63" hidden="1" customWidth="1"/>
    <col min="21" max="21" width="33.28515625" style="63" hidden="1" customWidth="1"/>
    <col min="22" max="22" width="21.5703125" style="63" hidden="1" customWidth="1"/>
    <col min="23" max="23" width="33.28515625" style="63" hidden="1" customWidth="1"/>
    <col min="24" max="24" width="24.85546875" style="63" hidden="1" customWidth="1"/>
    <col min="25" max="25" width="33.28515625" style="63" hidden="1" customWidth="1"/>
    <col min="26" max="26" width="22.7109375" style="63" hidden="1" customWidth="1"/>
    <col min="27" max="27" width="26.85546875" style="63" hidden="1" customWidth="1"/>
    <col min="28" max="28" width="28.85546875" style="63" hidden="1" customWidth="1"/>
    <col min="29" max="29" width="26.42578125" style="63" hidden="1" customWidth="1"/>
    <col min="30" max="30" width="26.7109375" style="63" hidden="1" customWidth="1"/>
    <col min="31" max="31" width="28.140625" style="63" bestFit="1" customWidth="1"/>
    <col min="32" max="32" width="23.28515625" style="63" bestFit="1" customWidth="1"/>
    <col min="33" max="33" width="28" style="63" customWidth="1"/>
    <col min="34" max="34" width="14.42578125" style="63" hidden="1" customWidth="1"/>
    <col min="35" max="35" width="30.5703125" style="63" bestFit="1" customWidth="1"/>
    <col min="36" max="37" width="31.28515625" style="63" hidden="1" customWidth="1"/>
    <col min="38" max="38" width="31.42578125" style="109" customWidth="1" outlineLevel="1"/>
    <col min="39" max="40" width="21.5703125" style="109" hidden="1" customWidth="1" outlineLevel="1"/>
    <col min="41" max="46" width="21.5703125" style="63" hidden="1" customWidth="1" outlineLevel="1"/>
    <col min="47" max="48" width="21.5703125" style="84" hidden="1" customWidth="1" outlineLevel="1"/>
    <col min="49" max="49" width="21.5703125" style="63" hidden="1" customWidth="1" outlineLevel="1"/>
    <col min="50" max="50" width="30.85546875" style="63" customWidth="1" collapsed="1"/>
    <col min="51" max="51" width="29.7109375" style="63" customWidth="1" outlineLevel="1"/>
    <col min="52" max="52" width="22.85546875" style="63" hidden="1" customWidth="1" outlineLevel="1"/>
    <col min="53" max="53" width="23.7109375" style="63" hidden="1" customWidth="1" outlineLevel="1"/>
    <col min="54" max="54" width="24.28515625" style="63" hidden="1" customWidth="1" outlineLevel="1"/>
    <col min="55" max="57" width="23.7109375" style="63" hidden="1" customWidth="1" outlineLevel="1"/>
    <col min="58" max="58" width="23.28515625" style="63" hidden="1" customWidth="1" outlineLevel="1"/>
    <col min="59" max="59" width="29.42578125" style="63" hidden="1" customWidth="1" outlineLevel="1"/>
    <col min="60" max="60" width="24.28515625" style="63" hidden="1" customWidth="1" outlineLevel="1"/>
    <col min="61" max="61" width="24.85546875" style="63" hidden="1" customWidth="1" outlineLevel="1"/>
    <col min="62" max="62" width="29.42578125" style="63" hidden="1" customWidth="1" outlineLevel="1"/>
    <col min="63" max="63" width="30" style="63" customWidth="1" collapsed="1"/>
    <col min="64" max="64" width="27.7109375" style="63" customWidth="1" outlineLevel="1"/>
    <col min="65" max="65" width="23.85546875" style="63" hidden="1" customWidth="1" outlineLevel="1"/>
    <col min="66" max="73" width="25.42578125" style="63" hidden="1" customWidth="1" outlineLevel="1"/>
    <col min="74" max="74" width="27.5703125" style="63" hidden="1" customWidth="1" outlineLevel="1"/>
    <col min="75" max="75" width="29.7109375" style="64" hidden="1" customWidth="1" outlineLevel="1"/>
    <col min="76" max="76" width="30.5703125" style="63" bestFit="1" customWidth="1" collapsed="1"/>
    <col min="77" max="77" width="29.42578125" style="63" customWidth="1" outlineLevel="1"/>
    <col min="78" max="82" width="24.28515625" style="63" hidden="1" customWidth="1" outlineLevel="2"/>
    <col min="83" max="83" width="23.7109375" style="63" hidden="1" customWidth="1" outlineLevel="2"/>
    <col min="84" max="84" width="24.28515625" style="63" hidden="1" customWidth="1" outlineLevel="2"/>
    <col min="85" max="85" width="29.42578125" style="63" hidden="1" customWidth="1" outlineLevel="2"/>
    <col min="86" max="86" width="24.28515625" style="63" hidden="1" customWidth="1" outlineLevel="2"/>
    <col min="87" max="87" width="28" style="63" hidden="1" customWidth="1" outlineLevel="2"/>
    <col min="88" max="88" width="26.85546875" style="63" hidden="1" customWidth="1" outlineLevel="2"/>
    <col min="89" max="89" width="30.85546875" style="63" customWidth="1" collapsed="1"/>
    <col min="90" max="92" width="28.5703125" style="63" customWidth="1"/>
    <col min="93" max="93" width="25.28515625" style="63" bestFit="1" customWidth="1"/>
    <col min="94" max="94" width="20.7109375" style="65" customWidth="1"/>
    <col min="95" max="95" width="22" style="65" customWidth="1"/>
    <col min="96" max="96" width="18.28515625" style="66" hidden="1" customWidth="1"/>
    <col min="97" max="97" width="15.140625" style="65" hidden="1" customWidth="1"/>
    <col min="98" max="98" width="5.85546875" style="67" hidden="1" customWidth="1"/>
    <col min="99" max="99" width="35" style="129" hidden="1" customWidth="1"/>
    <col min="100" max="100" width="9.42578125" style="103" hidden="1" customWidth="1"/>
    <col min="101" max="101" width="28.140625" style="103" hidden="1" customWidth="1"/>
    <col min="102" max="102" width="9.42578125" style="103" hidden="1" customWidth="1"/>
    <col min="103" max="103" width="28" style="103" hidden="1" customWidth="1"/>
    <col min="104" max="104" width="9.42578125" style="129" hidden="1" customWidth="1"/>
    <col min="105" max="105" width="30.5703125" style="130" hidden="1" customWidth="1"/>
    <col min="106" max="106" width="9.42578125" style="103" hidden="1" customWidth="1"/>
    <col min="107" max="107" width="25.28515625" style="103" hidden="1" customWidth="1"/>
    <col min="108" max="108" width="9.42578125" style="103" hidden="1" customWidth="1"/>
    <col min="109" max="109" width="6.5703125" style="63" hidden="1" customWidth="1"/>
    <col min="110" max="110" width="27" style="63" hidden="1" customWidth="1"/>
    <col min="111" max="111" width="8.5703125" style="63" hidden="1" customWidth="1"/>
    <col min="112" max="112" width="26.5703125" style="63" hidden="1" customWidth="1"/>
    <col min="113" max="113" width="20.140625" style="63" hidden="1" customWidth="1"/>
    <col min="114" max="114" width="25.28515625" style="63" hidden="1" customWidth="1"/>
    <col min="115" max="115" width="9.7109375" style="84" hidden="1" customWidth="1"/>
    <col min="116" max="116" width="25" style="63" hidden="1" customWidth="1"/>
    <col min="117" max="117" width="8.42578125" style="63" hidden="1" customWidth="1"/>
    <col min="118" max="118" width="25.28515625" style="63" hidden="1" customWidth="1"/>
    <col min="119" max="119" width="8.42578125" style="63" hidden="1" customWidth="1"/>
    <col min="120" max="122" width="0" style="63" hidden="1" customWidth="1"/>
    <col min="123" max="16384" width="11.42578125" style="63"/>
  </cols>
  <sheetData>
    <row r="1" spans="3:119" hidden="1" x14ac:dyDescent="0.25">
      <c r="E1" s="63">
        <v>1</v>
      </c>
      <c r="F1" s="63">
        <f>+E1+1</f>
        <v>2</v>
      </c>
      <c r="G1" s="63">
        <f t="shared" ref="G1:BM1" si="0">+F1+1</f>
        <v>3</v>
      </c>
      <c r="H1" s="63">
        <f t="shared" si="0"/>
        <v>4</v>
      </c>
      <c r="I1" s="63">
        <f t="shared" si="0"/>
        <v>5</v>
      </c>
      <c r="J1" s="63">
        <f t="shared" si="0"/>
        <v>6</v>
      </c>
      <c r="K1" s="63">
        <f t="shared" si="0"/>
        <v>7</v>
      </c>
      <c r="L1" s="63">
        <f t="shared" si="0"/>
        <v>8</v>
      </c>
      <c r="M1" s="63">
        <f t="shared" si="0"/>
        <v>9</v>
      </c>
      <c r="N1" s="63">
        <f t="shared" si="0"/>
        <v>10</v>
      </c>
      <c r="O1" s="63">
        <f t="shared" si="0"/>
        <v>11</v>
      </c>
      <c r="P1" s="63">
        <f t="shared" si="0"/>
        <v>12</v>
      </c>
      <c r="Q1" s="63">
        <f t="shared" si="0"/>
        <v>13</v>
      </c>
      <c r="R1" s="63">
        <f t="shared" si="0"/>
        <v>14</v>
      </c>
      <c r="S1" s="63">
        <f t="shared" si="0"/>
        <v>15</v>
      </c>
      <c r="T1" s="63">
        <f t="shared" si="0"/>
        <v>16</v>
      </c>
      <c r="U1" s="63">
        <f t="shared" si="0"/>
        <v>17</v>
      </c>
      <c r="V1" s="63">
        <f t="shared" si="0"/>
        <v>18</v>
      </c>
      <c r="W1" s="63">
        <f t="shared" si="0"/>
        <v>19</v>
      </c>
      <c r="X1" s="63">
        <f t="shared" si="0"/>
        <v>20</v>
      </c>
      <c r="Y1" s="63">
        <f t="shared" si="0"/>
        <v>21</v>
      </c>
      <c r="Z1" s="63">
        <f t="shared" si="0"/>
        <v>22</v>
      </c>
      <c r="AA1" s="63">
        <f t="shared" si="0"/>
        <v>23</v>
      </c>
      <c r="AB1" s="63">
        <f t="shared" si="0"/>
        <v>24</v>
      </c>
      <c r="AC1" s="63">
        <f t="shared" si="0"/>
        <v>25</v>
      </c>
      <c r="AD1" s="63">
        <f t="shared" si="0"/>
        <v>26</v>
      </c>
      <c r="AE1" s="63">
        <f t="shared" si="0"/>
        <v>27</v>
      </c>
      <c r="AF1" s="63">
        <f t="shared" si="0"/>
        <v>28</v>
      </c>
      <c r="AG1" s="63">
        <f t="shared" si="0"/>
        <v>29</v>
      </c>
      <c r="AH1" s="63" t="e">
        <f>+#REF!+1</f>
        <v>#REF!</v>
      </c>
      <c r="AI1" s="63" t="e">
        <f>+#REF!+1</f>
        <v>#REF!</v>
      </c>
      <c r="AJ1" s="63" t="e">
        <f>+#REF!+1</f>
        <v>#REF!</v>
      </c>
      <c r="AL1" s="63" t="e">
        <f>+AI1+1</f>
        <v>#REF!</v>
      </c>
      <c r="AM1" s="63" t="e">
        <f t="shared" si="0"/>
        <v>#REF!</v>
      </c>
      <c r="AN1" s="63" t="e">
        <f t="shared" si="0"/>
        <v>#REF!</v>
      </c>
      <c r="AO1" s="63" t="e">
        <f t="shared" si="0"/>
        <v>#REF!</v>
      </c>
      <c r="AP1" s="63" t="e">
        <f t="shared" si="0"/>
        <v>#REF!</v>
      </c>
      <c r="AQ1" s="63" t="e">
        <f t="shared" si="0"/>
        <v>#REF!</v>
      </c>
      <c r="AR1" s="63" t="e">
        <f t="shared" si="0"/>
        <v>#REF!</v>
      </c>
      <c r="AS1" s="63" t="e">
        <f t="shared" si="0"/>
        <v>#REF!</v>
      </c>
      <c r="AT1" s="63" t="e">
        <f t="shared" si="0"/>
        <v>#REF!</v>
      </c>
      <c r="AU1" s="63" t="e">
        <f t="shared" si="0"/>
        <v>#REF!</v>
      </c>
      <c r="AV1" s="63" t="e">
        <f t="shared" si="0"/>
        <v>#REF!</v>
      </c>
      <c r="AW1" s="63" t="e">
        <f t="shared" si="0"/>
        <v>#REF!</v>
      </c>
      <c r="AX1" s="63" t="e">
        <f t="shared" si="0"/>
        <v>#REF!</v>
      </c>
      <c r="AY1" s="63" t="e">
        <f t="shared" si="0"/>
        <v>#REF!</v>
      </c>
      <c r="AZ1" s="63" t="e">
        <f t="shared" si="0"/>
        <v>#REF!</v>
      </c>
      <c r="BA1" s="63" t="e">
        <f t="shared" si="0"/>
        <v>#REF!</v>
      </c>
      <c r="BB1" s="63" t="e">
        <f t="shared" si="0"/>
        <v>#REF!</v>
      </c>
      <c r="BC1" s="63" t="e">
        <f t="shared" si="0"/>
        <v>#REF!</v>
      </c>
      <c r="BD1" s="63" t="e">
        <f t="shared" si="0"/>
        <v>#REF!</v>
      </c>
      <c r="BE1" s="63" t="e">
        <f t="shared" si="0"/>
        <v>#REF!</v>
      </c>
      <c r="BF1" s="63" t="e">
        <f t="shared" si="0"/>
        <v>#REF!</v>
      </c>
      <c r="BG1" s="63" t="e">
        <f t="shared" si="0"/>
        <v>#REF!</v>
      </c>
      <c r="BH1" s="63" t="e">
        <f t="shared" si="0"/>
        <v>#REF!</v>
      </c>
      <c r="BI1" s="63" t="e">
        <f t="shared" si="0"/>
        <v>#REF!</v>
      </c>
      <c r="BJ1" s="63" t="e">
        <f t="shared" si="0"/>
        <v>#REF!</v>
      </c>
      <c r="BK1" s="63" t="e">
        <f t="shared" si="0"/>
        <v>#REF!</v>
      </c>
      <c r="BL1" s="63" t="e">
        <f t="shared" si="0"/>
        <v>#REF!</v>
      </c>
      <c r="BM1" s="63" t="e">
        <f t="shared" si="0"/>
        <v>#REF!</v>
      </c>
      <c r="BN1" s="63" t="e">
        <f t="shared" ref="BN1:CO1" si="1">+BM1+1</f>
        <v>#REF!</v>
      </c>
      <c r="BO1" s="63" t="e">
        <f t="shared" si="1"/>
        <v>#REF!</v>
      </c>
      <c r="BP1" s="63" t="e">
        <f t="shared" si="1"/>
        <v>#REF!</v>
      </c>
      <c r="BQ1" s="63" t="e">
        <f t="shared" si="1"/>
        <v>#REF!</v>
      </c>
      <c r="BR1" s="63" t="e">
        <f t="shared" si="1"/>
        <v>#REF!</v>
      </c>
      <c r="BS1" s="63" t="e">
        <f t="shared" si="1"/>
        <v>#REF!</v>
      </c>
      <c r="BT1" s="63" t="e">
        <f t="shared" si="1"/>
        <v>#REF!</v>
      </c>
      <c r="BU1" s="63" t="e">
        <f t="shared" si="1"/>
        <v>#REF!</v>
      </c>
      <c r="BV1" s="63" t="e">
        <f t="shared" si="1"/>
        <v>#REF!</v>
      </c>
      <c r="BW1" s="64" t="e">
        <f t="shared" si="1"/>
        <v>#REF!</v>
      </c>
      <c r="BX1" s="63" t="e">
        <f t="shared" si="1"/>
        <v>#REF!</v>
      </c>
      <c r="BY1" s="63" t="e">
        <f t="shared" si="1"/>
        <v>#REF!</v>
      </c>
      <c r="BZ1" s="63" t="e">
        <f t="shared" si="1"/>
        <v>#REF!</v>
      </c>
      <c r="CA1" s="63" t="e">
        <f t="shared" si="1"/>
        <v>#REF!</v>
      </c>
      <c r="CB1" s="63" t="e">
        <f t="shared" si="1"/>
        <v>#REF!</v>
      </c>
      <c r="CC1" s="63" t="e">
        <f t="shared" si="1"/>
        <v>#REF!</v>
      </c>
      <c r="CD1" s="63" t="e">
        <f t="shared" si="1"/>
        <v>#REF!</v>
      </c>
      <c r="CE1" s="63" t="e">
        <f t="shared" si="1"/>
        <v>#REF!</v>
      </c>
      <c r="CF1" s="63" t="e">
        <f t="shared" si="1"/>
        <v>#REF!</v>
      </c>
      <c r="CG1" s="63" t="e">
        <f t="shared" si="1"/>
        <v>#REF!</v>
      </c>
      <c r="CH1" s="63" t="e">
        <f t="shared" si="1"/>
        <v>#REF!</v>
      </c>
      <c r="CI1" s="63" t="e">
        <f t="shared" si="1"/>
        <v>#REF!</v>
      </c>
      <c r="CJ1" s="63" t="e">
        <f t="shared" si="1"/>
        <v>#REF!</v>
      </c>
      <c r="CK1" s="63" t="e">
        <f t="shared" si="1"/>
        <v>#REF!</v>
      </c>
      <c r="CL1" s="63" t="e">
        <f t="shared" si="1"/>
        <v>#REF!</v>
      </c>
      <c r="CM1" s="63" t="e">
        <f t="shared" si="1"/>
        <v>#REF!</v>
      </c>
      <c r="CN1" s="63" t="e">
        <f t="shared" si="1"/>
        <v>#REF!</v>
      </c>
      <c r="CO1" s="63" t="e">
        <f t="shared" si="1"/>
        <v>#REF!</v>
      </c>
      <c r="CU1" s="103"/>
      <c r="CZ1" s="103"/>
      <c r="DK1" s="63"/>
    </row>
    <row r="2" spans="3:119" hidden="1" x14ac:dyDescent="0.25">
      <c r="E2" s="63">
        <v>10</v>
      </c>
      <c r="F2" s="68" t="e">
        <f>+F26+#REF!+#REF!+#REF!+#REF!+#REF!+#REF!+#REF!</f>
        <v>#REF!</v>
      </c>
      <c r="M2" s="63"/>
      <c r="N2" s="63"/>
      <c r="O2" s="63"/>
      <c r="P2" s="63"/>
      <c r="AI2" s="68">
        <v>325145600000</v>
      </c>
      <c r="AK2" s="68"/>
      <c r="AL2" s="63"/>
      <c r="AM2" s="68">
        <v>902566343</v>
      </c>
      <c r="AN2" s="63"/>
      <c r="AU2" s="63"/>
      <c r="AV2" s="63"/>
      <c r="AX2" s="68">
        <v>276643308633</v>
      </c>
      <c r="AY2" s="68">
        <v>154671250008</v>
      </c>
      <c r="AZ2" s="68">
        <v>11397293776</v>
      </c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>
        <v>166058889070</v>
      </c>
      <c r="BL2" s="68"/>
      <c r="BM2" s="68">
        <v>22722593023</v>
      </c>
      <c r="BN2" s="68"/>
      <c r="BO2" s="68"/>
      <c r="BP2" s="68"/>
      <c r="BQ2" s="68"/>
      <c r="BR2" s="68"/>
      <c r="BS2" s="68"/>
      <c r="BT2" s="68"/>
      <c r="BU2" s="68"/>
      <c r="BV2" s="68"/>
      <c r="BX2" s="68">
        <v>31341307487</v>
      </c>
      <c r="BY2" s="68"/>
      <c r="BZ2" s="68">
        <v>22726762188</v>
      </c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>
        <v>31334780608</v>
      </c>
      <c r="CL2" s="68"/>
      <c r="CM2" s="68"/>
      <c r="CN2" s="68"/>
      <c r="CO2" s="68"/>
      <c r="CU2" s="103"/>
      <c r="CZ2" s="103"/>
      <c r="DK2" s="63"/>
    </row>
    <row r="3" spans="3:119" hidden="1" x14ac:dyDescent="0.25">
      <c r="E3" s="63">
        <v>11</v>
      </c>
      <c r="F3" s="68" t="e">
        <f>+#REF!+#REF!</f>
        <v>#REF!</v>
      </c>
      <c r="M3" s="63"/>
      <c r="N3" s="63"/>
      <c r="O3" s="63"/>
      <c r="P3" s="63"/>
      <c r="AI3" s="68">
        <v>560000000</v>
      </c>
      <c r="AK3" s="68"/>
      <c r="AL3" s="63"/>
      <c r="AM3" s="68">
        <v>0</v>
      </c>
      <c r="AN3" s="63"/>
      <c r="AU3" s="63"/>
      <c r="AV3" s="63"/>
      <c r="AX3" s="68">
        <v>0</v>
      </c>
      <c r="AY3" s="68">
        <v>0</v>
      </c>
      <c r="AZ3" s="68">
        <v>0</v>
      </c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>
        <v>0</v>
      </c>
      <c r="BL3" s="68"/>
      <c r="BM3" s="68">
        <v>0</v>
      </c>
      <c r="BN3" s="68"/>
      <c r="BO3" s="68"/>
      <c r="BP3" s="68"/>
      <c r="BQ3" s="68"/>
      <c r="BR3" s="68"/>
      <c r="BS3" s="68"/>
      <c r="BT3" s="68"/>
      <c r="BU3" s="68"/>
      <c r="BV3" s="68"/>
      <c r="BX3" s="68">
        <v>0</v>
      </c>
      <c r="BY3" s="68"/>
      <c r="BZ3" s="68">
        <v>0</v>
      </c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>
        <v>0</v>
      </c>
      <c r="CL3" s="68"/>
      <c r="CM3" s="68"/>
      <c r="CN3" s="68"/>
      <c r="CO3" s="68"/>
      <c r="CU3" s="103"/>
      <c r="CZ3" s="103"/>
      <c r="DK3" s="63"/>
    </row>
    <row r="4" spans="3:119" hidden="1" x14ac:dyDescent="0.25">
      <c r="E4" s="63">
        <v>16</v>
      </c>
      <c r="F4" s="68" t="e">
        <f>+#REF!+#REF!+#REF!</f>
        <v>#REF!</v>
      </c>
      <c r="M4" s="63"/>
      <c r="N4" s="63"/>
      <c r="O4" s="63"/>
      <c r="P4" s="63"/>
      <c r="AI4" s="68">
        <v>64195000000</v>
      </c>
      <c r="AK4" s="68"/>
      <c r="AL4" s="63"/>
      <c r="AM4" s="68">
        <v>2115126096</v>
      </c>
      <c r="AN4" s="63"/>
      <c r="AU4" s="63"/>
      <c r="AV4" s="63"/>
      <c r="AX4" s="68">
        <v>13358313264</v>
      </c>
      <c r="AY4" s="68">
        <v>92916677</v>
      </c>
      <c r="AZ4" s="68">
        <v>4106145380</v>
      </c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>
        <v>4199062057</v>
      </c>
      <c r="BL4" s="68"/>
      <c r="BM4" s="68">
        <v>1862580718</v>
      </c>
      <c r="BN4" s="68"/>
      <c r="BO4" s="68"/>
      <c r="BP4" s="68"/>
      <c r="BQ4" s="68"/>
      <c r="BR4" s="68"/>
      <c r="BS4" s="68"/>
      <c r="BT4" s="68"/>
      <c r="BU4" s="68"/>
      <c r="BV4" s="68"/>
      <c r="BX4" s="68">
        <v>1865980718</v>
      </c>
      <c r="BY4" s="68"/>
      <c r="BZ4" s="68">
        <v>166029558</v>
      </c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>
        <v>169429558</v>
      </c>
      <c r="CL4" s="68"/>
      <c r="CM4" s="68"/>
      <c r="CN4" s="68"/>
      <c r="CO4" s="68"/>
      <c r="CU4" s="103"/>
      <c r="CZ4" s="103"/>
      <c r="DK4" s="63"/>
    </row>
    <row r="5" spans="3:119" hidden="1" x14ac:dyDescent="0.25">
      <c r="C5" s="69"/>
      <c r="D5" s="167"/>
      <c r="E5" s="70"/>
      <c r="F5" s="71" t="e">
        <f>+SUM(F2:F4)</f>
        <v>#REF!</v>
      </c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1">
        <f>+SUM(AI2:AI4)</f>
        <v>389900600000</v>
      </c>
      <c r="AJ5" s="70"/>
      <c r="AK5" s="71"/>
      <c r="AL5" s="70"/>
      <c r="AM5" s="71">
        <f>+SUM(AM2:AM4)</f>
        <v>3017692439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1">
        <f>+SUM(AX2:AX4)</f>
        <v>290001621897</v>
      </c>
      <c r="AY5" s="71">
        <f t="shared" ref="AY5:CO5" si="2">+SUM(AY2:AY4)</f>
        <v>154764166685</v>
      </c>
      <c r="AZ5" s="71">
        <f t="shared" si="2"/>
        <v>15503439156</v>
      </c>
      <c r="BA5" s="71">
        <f t="shared" si="2"/>
        <v>0</v>
      </c>
      <c r="BB5" s="71">
        <f t="shared" si="2"/>
        <v>0</v>
      </c>
      <c r="BC5" s="71">
        <f t="shared" si="2"/>
        <v>0</v>
      </c>
      <c r="BD5" s="71">
        <f t="shared" si="2"/>
        <v>0</v>
      </c>
      <c r="BE5" s="71">
        <f t="shared" si="2"/>
        <v>0</v>
      </c>
      <c r="BF5" s="71">
        <f t="shared" si="2"/>
        <v>0</v>
      </c>
      <c r="BG5" s="71">
        <f t="shared" si="2"/>
        <v>0</v>
      </c>
      <c r="BH5" s="71">
        <f t="shared" si="2"/>
        <v>0</v>
      </c>
      <c r="BI5" s="71">
        <f t="shared" si="2"/>
        <v>0</v>
      </c>
      <c r="BJ5" s="71">
        <f t="shared" si="2"/>
        <v>0</v>
      </c>
      <c r="BK5" s="71">
        <f t="shared" si="2"/>
        <v>170257951127</v>
      </c>
      <c r="BL5" s="71">
        <f t="shared" si="2"/>
        <v>0</v>
      </c>
      <c r="BM5" s="71">
        <f t="shared" si="2"/>
        <v>24585173741</v>
      </c>
      <c r="BN5" s="71">
        <f t="shared" si="2"/>
        <v>0</v>
      </c>
      <c r="BO5" s="71">
        <f t="shared" si="2"/>
        <v>0</v>
      </c>
      <c r="BP5" s="71">
        <f t="shared" si="2"/>
        <v>0</v>
      </c>
      <c r="BQ5" s="71">
        <f t="shared" si="2"/>
        <v>0</v>
      </c>
      <c r="BR5" s="71">
        <f t="shared" si="2"/>
        <v>0</v>
      </c>
      <c r="BS5" s="71">
        <f t="shared" si="2"/>
        <v>0</v>
      </c>
      <c r="BT5" s="71">
        <f t="shared" si="2"/>
        <v>0</v>
      </c>
      <c r="BU5" s="71">
        <f t="shared" si="2"/>
        <v>0</v>
      </c>
      <c r="BV5" s="71">
        <f t="shared" si="2"/>
        <v>0</v>
      </c>
      <c r="BW5" s="72">
        <f t="shared" si="2"/>
        <v>0</v>
      </c>
      <c r="BX5" s="71">
        <f t="shared" si="2"/>
        <v>33207288205</v>
      </c>
      <c r="BY5" s="71">
        <f t="shared" si="2"/>
        <v>0</v>
      </c>
      <c r="BZ5" s="71">
        <f t="shared" si="2"/>
        <v>22892791746</v>
      </c>
      <c r="CA5" s="71">
        <f t="shared" si="2"/>
        <v>0</v>
      </c>
      <c r="CB5" s="71">
        <f t="shared" si="2"/>
        <v>0</v>
      </c>
      <c r="CC5" s="71">
        <f t="shared" si="2"/>
        <v>0</v>
      </c>
      <c r="CD5" s="71">
        <f t="shared" si="2"/>
        <v>0</v>
      </c>
      <c r="CE5" s="71">
        <f t="shared" si="2"/>
        <v>0</v>
      </c>
      <c r="CF5" s="71">
        <f t="shared" si="2"/>
        <v>0</v>
      </c>
      <c r="CG5" s="71">
        <f t="shared" si="2"/>
        <v>0</v>
      </c>
      <c r="CH5" s="71">
        <f t="shared" si="2"/>
        <v>0</v>
      </c>
      <c r="CI5" s="71">
        <f t="shared" si="2"/>
        <v>0</v>
      </c>
      <c r="CJ5" s="71">
        <f t="shared" si="2"/>
        <v>0</v>
      </c>
      <c r="CK5" s="71">
        <f t="shared" si="2"/>
        <v>31504210166</v>
      </c>
      <c r="CL5" s="71">
        <f t="shared" si="2"/>
        <v>0</v>
      </c>
      <c r="CM5" s="71">
        <f t="shared" si="2"/>
        <v>0</v>
      </c>
      <c r="CN5" s="71">
        <f t="shared" si="2"/>
        <v>0</v>
      </c>
      <c r="CO5" s="71">
        <f t="shared" si="2"/>
        <v>0</v>
      </c>
      <c r="CP5" s="73"/>
      <c r="CQ5" s="73"/>
      <c r="CR5" s="74"/>
      <c r="CS5" s="73"/>
      <c r="CT5" s="75"/>
      <c r="CU5" s="108"/>
      <c r="CV5" s="108"/>
      <c r="CW5" s="108"/>
      <c r="CX5" s="108"/>
      <c r="CY5" s="108"/>
      <c r="CZ5" s="108"/>
      <c r="DA5" s="127"/>
      <c r="DB5" s="108"/>
      <c r="DC5" s="108"/>
      <c r="DD5" s="108"/>
      <c r="DF5" s="70"/>
      <c r="DG5" s="70"/>
      <c r="DH5" s="70"/>
      <c r="DI5" s="70"/>
      <c r="DJ5" s="70"/>
      <c r="DK5" s="70"/>
      <c r="DL5" s="70"/>
      <c r="DM5" s="70"/>
      <c r="DN5" s="70"/>
      <c r="DO5" s="70"/>
    </row>
    <row r="6" spans="3:119" ht="9.75" hidden="1" customHeight="1" x14ac:dyDescent="0.25">
      <c r="C6" s="69"/>
      <c r="D6" s="167"/>
      <c r="E6" s="70"/>
      <c r="F6" s="76" t="e">
        <f>+F5-F25</f>
        <v>#REF!</v>
      </c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6">
        <f>+AI5-AI25</f>
        <v>300822531839</v>
      </c>
      <c r="AJ6" s="70"/>
      <c r="AK6" s="76"/>
      <c r="AL6" s="70"/>
      <c r="AM6" s="76">
        <f>+AM5-AM25</f>
        <v>3017692439</v>
      </c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1">
        <f t="shared" ref="AX6:CO6" si="3">+AX5-AX25</f>
        <v>201814334418</v>
      </c>
      <c r="AY6" s="71">
        <f t="shared" si="3"/>
        <v>148970797372</v>
      </c>
      <c r="AZ6" s="71">
        <f t="shared" si="3"/>
        <v>15503439156</v>
      </c>
      <c r="BA6" s="71">
        <f t="shared" si="3"/>
        <v>0</v>
      </c>
      <c r="BB6" s="71">
        <f t="shared" si="3"/>
        <v>0</v>
      </c>
      <c r="BC6" s="71">
        <f t="shared" si="3"/>
        <v>0</v>
      </c>
      <c r="BD6" s="71">
        <f t="shared" si="3"/>
        <v>0</v>
      </c>
      <c r="BE6" s="71">
        <f t="shared" si="3"/>
        <v>0</v>
      </c>
      <c r="BF6" s="71">
        <f t="shared" si="3"/>
        <v>0</v>
      </c>
      <c r="BG6" s="71">
        <f t="shared" si="3"/>
        <v>0</v>
      </c>
      <c r="BH6" s="71">
        <f t="shared" si="3"/>
        <v>0</v>
      </c>
      <c r="BI6" s="71">
        <f t="shared" si="3"/>
        <v>0</v>
      </c>
      <c r="BJ6" s="71">
        <f t="shared" si="3"/>
        <v>0</v>
      </c>
      <c r="BK6" s="71">
        <f t="shared" si="3"/>
        <v>164464581814</v>
      </c>
      <c r="BL6" s="71">
        <f t="shared" si="3"/>
        <v>-5793369313</v>
      </c>
      <c r="BM6" s="71">
        <f t="shared" si="3"/>
        <v>24585173741</v>
      </c>
      <c r="BN6" s="71">
        <f t="shared" si="3"/>
        <v>0</v>
      </c>
      <c r="BO6" s="71">
        <f t="shared" si="3"/>
        <v>0</v>
      </c>
      <c r="BP6" s="71">
        <f t="shared" si="3"/>
        <v>0</v>
      </c>
      <c r="BQ6" s="71">
        <f t="shared" si="3"/>
        <v>0</v>
      </c>
      <c r="BR6" s="71">
        <f t="shared" si="3"/>
        <v>0</v>
      </c>
      <c r="BS6" s="71">
        <f t="shared" si="3"/>
        <v>0</v>
      </c>
      <c r="BT6" s="71">
        <f t="shared" si="3"/>
        <v>0</v>
      </c>
      <c r="BU6" s="71">
        <f t="shared" si="3"/>
        <v>0</v>
      </c>
      <c r="BV6" s="71">
        <f t="shared" si="3"/>
        <v>0</v>
      </c>
      <c r="BW6" s="72">
        <f t="shared" si="3"/>
        <v>0</v>
      </c>
      <c r="BX6" s="71">
        <f t="shared" si="3"/>
        <v>27413918892</v>
      </c>
      <c r="BY6" s="71">
        <f t="shared" si="3"/>
        <v>-5793369313</v>
      </c>
      <c r="BZ6" s="71">
        <f t="shared" si="3"/>
        <v>22892791746</v>
      </c>
      <c r="CA6" s="71">
        <f t="shared" si="3"/>
        <v>0</v>
      </c>
      <c r="CB6" s="71">
        <f t="shared" si="3"/>
        <v>0</v>
      </c>
      <c r="CC6" s="71">
        <f t="shared" si="3"/>
        <v>0</v>
      </c>
      <c r="CD6" s="71">
        <f t="shared" si="3"/>
        <v>0</v>
      </c>
      <c r="CE6" s="71">
        <f t="shared" si="3"/>
        <v>0</v>
      </c>
      <c r="CF6" s="71">
        <f t="shared" si="3"/>
        <v>0</v>
      </c>
      <c r="CG6" s="71">
        <f t="shared" si="3"/>
        <v>0</v>
      </c>
      <c r="CH6" s="71">
        <f t="shared" si="3"/>
        <v>0</v>
      </c>
      <c r="CI6" s="71">
        <f t="shared" si="3"/>
        <v>0</v>
      </c>
      <c r="CJ6" s="71">
        <f t="shared" si="3"/>
        <v>0</v>
      </c>
      <c r="CK6" s="71">
        <f t="shared" si="3"/>
        <v>25710840853</v>
      </c>
      <c r="CL6" s="71">
        <f t="shared" si="3"/>
        <v>-890780682</v>
      </c>
      <c r="CM6" s="71">
        <f t="shared" si="3"/>
        <v>-82393918166</v>
      </c>
      <c r="CN6" s="71">
        <f t="shared" si="3"/>
        <v>0</v>
      </c>
      <c r="CO6" s="71">
        <f t="shared" si="3"/>
        <v>0</v>
      </c>
      <c r="CP6" s="73"/>
      <c r="CQ6" s="73"/>
      <c r="CR6" s="74"/>
      <c r="CS6" s="73"/>
      <c r="CT6" s="75"/>
      <c r="CU6" s="108"/>
      <c r="CV6" s="108"/>
      <c r="CW6" s="108"/>
      <c r="CX6" s="108"/>
      <c r="CY6" s="108"/>
      <c r="CZ6" s="108"/>
      <c r="DA6" s="127"/>
      <c r="DB6" s="108"/>
      <c r="DC6" s="108"/>
      <c r="DD6" s="108"/>
      <c r="DF6" s="70"/>
      <c r="DG6" s="70"/>
      <c r="DH6" s="70"/>
      <c r="DI6" s="70"/>
      <c r="DJ6" s="70"/>
      <c r="DK6" s="70"/>
      <c r="DL6" s="70"/>
      <c r="DM6" s="70"/>
      <c r="DN6" s="70"/>
      <c r="DO6" s="70"/>
    </row>
    <row r="7" spans="3:119" ht="9.75" hidden="1" customHeight="1" x14ac:dyDescent="0.25">
      <c r="C7" s="69"/>
      <c r="D7" s="167"/>
      <c r="E7" s="70"/>
      <c r="F7" s="71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6"/>
      <c r="AJ7" s="70"/>
      <c r="AK7" s="76"/>
      <c r="AL7" s="70"/>
      <c r="AM7" s="76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2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3"/>
      <c r="CQ7" s="73"/>
      <c r="CR7" s="74"/>
      <c r="CS7" s="73"/>
      <c r="CT7" s="75"/>
      <c r="CU7" s="108"/>
      <c r="CV7" s="108"/>
      <c r="CW7" s="108"/>
      <c r="CX7" s="108"/>
      <c r="CY7" s="108"/>
      <c r="CZ7" s="108"/>
      <c r="DA7" s="127"/>
      <c r="DB7" s="108"/>
      <c r="DC7" s="108"/>
      <c r="DD7" s="108"/>
      <c r="DF7" s="70"/>
      <c r="DG7" s="70"/>
      <c r="DH7" s="70"/>
      <c r="DI7" s="70"/>
      <c r="DJ7" s="70"/>
      <c r="DK7" s="70"/>
      <c r="DL7" s="70"/>
      <c r="DM7" s="70"/>
      <c r="DN7" s="70"/>
      <c r="DO7" s="70"/>
    </row>
    <row r="8" spans="3:119" ht="9.75" hidden="1" customHeight="1" x14ac:dyDescent="0.25">
      <c r="C8" s="69"/>
      <c r="D8" s="167"/>
      <c r="E8" s="70"/>
      <c r="F8" s="71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1">
        <v>29738550000</v>
      </c>
      <c r="AJ8" s="70"/>
      <c r="AK8" s="71"/>
      <c r="AL8" s="71"/>
      <c r="AM8" s="71">
        <v>4004790400</v>
      </c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>
        <v>10382290400</v>
      </c>
      <c r="AY8" s="71">
        <v>1671865480</v>
      </c>
      <c r="AZ8" s="71">
        <v>2686378281</v>
      </c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>
        <v>4358108844</v>
      </c>
      <c r="BL8" s="71"/>
      <c r="BM8" s="71">
        <v>506293931</v>
      </c>
      <c r="BN8" s="71"/>
      <c r="BO8" s="71"/>
      <c r="BP8" s="71"/>
      <c r="BQ8" s="71"/>
      <c r="BR8" s="71"/>
      <c r="BS8" s="71"/>
      <c r="BT8" s="71"/>
      <c r="BU8" s="71"/>
      <c r="BV8" s="71"/>
      <c r="BW8" s="72"/>
      <c r="BX8" s="71">
        <v>506293931</v>
      </c>
      <c r="BY8" s="71"/>
      <c r="BZ8" s="71">
        <v>502534712</v>
      </c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>
        <v>502534712</v>
      </c>
      <c r="CL8" s="71"/>
      <c r="CM8" s="71"/>
      <c r="CN8" s="71"/>
      <c r="CO8" s="71"/>
      <c r="CP8" s="73"/>
      <c r="CQ8" s="73"/>
      <c r="CR8" s="74"/>
      <c r="CS8" s="73"/>
      <c r="CT8" s="75"/>
      <c r="CU8" s="437"/>
      <c r="CV8" s="437"/>
      <c r="CW8" s="437"/>
      <c r="CX8" s="437"/>
      <c r="CY8" s="108"/>
      <c r="CZ8" s="108"/>
      <c r="DA8" s="127"/>
      <c r="DB8" s="108"/>
      <c r="DC8" s="108"/>
      <c r="DD8" s="108"/>
      <c r="DF8" s="71"/>
      <c r="DG8" s="71"/>
      <c r="DH8" s="71"/>
      <c r="DI8" s="71"/>
      <c r="DJ8" s="70"/>
      <c r="DK8" s="70"/>
      <c r="DL8" s="70"/>
      <c r="DM8" s="70"/>
      <c r="DN8" s="70"/>
      <c r="DO8" s="70"/>
    </row>
    <row r="9" spans="3:119" hidden="1" x14ac:dyDescent="0.25">
      <c r="C9" s="69"/>
      <c r="D9" s="167"/>
      <c r="E9" s="70"/>
      <c r="F9" s="71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1" t="e">
        <f>+AI8-#REF!</f>
        <v>#REF!</v>
      </c>
      <c r="AJ9" s="70"/>
      <c r="AK9" s="71"/>
      <c r="AL9" s="71"/>
      <c r="AM9" s="71" t="e">
        <f>+AM8-#REF!</f>
        <v>#REF!</v>
      </c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 t="e">
        <f>+AX8-#REF!</f>
        <v>#REF!</v>
      </c>
      <c r="AY9" s="71" t="e">
        <f>+AY8-#REF!</f>
        <v>#REF!</v>
      </c>
      <c r="AZ9" s="71" t="e">
        <f>+AZ8-#REF!</f>
        <v>#REF!</v>
      </c>
      <c r="BA9" s="71" t="e">
        <f>+BA8-#REF!</f>
        <v>#REF!</v>
      </c>
      <c r="BB9" s="71" t="e">
        <f>+BB8-#REF!</f>
        <v>#REF!</v>
      </c>
      <c r="BC9" s="71" t="e">
        <f>+BC8-#REF!</f>
        <v>#REF!</v>
      </c>
      <c r="BD9" s="71" t="e">
        <f>+BD8-#REF!</f>
        <v>#REF!</v>
      </c>
      <c r="BE9" s="71" t="e">
        <f>+BE8-#REF!</f>
        <v>#REF!</v>
      </c>
      <c r="BF9" s="71" t="e">
        <f>+BF8-#REF!</f>
        <v>#REF!</v>
      </c>
      <c r="BG9" s="71" t="e">
        <f>+BG8-#REF!</f>
        <v>#REF!</v>
      </c>
      <c r="BH9" s="71" t="e">
        <f>+BH8-#REF!</f>
        <v>#REF!</v>
      </c>
      <c r="BI9" s="71" t="e">
        <f>+BI8-#REF!</f>
        <v>#REF!</v>
      </c>
      <c r="BJ9" s="71" t="e">
        <f>+BJ8-#REF!</f>
        <v>#REF!</v>
      </c>
      <c r="BK9" s="71" t="e">
        <f>+BK8-#REF!</f>
        <v>#REF!</v>
      </c>
      <c r="BL9" s="71" t="e">
        <f>+BL8-#REF!</f>
        <v>#REF!</v>
      </c>
      <c r="BM9" s="71" t="e">
        <f>+BM8-#REF!</f>
        <v>#REF!</v>
      </c>
      <c r="BN9" s="71" t="e">
        <f>+BN8-#REF!</f>
        <v>#REF!</v>
      </c>
      <c r="BO9" s="71" t="e">
        <f>+BO8-#REF!</f>
        <v>#REF!</v>
      </c>
      <c r="BP9" s="71" t="e">
        <f>+BP8-#REF!</f>
        <v>#REF!</v>
      </c>
      <c r="BQ9" s="71" t="e">
        <f>+BQ8-#REF!</f>
        <v>#REF!</v>
      </c>
      <c r="BR9" s="71" t="e">
        <f>+BR8-#REF!</f>
        <v>#REF!</v>
      </c>
      <c r="BS9" s="71" t="e">
        <f>+BS8-#REF!</f>
        <v>#REF!</v>
      </c>
      <c r="BT9" s="71" t="e">
        <f>+BT8-#REF!</f>
        <v>#REF!</v>
      </c>
      <c r="BU9" s="71" t="e">
        <f>+BU8-#REF!</f>
        <v>#REF!</v>
      </c>
      <c r="BV9" s="71" t="e">
        <f>+BV8-#REF!</f>
        <v>#REF!</v>
      </c>
      <c r="BW9" s="72" t="e">
        <f>+BW8-#REF!</f>
        <v>#REF!</v>
      </c>
      <c r="BX9" s="71" t="e">
        <f>+BX8-#REF!</f>
        <v>#REF!</v>
      </c>
      <c r="BY9" s="71" t="e">
        <f>+BY8-#REF!</f>
        <v>#REF!</v>
      </c>
      <c r="BZ9" s="71" t="e">
        <f>+BZ8-#REF!</f>
        <v>#REF!</v>
      </c>
      <c r="CA9" s="71" t="e">
        <f>+CA8-#REF!</f>
        <v>#REF!</v>
      </c>
      <c r="CB9" s="71" t="e">
        <f>+CB8-#REF!</f>
        <v>#REF!</v>
      </c>
      <c r="CC9" s="71" t="e">
        <f>+CC8-#REF!</f>
        <v>#REF!</v>
      </c>
      <c r="CD9" s="71" t="e">
        <f>+CD8-#REF!</f>
        <v>#REF!</v>
      </c>
      <c r="CE9" s="71" t="e">
        <f>+CE8-#REF!</f>
        <v>#REF!</v>
      </c>
      <c r="CF9" s="71" t="e">
        <f>+CF8-#REF!</f>
        <v>#REF!</v>
      </c>
      <c r="CG9" s="71" t="e">
        <f>+CG8-#REF!</f>
        <v>#REF!</v>
      </c>
      <c r="CH9" s="71" t="e">
        <f>+CH8-#REF!</f>
        <v>#REF!</v>
      </c>
      <c r="CI9" s="71" t="e">
        <f>+CI8-#REF!</f>
        <v>#REF!</v>
      </c>
      <c r="CJ9" s="71" t="e">
        <f>+CJ8-#REF!</f>
        <v>#REF!</v>
      </c>
      <c r="CK9" s="71" t="e">
        <f>+CK8-#REF!</f>
        <v>#REF!</v>
      </c>
      <c r="CL9" s="71" t="e">
        <f>+CL8-#REF!</f>
        <v>#REF!</v>
      </c>
      <c r="CM9" s="71" t="e">
        <f>+CM8-#REF!</f>
        <v>#REF!</v>
      </c>
      <c r="CN9" s="71" t="e">
        <f>+CN8-#REF!</f>
        <v>#REF!</v>
      </c>
      <c r="CO9" s="71" t="e">
        <f>+CO8-#REF!</f>
        <v>#REF!</v>
      </c>
      <c r="CP9" s="73"/>
      <c r="CQ9" s="73"/>
      <c r="CR9" s="74"/>
      <c r="CS9" s="73"/>
      <c r="CT9" s="75"/>
      <c r="CU9" s="437"/>
      <c r="CV9" s="437"/>
      <c r="CW9" s="437"/>
      <c r="CX9" s="437"/>
      <c r="CY9" s="108"/>
      <c r="CZ9" s="108"/>
      <c r="DA9" s="127"/>
      <c r="DB9" s="108"/>
      <c r="DC9" s="108"/>
      <c r="DD9" s="108"/>
      <c r="DF9" s="71"/>
      <c r="DG9" s="71"/>
      <c r="DH9" s="71"/>
      <c r="DI9" s="71"/>
      <c r="DJ9" s="70"/>
      <c r="DK9" s="70"/>
      <c r="DL9" s="70"/>
      <c r="DM9" s="70"/>
      <c r="DN9" s="70"/>
      <c r="DO9" s="70"/>
    </row>
    <row r="10" spans="3:119" hidden="1" x14ac:dyDescent="0.25">
      <c r="C10" s="69"/>
      <c r="D10" s="167"/>
      <c r="E10" s="70"/>
      <c r="F10" s="71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1"/>
      <c r="AJ10" s="70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2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3"/>
      <c r="CQ10" s="73"/>
      <c r="CR10" s="74"/>
      <c r="CS10" s="73"/>
      <c r="CT10" s="75"/>
      <c r="CU10" s="437"/>
      <c r="CV10" s="437"/>
      <c r="CW10" s="437"/>
      <c r="CX10" s="437"/>
      <c r="CY10" s="108"/>
      <c r="CZ10" s="108"/>
      <c r="DA10" s="127"/>
      <c r="DB10" s="108"/>
      <c r="DC10" s="108"/>
      <c r="DD10" s="108"/>
      <c r="DF10" s="71"/>
      <c r="DG10" s="71"/>
      <c r="DH10" s="71"/>
      <c r="DI10" s="71"/>
      <c r="DJ10" s="70"/>
      <c r="DK10" s="70"/>
      <c r="DL10" s="70"/>
      <c r="DM10" s="70"/>
      <c r="DN10" s="70"/>
      <c r="DO10" s="70"/>
    </row>
    <row r="11" spans="3:119" x14ac:dyDescent="0.25">
      <c r="C11" s="77"/>
      <c r="D11" s="78"/>
      <c r="E11" s="79"/>
      <c r="F11" s="79"/>
      <c r="G11" s="79"/>
      <c r="H11" s="79"/>
      <c r="I11" s="79"/>
      <c r="J11" s="79"/>
      <c r="K11" s="79"/>
      <c r="L11" s="79"/>
      <c r="M11" s="59"/>
      <c r="N11" s="59"/>
      <c r="O11" s="59"/>
      <c r="P11" s="5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79"/>
      <c r="CL11" s="79"/>
      <c r="CM11" s="79"/>
      <c r="CN11" s="79"/>
      <c r="CO11" s="79"/>
      <c r="CP11" s="81"/>
      <c r="CQ11" s="81"/>
      <c r="CR11" s="82"/>
      <c r="CS11" s="81"/>
      <c r="CT11" s="83"/>
      <c r="CU11" s="114"/>
      <c r="DF11" s="70"/>
    </row>
    <row r="12" spans="3:119" x14ac:dyDescent="0.25">
      <c r="C12" s="77"/>
      <c r="D12" s="78"/>
      <c r="E12" s="59" t="s">
        <v>14</v>
      </c>
      <c r="F12" s="79"/>
      <c r="G12" s="79"/>
      <c r="H12" s="79"/>
      <c r="I12" s="79"/>
      <c r="J12" s="79"/>
      <c r="K12" s="79"/>
      <c r="L12" s="79"/>
      <c r="M12" s="59"/>
      <c r="N12" s="59"/>
      <c r="O12" s="59"/>
      <c r="P12" s="5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85"/>
      <c r="AG12" s="79"/>
      <c r="AH12" s="79"/>
      <c r="AI12" s="79"/>
      <c r="AJ12" s="79"/>
      <c r="AK12" s="79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1"/>
      <c r="CQ12" s="81"/>
      <c r="CR12" s="82"/>
      <c r="CS12" s="81"/>
      <c r="CT12" s="83"/>
      <c r="CU12" s="114"/>
      <c r="DD12" s="126"/>
      <c r="DF12" s="70"/>
      <c r="DO12" s="86"/>
    </row>
    <row r="13" spans="3:119" x14ac:dyDescent="0.25">
      <c r="C13" s="77"/>
      <c r="D13" s="78"/>
      <c r="E13" s="59" t="s">
        <v>458</v>
      </c>
      <c r="F13" s="79"/>
      <c r="G13" s="79"/>
      <c r="H13" s="79"/>
      <c r="I13" s="79"/>
      <c r="J13" s="79"/>
      <c r="K13" s="79"/>
      <c r="L13" s="79"/>
      <c r="M13" s="59"/>
      <c r="N13" s="59"/>
      <c r="O13" s="59"/>
      <c r="P13" s="5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85"/>
      <c r="AG13" s="79"/>
      <c r="AH13" s="79"/>
      <c r="AI13" s="79"/>
      <c r="AJ13" s="79"/>
      <c r="AK13" s="79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1"/>
      <c r="CQ13" s="81"/>
      <c r="CR13" s="82"/>
      <c r="CS13" s="81"/>
      <c r="CT13" s="83"/>
      <c r="CU13" s="114"/>
      <c r="DD13" s="126"/>
      <c r="DF13" s="70"/>
      <c r="DO13" s="86"/>
    </row>
    <row r="14" spans="3:119" ht="18.75" thickBot="1" x14ac:dyDescent="0.3">
      <c r="C14" s="77"/>
      <c r="D14" s="78"/>
      <c r="E14" s="60" t="s">
        <v>459</v>
      </c>
      <c r="F14" s="79"/>
      <c r="G14" s="79"/>
      <c r="H14" s="79"/>
      <c r="I14" s="79"/>
      <c r="J14" s="79"/>
      <c r="K14" s="79"/>
      <c r="L14" s="79"/>
      <c r="M14" s="59"/>
      <c r="N14" s="59"/>
      <c r="O14" s="59"/>
      <c r="P14" s="5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85"/>
      <c r="AG14" s="79"/>
      <c r="AH14" s="79"/>
      <c r="AI14" s="79"/>
      <c r="AJ14" s="79"/>
      <c r="AK14" s="79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7"/>
      <c r="CL14" s="87"/>
      <c r="CM14" s="87"/>
      <c r="CN14" s="87"/>
      <c r="CO14" s="87"/>
      <c r="CP14" s="81"/>
      <c r="CQ14" s="81"/>
      <c r="CR14" s="82"/>
      <c r="CS14" s="81"/>
      <c r="CT14" s="83"/>
      <c r="CU14" s="114"/>
      <c r="DF14" s="70"/>
      <c r="DL14" s="86"/>
    </row>
    <row r="15" spans="3:119" ht="18.75" thickBot="1" x14ac:dyDescent="0.3">
      <c r="C15" s="77"/>
      <c r="D15" s="78"/>
      <c r="E15" s="59" t="s">
        <v>355</v>
      </c>
      <c r="F15" s="79"/>
      <c r="G15" s="79"/>
      <c r="H15" s="79"/>
      <c r="I15" s="79"/>
      <c r="J15" s="79"/>
      <c r="K15" s="79"/>
      <c r="L15" s="79"/>
      <c r="M15" s="59"/>
      <c r="N15" s="59"/>
      <c r="O15" s="59"/>
      <c r="P15" s="5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80"/>
      <c r="AD15" s="79"/>
      <c r="AE15" s="79"/>
      <c r="AF15" s="85"/>
      <c r="AG15" s="79"/>
      <c r="AH15" s="79"/>
      <c r="AI15" s="79"/>
      <c r="AJ15" s="79"/>
      <c r="AK15" s="79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1"/>
      <c r="CQ15" s="81"/>
      <c r="CR15" s="82"/>
      <c r="CS15" s="81"/>
      <c r="CT15" s="83"/>
      <c r="CU15" s="463" t="s">
        <v>358</v>
      </c>
      <c r="CV15" s="460"/>
      <c r="CW15" s="460"/>
      <c r="CX15" s="460"/>
      <c r="CY15" s="460"/>
      <c r="CZ15" s="461"/>
      <c r="DA15" s="460"/>
      <c r="DB15" s="460"/>
      <c r="DC15" s="460"/>
      <c r="DD15" s="462"/>
      <c r="DF15" s="459" t="s">
        <v>456</v>
      </c>
      <c r="DG15" s="460"/>
      <c r="DH15" s="460"/>
      <c r="DI15" s="460"/>
      <c r="DJ15" s="460"/>
      <c r="DK15" s="461"/>
      <c r="DL15" s="460"/>
      <c r="DM15" s="460"/>
      <c r="DN15" s="460"/>
      <c r="DO15" s="462"/>
    </row>
    <row r="16" spans="3:119" ht="33" customHeight="1" thickBot="1" x14ac:dyDescent="0.3">
      <c r="C16" s="77"/>
      <c r="D16" s="78"/>
      <c r="E16" s="59"/>
      <c r="F16" s="79"/>
      <c r="G16" s="79"/>
      <c r="H16" s="79"/>
      <c r="I16" s="79"/>
      <c r="J16" s="79"/>
      <c r="K16" s="79"/>
      <c r="L16" s="80"/>
      <c r="M16" s="59"/>
      <c r="N16" s="59"/>
      <c r="O16" s="59"/>
      <c r="P16" s="59"/>
      <c r="Q16" s="79"/>
      <c r="R16" s="79"/>
      <c r="S16" s="79"/>
      <c r="T16" s="79"/>
      <c r="U16" s="79"/>
      <c r="V16" s="80"/>
      <c r="W16" s="79"/>
      <c r="X16" s="79"/>
      <c r="Y16" s="79"/>
      <c r="Z16" s="79"/>
      <c r="AA16" s="85"/>
      <c r="AB16" s="80">
        <f>+AB25-AA25</f>
        <v>0</v>
      </c>
      <c r="AC16" s="79"/>
      <c r="AD16" s="79"/>
      <c r="AE16" s="79"/>
      <c r="AF16" s="80"/>
      <c r="AG16" s="79"/>
      <c r="AH16" s="79"/>
      <c r="AI16" s="79"/>
      <c r="AJ16" s="79"/>
      <c r="AK16" s="79"/>
      <c r="AL16" s="79"/>
      <c r="AM16" s="88"/>
      <c r="AN16" s="88"/>
      <c r="AO16" s="88"/>
      <c r="AP16" s="88"/>
      <c r="AQ16" s="88"/>
      <c r="AR16" s="88"/>
      <c r="AS16" s="88"/>
      <c r="AT16" s="88"/>
      <c r="AU16" s="88"/>
      <c r="AV16" s="8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81"/>
      <c r="CQ16" s="81"/>
      <c r="CR16" s="490" t="s">
        <v>6</v>
      </c>
      <c r="CS16" s="491"/>
      <c r="CT16" s="83"/>
      <c r="CU16" s="438">
        <v>15</v>
      </c>
      <c r="CV16" s="439"/>
      <c r="CW16" s="439">
        <v>16</v>
      </c>
      <c r="CX16" s="439"/>
      <c r="CY16" s="439">
        <v>19</v>
      </c>
      <c r="CZ16" s="438"/>
      <c r="DA16" s="441">
        <v>21</v>
      </c>
      <c r="DB16" s="439"/>
      <c r="DC16" s="439">
        <v>23</v>
      </c>
      <c r="DD16" s="439"/>
      <c r="DF16" s="90">
        <v>17</v>
      </c>
      <c r="DG16" s="90"/>
      <c r="DH16" s="90">
        <v>19</v>
      </c>
      <c r="DI16" s="90"/>
      <c r="DJ16" s="90">
        <v>21</v>
      </c>
      <c r="DK16" s="91"/>
      <c r="DL16" s="90">
        <v>22</v>
      </c>
      <c r="DM16" s="90"/>
      <c r="DN16" s="90">
        <v>23</v>
      </c>
      <c r="DO16" s="90"/>
    </row>
    <row r="17" spans="1:119" s="92" customFormat="1" ht="33" hidden="1" customHeight="1" thickBot="1" x14ac:dyDescent="0.3">
      <c r="A17" s="63"/>
      <c r="B17" s="448"/>
      <c r="C17" s="92">
        <f t="shared" ref="C17:BO17" si="4">+B17+1</f>
        <v>1</v>
      </c>
      <c r="D17" s="92">
        <f t="shared" si="4"/>
        <v>2</v>
      </c>
      <c r="E17" s="92">
        <f t="shared" si="4"/>
        <v>3</v>
      </c>
      <c r="F17" s="92">
        <f t="shared" si="4"/>
        <v>4</v>
      </c>
      <c r="G17" s="92">
        <f t="shared" si="4"/>
        <v>5</v>
      </c>
      <c r="H17" s="92">
        <f t="shared" si="4"/>
        <v>6</v>
      </c>
      <c r="I17" s="92">
        <f t="shared" si="4"/>
        <v>7</v>
      </c>
      <c r="J17" s="92">
        <f t="shared" si="4"/>
        <v>8</v>
      </c>
      <c r="K17" s="92">
        <f t="shared" si="4"/>
        <v>9</v>
      </c>
      <c r="L17" s="92">
        <f t="shared" si="4"/>
        <v>10</v>
      </c>
      <c r="M17" s="92">
        <f t="shared" si="4"/>
        <v>11</v>
      </c>
      <c r="N17" s="92">
        <f t="shared" si="4"/>
        <v>12</v>
      </c>
      <c r="O17" s="92">
        <f t="shared" si="4"/>
        <v>13</v>
      </c>
      <c r="P17" s="92">
        <f t="shared" si="4"/>
        <v>14</v>
      </c>
      <c r="Q17" s="92">
        <f t="shared" si="4"/>
        <v>15</v>
      </c>
      <c r="R17" s="92">
        <f t="shared" si="4"/>
        <v>16</v>
      </c>
      <c r="S17" s="92">
        <f t="shared" si="4"/>
        <v>17</v>
      </c>
      <c r="T17" s="92">
        <f t="shared" si="4"/>
        <v>18</v>
      </c>
      <c r="U17" s="92">
        <f t="shared" si="4"/>
        <v>19</v>
      </c>
      <c r="V17" s="92">
        <f t="shared" si="4"/>
        <v>20</v>
      </c>
      <c r="W17" s="92">
        <f t="shared" si="4"/>
        <v>21</v>
      </c>
      <c r="X17" s="92">
        <f t="shared" si="4"/>
        <v>22</v>
      </c>
      <c r="Y17" s="92">
        <f t="shared" si="4"/>
        <v>23</v>
      </c>
      <c r="Z17" s="92">
        <f t="shared" si="4"/>
        <v>24</v>
      </c>
      <c r="AA17" s="92">
        <f t="shared" si="4"/>
        <v>25</v>
      </c>
      <c r="AB17" s="92">
        <f t="shared" si="4"/>
        <v>26</v>
      </c>
      <c r="AC17" s="92">
        <f t="shared" si="4"/>
        <v>27</v>
      </c>
      <c r="AD17" s="92">
        <f t="shared" si="4"/>
        <v>28</v>
      </c>
      <c r="AE17" s="92">
        <f t="shared" si="4"/>
        <v>29</v>
      </c>
      <c r="AF17" s="92">
        <f t="shared" si="4"/>
        <v>30</v>
      </c>
      <c r="AG17" s="92">
        <f t="shared" si="4"/>
        <v>31</v>
      </c>
      <c r="AH17" s="92" t="e">
        <f>+#REF!+1</f>
        <v>#REF!</v>
      </c>
      <c r="AI17" s="92" t="e">
        <f t="shared" si="4"/>
        <v>#REF!</v>
      </c>
      <c r="AJ17" s="92" t="e">
        <f t="shared" si="4"/>
        <v>#REF!</v>
      </c>
      <c r="AL17" s="92" t="e">
        <f>+AI17+1</f>
        <v>#REF!</v>
      </c>
      <c r="AM17" s="92" t="e">
        <f t="shared" si="4"/>
        <v>#REF!</v>
      </c>
      <c r="AN17" s="92" t="e">
        <f t="shared" si="4"/>
        <v>#REF!</v>
      </c>
      <c r="AO17" s="92" t="e">
        <f t="shared" si="4"/>
        <v>#REF!</v>
      </c>
      <c r="AP17" s="92" t="e">
        <f t="shared" si="4"/>
        <v>#REF!</v>
      </c>
      <c r="AQ17" s="92" t="e">
        <f t="shared" si="4"/>
        <v>#REF!</v>
      </c>
      <c r="AR17" s="92" t="e">
        <f t="shared" si="4"/>
        <v>#REF!</v>
      </c>
      <c r="AS17" s="92" t="e">
        <f t="shared" si="4"/>
        <v>#REF!</v>
      </c>
      <c r="AT17" s="92" t="e">
        <f t="shared" si="4"/>
        <v>#REF!</v>
      </c>
      <c r="AU17" s="92" t="e">
        <f t="shared" si="4"/>
        <v>#REF!</v>
      </c>
      <c r="AV17" s="92" t="e">
        <f t="shared" si="4"/>
        <v>#REF!</v>
      </c>
      <c r="AW17" s="92" t="e">
        <f t="shared" si="4"/>
        <v>#REF!</v>
      </c>
      <c r="AX17" s="92" t="e">
        <f t="shared" si="4"/>
        <v>#REF!</v>
      </c>
      <c r="AY17" s="92" t="e">
        <f t="shared" si="4"/>
        <v>#REF!</v>
      </c>
      <c r="AZ17" s="92" t="e">
        <f t="shared" si="4"/>
        <v>#REF!</v>
      </c>
      <c r="BA17" s="92" t="e">
        <f t="shared" si="4"/>
        <v>#REF!</v>
      </c>
      <c r="BB17" s="92" t="e">
        <f t="shared" si="4"/>
        <v>#REF!</v>
      </c>
      <c r="BC17" s="92" t="e">
        <f t="shared" si="4"/>
        <v>#REF!</v>
      </c>
      <c r="BD17" s="92" t="e">
        <f t="shared" si="4"/>
        <v>#REF!</v>
      </c>
      <c r="BE17" s="92" t="e">
        <f t="shared" si="4"/>
        <v>#REF!</v>
      </c>
      <c r="BF17" s="92" t="e">
        <f t="shared" si="4"/>
        <v>#REF!</v>
      </c>
      <c r="BG17" s="92" t="e">
        <f t="shared" si="4"/>
        <v>#REF!</v>
      </c>
      <c r="BH17" s="92" t="e">
        <f t="shared" si="4"/>
        <v>#REF!</v>
      </c>
      <c r="BI17" s="92" t="e">
        <f t="shared" si="4"/>
        <v>#REF!</v>
      </c>
      <c r="BJ17" s="92" t="e">
        <f t="shared" si="4"/>
        <v>#REF!</v>
      </c>
      <c r="BK17" s="92" t="e">
        <f t="shared" si="4"/>
        <v>#REF!</v>
      </c>
      <c r="BL17" s="92" t="e">
        <f t="shared" si="4"/>
        <v>#REF!</v>
      </c>
      <c r="BM17" s="92" t="e">
        <f t="shared" si="4"/>
        <v>#REF!</v>
      </c>
      <c r="BN17" s="92" t="e">
        <f t="shared" si="4"/>
        <v>#REF!</v>
      </c>
      <c r="BO17" s="92" t="e">
        <f t="shared" si="4"/>
        <v>#REF!</v>
      </c>
      <c r="BP17" s="92" t="e">
        <f t="shared" ref="BP17:CO17" si="5">+BO17+1</f>
        <v>#REF!</v>
      </c>
      <c r="BQ17" s="92" t="e">
        <f t="shared" si="5"/>
        <v>#REF!</v>
      </c>
      <c r="BR17" s="92" t="e">
        <f t="shared" si="5"/>
        <v>#REF!</v>
      </c>
      <c r="BS17" s="92" t="e">
        <f t="shared" si="5"/>
        <v>#REF!</v>
      </c>
      <c r="BT17" s="92" t="e">
        <f t="shared" si="5"/>
        <v>#REF!</v>
      </c>
      <c r="BU17" s="92" t="e">
        <f t="shared" si="5"/>
        <v>#REF!</v>
      </c>
      <c r="BV17" s="92" t="e">
        <f t="shared" si="5"/>
        <v>#REF!</v>
      </c>
      <c r="BW17" s="93" t="e">
        <f t="shared" si="5"/>
        <v>#REF!</v>
      </c>
      <c r="BX17" s="92" t="e">
        <f t="shared" si="5"/>
        <v>#REF!</v>
      </c>
      <c r="BY17" s="92" t="e">
        <f t="shared" si="5"/>
        <v>#REF!</v>
      </c>
      <c r="BZ17" s="92" t="e">
        <f t="shared" si="5"/>
        <v>#REF!</v>
      </c>
      <c r="CA17" s="92" t="e">
        <f t="shared" si="5"/>
        <v>#REF!</v>
      </c>
      <c r="CB17" s="92" t="e">
        <f t="shared" si="5"/>
        <v>#REF!</v>
      </c>
      <c r="CC17" s="92" t="e">
        <f t="shared" si="5"/>
        <v>#REF!</v>
      </c>
      <c r="CD17" s="92" t="e">
        <f t="shared" si="5"/>
        <v>#REF!</v>
      </c>
      <c r="CE17" s="92" t="e">
        <f t="shared" si="5"/>
        <v>#REF!</v>
      </c>
      <c r="CF17" s="92" t="e">
        <f t="shared" si="5"/>
        <v>#REF!</v>
      </c>
      <c r="CG17" s="92" t="e">
        <f t="shared" si="5"/>
        <v>#REF!</v>
      </c>
      <c r="CH17" s="92" t="e">
        <f t="shared" si="5"/>
        <v>#REF!</v>
      </c>
      <c r="CI17" s="92" t="e">
        <f t="shared" si="5"/>
        <v>#REF!</v>
      </c>
      <c r="CJ17" s="92" t="e">
        <f t="shared" si="5"/>
        <v>#REF!</v>
      </c>
      <c r="CK17" s="92" t="e">
        <f t="shared" si="5"/>
        <v>#REF!</v>
      </c>
      <c r="CL17" s="92" t="e">
        <f t="shared" si="5"/>
        <v>#REF!</v>
      </c>
      <c r="CM17" s="92" t="e">
        <f t="shared" si="5"/>
        <v>#REF!</v>
      </c>
      <c r="CN17" s="92" t="e">
        <f t="shared" si="5"/>
        <v>#REF!</v>
      </c>
      <c r="CO17" s="92" t="e">
        <f t="shared" si="5"/>
        <v>#REF!</v>
      </c>
      <c r="CP17" s="94"/>
      <c r="CQ17" s="94"/>
      <c r="CR17" s="95"/>
      <c r="CS17" s="94"/>
      <c r="CT17" s="94"/>
      <c r="CU17" s="440">
        <v>15</v>
      </c>
      <c r="CV17" s="440"/>
      <c r="CW17" s="440">
        <v>16</v>
      </c>
      <c r="CX17" s="440"/>
      <c r="CY17" s="440">
        <v>19</v>
      </c>
      <c r="CZ17" s="440"/>
      <c r="DA17" s="442">
        <v>21</v>
      </c>
      <c r="DB17" s="440"/>
      <c r="DC17" s="440">
        <v>23</v>
      </c>
      <c r="DD17" s="440"/>
      <c r="DF17" s="96">
        <v>15</v>
      </c>
      <c r="DG17" s="96"/>
      <c r="DH17" s="96">
        <v>16</v>
      </c>
      <c r="DI17" s="96"/>
      <c r="DJ17" s="96">
        <v>19</v>
      </c>
      <c r="DK17" s="96"/>
      <c r="DL17" s="96">
        <v>21</v>
      </c>
      <c r="DM17" s="96"/>
      <c r="DN17" s="96">
        <v>23</v>
      </c>
      <c r="DO17" s="96"/>
    </row>
    <row r="18" spans="1:119" s="109" customFormat="1" ht="33" customHeight="1" thickBot="1" x14ac:dyDescent="0.25">
      <c r="A18" s="211"/>
      <c r="B18" s="449"/>
      <c r="C18" s="117" t="s">
        <v>1</v>
      </c>
      <c r="D18" s="118"/>
      <c r="E18" s="119"/>
      <c r="F18" s="486" t="s">
        <v>636</v>
      </c>
      <c r="G18" s="480" t="s">
        <v>346</v>
      </c>
      <c r="H18" s="480"/>
      <c r="I18" s="480"/>
      <c r="J18" s="480"/>
      <c r="K18" s="480"/>
      <c r="L18" s="480"/>
      <c r="M18" s="480"/>
      <c r="N18" s="480"/>
      <c r="O18" s="480"/>
      <c r="P18" s="480"/>
      <c r="Q18" s="480"/>
      <c r="R18" s="480"/>
      <c r="S18" s="480"/>
      <c r="T18" s="480"/>
      <c r="U18" s="480"/>
      <c r="V18" s="480"/>
      <c r="W18" s="465"/>
      <c r="X18" s="465"/>
      <c r="Y18" s="480"/>
      <c r="Z18" s="480"/>
      <c r="AA18" s="480"/>
      <c r="AB18" s="480"/>
      <c r="AC18" s="480"/>
      <c r="AD18" s="471"/>
      <c r="AE18" s="464" t="s">
        <v>68</v>
      </c>
      <c r="AF18" s="466"/>
      <c r="AG18" s="483" t="s">
        <v>354</v>
      </c>
      <c r="AH18" s="483" t="s">
        <v>13</v>
      </c>
      <c r="AI18" s="486" t="s">
        <v>596</v>
      </c>
      <c r="AJ18" s="486" t="s">
        <v>455</v>
      </c>
      <c r="AK18" s="475" t="s">
        <v>457</v>
      </c>
      <c r="AL18" s="472" t="s">
        <v>347</v>
      </c>
      <c r="AM18" s="473"/>
      <c r="AN18" s="473"/>
      <c r="AO18" s="473"/>
      <c r="AP18" s="473"/>
      <c r="AQ18" s="473"/>
      <c r="AR18" s="473"/>
      <c r="AS18" s="473"/>
      <c r="AT18" s="473"/>
      <c r="AU18" s="474"/>
      <c r="AV18" s="474"/>
      <c r="AW18" s="473"/>
      <c r="AX18" s="486" t="s">
        <v>595</v>
      </c>
      <c r="AY18" s="464" t="s">
        <v>6</v>
      </c>
      <c r="AZ18" s="465"/>
      <c r="BA18" s="465"/>
      <c r="BB18" s="465"/>
      <c r="BC18" s="465"/>
      <c r="BD18" s="465"/>
      <c r="BE18" s="465"/>
      <c r="BF18" s="465"/>
      <c r="BG18" s="465"/>
      <c r="BH18" s="465"/>
      <c r="BI18" s="465"/>
      <c r="BJ18" s="466"/>
      <c r="BK18" s="486" t="s">
        <v>597</v>
      </c>
      <c r="BL18" s="464" t="s">
        <v>0</v>
      </c>
      <c r="BM18" s="465"/>
      <c r="BN18" s="465"/>
      <c r="BO18" s="465"/>
      <c r="BP18" s="465"/>
      <c r="BQ18" s="465"/>
      <c r="BR18" s="465"/>
      <c r="BS18" s="465"/>
      <c r="BT18" s="465"/>
      <c r="BU18" s="465"/>
      <c r="BV18" s="465"/>
      <c r="BW18" s="466"/>
      <c r="BX18" s="486" t="s">
        <v>598</v>
      </c>
      <c r="BY18" s="464" t="s">
        <v>220</v>
      </c>
      <c r="BZ18" s="465"/>
      <c r="CA18" s="465"/>
      <c r="CB18" s="465"/>
      <c r="CC18" s="465"/>
      <c r="CD18" s="465"/>
      <c r="CE18" s="465"/>
      <c r="CF18" s="465"/>
      <c r="CG18" s="465"/>
      <c r="CH18" s="465"/>
      <c r="CI18" s="465"/>
      <c r="CJ18" s="466"/>
      <c r="CK18" s="486" t="s">
        <v>599</v>
      </c>
      <c r="CL18" s="486" t="s">
        <v>600</v>
      </c>
      <c r="CM18" s="486" t="s">
        <v>601</v>
      </c>
      <c r="CN18" s="486" t="s">
        <v>602</v>
      </c>
      <c r="CO18" s="486" t="s">
        <v>603</v>
      </c>
      <c r="CP18" s="212" t="s">
        <v>454</v>
      </c>
      <c r="CQ18" s="212" t="s">
        <v>453</v>
      </c>
      <c r="CR18" s="213" t="s">
        <v>658</v>
      </c>
      <c r="CS18" s="212" t="s">
        <v>659</v>
      </c>
      <c r="CT18" s="214"/>
      <c r="CU18" s="216" t="s">
        <v>348</v>
      </c>
      <c r="CV18" s="215" t="s">
        <v>357</v>
      </c>
      <c r="CW18" s="215" t="s">
        <v>348</v>
      </c>
      <c r="CX18" s="215" t="s">
        <v>357</v>
      </c>
      <c r="CY18" s="215" t="s">
        <v>348</v>
      </c>
      <c r="CZ18" s="216" t="s">
        <v>357</v>
      </c>
      <c r="DA18" s="443" t="s">
        <v>348</v>
      </c>
      <c r="DB18" s="215" t="s">
        <v>357</v>
      </c>
      <c r="DC18" s="215" t="s">
        <v>348</v>
      </c>
      <c r="DD18" s="215" t="s">
        <v>357</v>
      </c>
      <c r="DF18" s="215" t="s">
        <v>348</v>
      </c>
      <c r="DG18" s="215" t="s">
        <v>357</v>
      </c>
      <c r="DH18" s="215" t="s">
        <v>348</v>
      </c>
      <c r="DI18" s="215" t="s">
        <v>357</v>
      </c>
      <c r="DJ18" s="215" t="s">
        <v>348</v>
      </c>
      <c r="DK18" s="216" t="s">
        <v>357</v>
      </c>
      <c r="DL18" s="215" t="s">
        <v>348</v>
      </c>
      <c r="DM18" s="215" t="s">
        <v>357</v>
      </c>
      <c r="DN18" s="215" t="s">
        <v>348</v>
      </c>
      <c r="DO18" s="215" t="s">
        <v>357</v>
      </c>
    </row>
    <row r="19" spans="1:119" s="109" customFormat="1" ht="36.75" thickBot="1" x14ac:dyDescent="0.25">
      <c r="A19" s="211"/>
      <c r="B19" s="449"/>
      <c r="C19" s="120" t="s">
        <v>3</v>
      </c>
      <c r="D19" s="121" t="s">
        <v>15</v>
      </c>
      <c r="E19" s="122" t="s">
        <v>4</v>
      </c>
      <c r="F19" s="484"/>
      <c r="G19" s="470" t="s">
        <v>19</v>
      </c>
      <c r="H19" s="471"/>
      <c r="I19" s="480" t="s">
        <v>20</v>
      </c>
      <c r="J19" s="471"/>
      <c r="K19" s="470" t="s">
        <v>21</v>
      </c>
      <c r="L19" s="471"/>
      <c r="M19" s="470" t="s">
        <v>22</v>
      </c>
      <c r="N19" s="471"/>
      <c r="O19" s="470" t="s">
        <v>23</v>
      </c>
      <c r="P19" s="471"/>
      <c r="Q19" s="470" t="s">
        <v>24</v>
      </c>
      <c r="R19" s="471"/>
      <c r="S19" s="470" t="s">
        <v>25</v>
      </c>
      <c r="T19" s="471"/>
      <c r="U19" s="470" t="s">
        <v>26</v>
      </c>
      <c r="V19" s="471"/>
      <c r="W19" s="470" t="s">
        <v>27</v>
      </c>
      <c r="X19" s="471"/>
      <c r="Y19" s="470" t="s">
        <v>28</v>
      </c>
      <c r="Z19" s="471"/>
      <c r="AA19" s="470" t="s">
        <v>29</v>
      </c>
      <c r="AB19" s="471"/>
      <c r="AC19" s="470" t="s">
        <v>30</v>
      </c>
      <c r="AD19" s="471"/>
      <c r="AE19" s="481"/>
      <c r="AF19" s="482"/>
      <c r="AG19" s="485"/>
      <c r="AH19" s="484"/>
      <c r="AI19" s="487"/>
      <c r="AJ19" s="487"/>
      <c r="AK19" s="479"/>
      <c r="AL19" s="476"/>
      <c r="AM19" s="477"/>
      <c r="AN19" s="477"/>
      <c r="AO19" s="477"/>
      <c r="AP19" s="477"/>
      <c r="AQ19" s="477"/>
      <c r="AR19" s="477"/>
      <c r="AS19" s="477"/>
      <c r="AT19" s="477"/>
      <c r="AU19" s="478"/>
      <c r="AV19" s="478"/>
      <c r="AW19" s="477"/>
      <c r="AX19" s="488"/>
      <c r="AY19" s="467"/>
      <c r="AZ19" s="468"/>
      <c r="BA19" s="468"/>
      <c r="BB19" s="468"/>
      <c r="BC19" s="468"/>
      <c r="BD19" s="468"/>
      <c r="BE19" s="468"/>
      <c r="BF19" s="468"/>
      <c r="BG19" s="468"/>
      <c r="BH19" s="468"/>
      <c r="BI19" s="468"/>
      <c r="BJ19" s="469"/>
      <c r="BK19" s="488"/>
      <c r="BL19" s="481"/>
      <c r="BM19" s="492"/>
      <c r="BN19" s="492"/>
      <c r="BO19" s="492"/>
      <c r="BP19" s="492"/>
      <c r="BQ19" s="492"/>
      <c r="BR19" s="492"/>
      <c r="BS19" s="492"/>
      <c r="BT19" s="492"/>
      <c r="BU19" s="492"/>
      <c r="BV19" s="492"/>
      <c r="BW19" s="482"/>
      <c r="BX19" s="488"/>
      <c r="BY19" s="481"/>
      <c r="BZ19" s="492"/>
      <c r="CA19" s="492"/>
      <c r="CB19" s="492"/>
      <c r="CC19" s="492"/>
      <c r="CD19" s="492"/>
      <c r="CE19" s="492"/>
      <c r="CF19" s="492"/>
      <c r="CG19" s="492"/>
      <c r="CH19" s="492"/>
      <c r="CI19" s="492"/>
      <c r="CJ19" s="482"/>
      <c r="CK19" s="488"/>
      <c r="CL19" s="488"/>
      <c r="CM19" s="488"/>
      <c r="CN19" s="488"/>
      <c r="CO19" s="488"/>
      <c r="CP19" s="217">
        <v>2016</v>
      </c>
      <c r="CQ19" s="217">
        <v>2016</v>
      </c>
      <c r="CR19" s="217">
        <v>2016</v>
      </c>
      <c r="CS19" s="123">
        <v>2016</v>
      </c>
      <c r="CT19" s="218"/>
      <c r="CU19" s="216" t="s">
        <v>349</v>
      </c>
      <c r="CV19" s="215" t="s">
        <v>356</v>
      </c>
      <c r="CW19" s="215" t="s">
        <v>351</v>
      </c>
      <c r="CX19" s="215" t="s">
        <v>356</v>
      </c>
      <c r="CY19" s="215" t="s">
        <v>350</v>
      </c>
      <c r="CZ19" s="216" t="s">
        <v>356</v>
      </c>
      <c r="DA19" s="443" t="s">
        <v>352</v>
      </c>
      <c r="DB19" s="215" t="s">
        <v>356</v>
      </c>
      <c r="DC19" s="215" t="s">
        <v>220</v>
      </c>
      <c r="DD19" s="215" t="s">
        <v>356</v>
      </c>
      <c r="DF19" s="215" t="s">
        <v>349</v>
      </c>
      <c r="DG19" s="215" t="s">
        <v>356</v>
      </c>
      <c r="DH19" s="215" t="s">
        <v>351</v>
      </c>
      <c r="DI19" s="215" t="s">
        <v>356</v>
      </c>
      <c r="DJ19" s="215" t="s">
        <v>350</v>
      </c>
      <c r="DK19" s="216" t="s">
        <v>356</v>
      </c>
      <c r="DL19" s="215" t="s">
        <v>352</v>
      </c>
      <c r="DM19" s="215" t="s">
        <v>356</v>
      </c>
      <c r="DN19" s="215" t="s">
        <v>220</v>
      </c>
      <c r="DO19" s="215" t="s">
        <v>356</v>
      </c>
    </row>
    <row r="20" spans="1:119" s="109" customFormat="1" ht="20.25" customHeight="1" thickBot="1" x14ac:dyDescent="0.25">
      <c r="A20" s="211"/>
      <c r="B20" s="449"/>
      <c r="C20" s="100" t="s">
        <v>16</v>
      </c>
      <c r="D20" s="124"/>
      <c r="E20" s="99" t="s">
        <v>1</v>
      </c>
      <c r="F20" s="223">
        <v>1</v>
      </c>
      <c r="G20" s="97" t="s">
        <v>12</v>
      </c>
      <c r="H20" s="98" t="s">
        <v>11</v>
      </c>
      <c r="I20" s="97" t="s">
        <v>12</v>
      </c>
      <c r="J20" s="98" t="s">
        <v>11</v>
      </c>
      <c r="K20" s="97" t="s">
        <v>12</v>
      </c>
      <c r="L20" s="98" t="s">
        <v>11</v>
      </c>
      <c r="M20" s="97" t="s">
        <v>12</v>
      </c>
      <c r="N20" s="98" t="s">
        <v>11</v>
      </c>
      <c r="O20" s="97" t="s">
        <v>12</v>
      </c>
      <c r="P20" s="98" t="s">
        <v>11</v>
      </c>
      <c r="Q20" s="97" t="s">
        <v>12</v>
      </c>
      <c r="R20" s="98" t="s">
        <v>11</v>
      </c>
      <c r="S20" s="97" t="s">
        <v>12</v>
      </c>
      <c r="T20" s="98" t="s">
        <v>11</v>
      </c>
      <c r="U20" s="97" t="s">
        <v>12</v>
      </c>
      <c r="V20" s="98" t="s">
        <v>11</v>
      </c>
      <c r="W20" s="97" t="s">
        <v>12</v>
      </c>
      <c r="X20" s="98" t="s">
        <v>11</v>
      </c>
      <c r="Y20" s="97" t="s">
        <v>12</v>
      </c>
      <c r="Z20" s="98" t="s">
        <v>11</v>
      </c>
      <c r="AA20" s="97" t="s">
        <v>12</v>
      </c>
      <c r="AB20" s="98" t="s">
        <v>11</v>
      </c>
      <c r="AC20" s="97" t="s">
        <v>12</v>
      </c>
      <c r="AD20" s="98" t="s">
        <v>11</v>
      </c>
      <c r="AE20" s="97" t="s">
        <v>12</v>
      </c>
      <c r="AF20" s="98" t="s">
        <v>11</v>
      </c>
      <c r="AG20" s="100" t="s">
        <v>353</v>
      </c>
      <c r="AH20" s="485"/>
      <c r="AI20" s="98">
        <v>1</v>
      </c>
      <c r="AJ20" s="488"/>
      <c r="AK20" s="489"/>
      <c r="AL20" s="97" t="s">
        <v>19</v>
      </c>
      <c r="AM20" s="98" t="s">
        <v>20</v>
      </c>
      <c r="AN20" s="98" t="s">
        <v>21</v>
      </c>
      <c r="AO20" s="98" t="s">
        <v>22</v>
      </c>
      <c r="AP20" s="98" t="s">
        <v>23</v>
      </c>
      <c r="AQ20" s="98" t="s">
        <v>24</v>
      </c>
      <c r="AR20" s="98" t="s">
        <v>25</v>
      </c>
      <c r="AS20" s="98" t="s">
        <v>26</v>
      </c>
      <c r="AT20" s="98" t="s">
        <v>27</v>
      </c>
      <c r="AU20" s="101" t="s">
        <v>28</v>
      </c>
      <c r="AV20" s="101" t="s">
        <v>29</v>
      </c>
      <c r="AW20" s="97" t="s">
        <v>30</v>
      </c>
      <c r="AX20" s="223">
        <v>2</v>
      </c>
      <c r="AY20" s="97" t="s">
        <v>19</v>
      </c>
      <c r="AZ20" s="98" t="s">
        <v>20</v>
      </c>
      <c r="BA20" s="98" t="s">
        <v>21</v>
      </c>
      <c r="BB20" s="98" t="s">
        <v>22</v>
      </c>
      <c r="BC20" s="98" t="s">
        <v>23</v>
      </c>
      <c r="BD20" s="98" t="s">
        <v>24</v>
      </c>
      <c r="BE20" s="98" t="s">
        <v>25</v>
      </c>
      <c r="BF20" s="98" t="s">
        <v>26</v>
      </c>
      <c r="BG20" s="98" t="s">
        <v>27</v>
      </c>
      <c r="BH20" s="101" t="s">
        <v>28</v>
      </c>
      <c r="BI20" s="101" t="s">
        <v>29</v>
      </c>
      <c r="BJ20" s="97" t="s">
        <v>30</v>
      </c>
      <c r="BK20" s="223">
        <v>3</v>
      </c>
      <c r="BL20" s="97" t="s">
        <v>19</v>
      </c>
      <c r="BM20" s="98" t="s">
        <v>20</v>
      </c>
      <c r="BN20" s="98" t="s">
        <v>21</v>
      </c>
      <c r="BO20" s="98" t="s">
        <v>22</v>
      </c>
      <c r="BP20" s="98" t="s">
        <v>23</v>
      </c>
      <c r="BQ20" s="98" t="s">
        <v>24</v>
      </c>
      <c r="BR20" s="98" t="s">
        <v>25</v>
      </c>
      <c r="BS20" s="98" t="s">
        <v>26</v>
      </c>
      <c r="BT20" s="98" t="s">
        <v>27</v>
      </c>
      <c r="BU20" s="101" t="s">
        <v>28</v>
      </c>
      <c r="BV20" s="101" t="s">
        <v>29</v>
      </c>
      <c r="BW20" s="97" t="s">
        <v>30</v>
      </c>
      <c r="BX20" s="223">
        <v>4</v>
      </c>
      <c r="BY20" s="97" t="s">
        <v>19</v>
      </c>
      <c r="BZ20" s="98" t="s">
        <v>20</v>
      </c>
      <c r="CA20" s="98" t="s">
        <v>21</v>
      </c>
      <c r="CB20" s="98" t="s">
        <v>22</v>
      </c>
      <c r="CC20" s="98" t="s">
        <v>23</v>
      </c>
      <c r="CD20" s="98" t="s">
        <v>24</v>
      </c>
      <c r="CE20" s="98" t="s">
        <v>25</v>
      </c>
      <c r="CF20" s="98" t="s">
        <v>26</v>
      </c>
      <c r="CG20" s="98" t="s">
        <v>27</v>
      </c>
      <c r="CH20" s="101" t="s">
        <v>28</v>
      </c>
      <c r="CI20" s="101" t="s">
        <v>29</v>
      </c>
      <c r="CJ20" s="97" t="s">
        <v>30</v>
      </c>
      <c r="CK20" s="223">
        <v>5</v>
      </c>
      <c r="CL20" s="98" t="s">
        <v>127</v>
      </c>
      <c r="CM20" s="98" t="s">
        <v>128</v>
      </c>
      <c r="CN20" s="98" t="s">
        <v>129</v>
      </c>
      <c r="CO20" s="98" t="s">
        <v>130</v>
      </c>
      <c r="CP20" s="113"/>
      <c r="CQ20" s="113"/>
      <c r="CR20" s="219"/>
      <c r="CS20" s="220"/>
      <c r="CT20" s="102"/>
      <c r="CU20" s="222"/>
      <c r="CV20" s="221"/>
      <c r="CW20" s="221"/>
      <c r="CX20" s="221"/>
      <c r="CY20" s="221"/>
      <c r="CZ20" s="222"/>
      <c r="DA20" s="110"/>
      <c r="DB20" s="221"/>
      <c r="DC20" s="221"/>
      <c r="DD20" s="221"/>
      <c r="DF20" s="221"/>
      <c r="DG20" s="221"/>
      <c r="DH20" s="221"/>
      <c r="DI20" s="221"/>
      <c r="DJ20" s="221"/>
      <c r="DK20" s="222"/>
      <c r="DL20" s="221"/>
      <c r="DM20" s="221"/>
      <c r="DN20" s="221"/>
      <c r="DO20" s="221"/>
    </row>
    <row r="21" spans="1:119" s="314" customFormat="1" ht="30" customHeight="1" thickBot="1" x14ac:dyDescent="0.25">
      <c r="A21" s="309"/>
      <c r="B21" s="450"/>
      <c r="C21" s="317" t="s">
        <v>359</v>
      </c>
      <c r="D21" s="318">
        <v>10</v>
      </c>
      <c r="E21" s="319" t="s">
        <v>58</v>
      </c>
      <c r="F21" s="320">
        <f>+F22+F60+F134</f>
        <v>417559260000</v>
      </c>
      <c r="G21" s="320">
        <f t="shared" ref="G21:BR21" si="6">+G22+G60+G134</f>
        <v>245000000</v>
      </c>
      <c r="H21" s="320">
        <f t="shared" si="6"/>
        <v>245000000</v>
      </c>
      <c r="I21" s="320">
        <f t="shared" si="6"/>
        <v>0</v>
      </c>
      <c r="J21" s="320">
        <f t="shared" si="6"/>
        <v>0</v>
      </c>
      <c r="K21" s="320">
        <f t="shared" si="6"/>
        <v>0</v>
      </c>
      <c r="L21" s="320">
        <f t="shared" si="6"/>
        <v>0</v>
      </c>
      <c r="M21" s="320">
        <f t="shared" si="6"/>
        <v>0</v>
      </c>
      <c r="N21" s="320">
        <f t="shared" si="6"/>
        <v>0</v>
      </c>
      <c r="O21" s="320">
        <f t="shared" si="6"/>
        <v>0</v>
      </c>
      <c r="P21" s="320">
        <f t="shared" si="6"/>
        <v>0</v>
      </c>
      <c r="Q21" s="320">
        <f t="shared" si="6"/>
        <v>0</v>
      </c>
      <c r="R21" s="320">
        <f t="shared" si="6"/>
        <v>0</v>
      </c>
      <c r="S21" s="320">
        <f t="shared" si="6"/>
        <v>0</v>
      </c>
      <c r="T21" s="320">
        <f t="shared" si="6"/>
        <v>0</v>
      </c>
      <c r="U21" s="320">
        <f t="shared" si="6"/>
        <v>0</v>
      </c>
      <c r="V21" s="320">
        <f t="shared" si="6"/>
        <v>0</v>
      </c>
      <c r="W21" s="320">
        <f t="shared" si="6"/>
        <v>0</v>
      </c>
      <c r="X21" s="320">
        <f t="shared" si="6"/>
        <v>0</v>
      </c>
      <c r="Y21" s="320">
        <f t="shared" si="6"/>
        <v>0</v>
      </c>
      <c r="Z21" s="320">
        <f t="shared" si="6"/>
        <v>0</v>
      </c>
      <c r="AA21" s="320">
        <f t="shared" si="6"/>
        <v>0</v>
      </c>
      <c r="AB21" s="320">
        <f t="shared" si="6"/>
        <v>0</v>
      </c>
      <c r="AC21" s="320">
        <f t="shared" si="6"/>
        <v>0</v>
      </c>
      <c r="AD21" s="320">
        <f t="shared" si="6"/>
        <v>0</v>
      </c>
      <c r="AE21" s="320">
        <f t="shared" si="6"/>
        <v>245000000</v>
      </c>
      <c r="AF21" s="320">
        <f t="shared" si="6"/>
        <v>245000000</v>
      </c>
      <c r="AG21" s="320">
        <f t="shared" si="6"/>
        <v>4535071594</v>
      </c>
      <c r="AH21" s="320">
        <f t="shared" si="6"/>
        <v>0</v>
      </c>
      <c r="AI21" s="320">
        <f t="shared" si="6"/>
        <v>413024188406</v>
      </c>
      <c r="AJ21" s="320">
        <f t="shared" si="6"/>
        <v>0</v>
      </c>
      <c r="AK21" s="320">
        <f t="shared" si="6"/>
        <v>0</v>
      </c>
      <c r="AL21" s="320">
        <f t="shared" si="6"/>
        <v>289185869257.95996</v>
      </c>
      <c r="AM21" s="320">
        <f t="shared" ref="AM21" si="7">+AM22+AM60+AM134</f>
        <v>0</v>
      </c>
      <c r="AN21" s="320">
        <f t="shared" ref="AN21" si="8">+AN22+AN60+AN134</f>
        <v>0</v>
      </c>
      <c r="AO21" s="320">
        <f t="shared" ref="AO21" si="9">+AO22+AO60+AO134</f>
        <v>0</v>
      </c>
      <c r="AP21" s="320">
        <f t="shared" ref="AP21" si="10">+AP22+AP60+AP134</f>
        <v>0</v>
      </c>
      <c r="AQ21" s="320">
        <f t="shared" ref="AQ21" si="11">+AQ22+AQ60+AQ134</f>
        <v>0</v>
      </c>
      <c r="AR21" s="320">
        <f t="shared" ref="AR21" si="12">+AR22+AR60+AR134</f>
        <v>0</v>
      </c>
      <c r="AS21" s="320">
        <f t="shared" ref="AS21" si="13">+AS22+AS60+AS134</f>
        <v>0</v>
      </c>
      <c r="AT21" s="320">
        <f t="shared" ref="AT21" si="14">+AT22+AT60+AT134</f>
        <v>0</v>
      </c>
      <c r="AU21" s="320">
        <f t="shared" ref="AU21" si="15">+AU22+AU60+AU134</f>
        <v>0</v>
      </c>
      <c r="AV21" s="320">
        <f t="shared" ref="AV21" si="16">+AV22+AV60+AV134</f>
        <v>0</v>
      </c>
      <c r="AW21" s="320">
        <f t="shared" ref="AW21" si="17">+AW22+AW60+AW134</f>
        <v>0</v>
      </c>
      <c r="AX21" s="320">
        <f t="shared" ref="AX21" si="18">+AX22+AX60+AX134</f>
        <v>289185869257.95996</v>
      </c>
      <c r="AY21" s="320">
        <f t="shared" si="6"/>
        <v>123340290910.95999</v>
      </c>
      <c r="AZ21" s="320">
        <f t="shared" si="6"/>
        <v>0</v>
      </c>
      <c r="BA21" s="320">
        <f t="shared" si="6"/>
        <v>0</v>
      </c>
      <c r="BB21" s="320">
        <f t="shared" si="6"/>
        <v>0</v>
      </c>
      <c r="BC21" s="320">
        <f t="shared" si="6"/>
        <v>0</v>
      </c>
      <c r="BD21" s="320">
        <f t="shared" si="6"/>
        <v>0</v>
      </c>
      <c r="BE21" s="320">
        <f t="shared" si="6"/>
        <v>0</v>
      </c>
      <c r="BF21" s="320">
        <f t="shared" si="6"/>
        <v>0</v>
      </c>
      <c r="BG21" s="320">
        <f t="shared" si="6"/>
        <v>0</v>
      </c>
      <c r="BH21" s="320">
        <f t="shared" si="6"/>
        <v>0</v>
      </c>
      <c r="BI21" s="320">
        <f t="shared" si="6"/>
        <v>0</v>
      </c>
      <c r="BJ21" s="320">
        <f t="shared" si="6"/>
        <v>0</v>
      </c>
      <c r="BK21" s="320">
        <f t="shared" si="6"/>
        <v>123340290910.95999</v>
      </c>
      <c r="BL21" s="320">
        <f t="shared" si="6"/>
        <v>10410161167</v>
      </c>
      <c r="BM21" s="320">
        <f t="shared" si="6"/>
        <v>0</v>
      </c>
      <c r="BN21" s="320">
        <f t="shared" si="6"/>
        <v>0</v>
      </c>
      <c r="BO21" s="320">
        <f t="shared" si="6"/>
        <v>0</v>
      </c>
      <c r="BP21" s="320">
        <f t="shared" si="6"/>
        <v>0</v>
      </c>
      <c r="BQ21" s="320">
        <f t="shared" si="6"/>
        <v>0</v>
      </c>
      <c r="BR21" s="320">
        <f t="shared" si="6"/>
        <v>0</v>
      </c>
      <c r="BS21" s="320">
        <f t="shared" ref="BS21:CO21" si="19">+BS22+BS60+BS134</f>
        <v>0</v>
      </c>
      <c r="BT21" s="320">
        <f t="shared" si="19"/>
        <v>0</v>
      </c>
      <c r="BU21" s="320">
        <f t="shared" si="19"/>
        <v>0</v>
      </c>
      <c r="BV21" s="320">
        <f t="shared" si="19"/>
        <v>0</v>
      </c>
      <c r="BW21" s="320">
        <f t="shared" si="19"/>
        <v>0</v>
      </c>
      <c r="BX21" s="320">
        <f t="shared" si="19"/>
        <v>10410161167</v>
      </c>
      <c r="BY21" s="320">
        <f t="shared" si="19"/>
        <v>7589529331</v>
      </c>
      <c r="BZ21" s="320">
        <f t="shared" si="19"/>
        <v>0</v>
      </c>
      <c r="CA21" s="320">
        <f t="shared" si="19"/>
        <v>0</v>
      </c>
      <c r="CB21" s="320">
        <f t="shared" si="19"/>
        <v>0</v>
      </c>
      <c r="CC21" s="320">
        <f t="shared" si="19"/>
        <v>0</v>
      </c>
      <c r="CD21" s="320">
        <f t="shared" si="19"/>
        <v>0</v>
      </c>
      <c r="CE21" s="320">
        <f t="shared" si="19"/>
        <v>0</v>
      </c>
      <c r="CF21" s="320">
        <f t="shared" si="19"/>
        <v>0</v>
      </c>
      <c r="CG21" s="320">
        <f t="shared" si="19"/>
        <v>0</v>
      </c>
      <c r="CH21" s="320">
        <f t="shared" si="19"/>
        <v>0</v>
      </c>
      <c r="CI21" s="320">
        <f t="shared" si="19"/>
        <v>0</v>
      </c>
      <c r="CJ21" s="320">
        <f t="shared" si="19"/>
        <v>0</v>
      </c>
      <c r="CK21" s="320">
        <f t="shared" si="19"/>
        <v>7589529331</v>
      </c>
      <c r="CL21" s="320">
        <f t="shared" si="19"/>
        <v>123838319148.03999</v>
      </c>
      <c r="CM21" s="320">
        <f t="shared" si="19"/>
        <v>165845578347</v>
      </c>
      <c r="CN21" s="320">
        <f t="shared" si="19"/>
        <v>112930129743.96001</v>
      </c>
      <c r="CO21" s="320">
        <f t="shared" si="19"/>
        <v>2820631836</v>
      </c>
      <c r="CP21" s="348">
        <f>IFERROR(AX21/AI21,0)</f>
        <v>0.70016690880508958</v>
      </c>
      <c r="CQ21" s="348">
        <f>IFERROR(BK21/AI21,0)</f>
        <v>0.29862728230753721</v>
      </c>
      <c r="CR21" s="320"/>
      <c r="CS21" s="348"/>
      <c r="CT21" s="311"/>
      <c r="CU21" s="312"/>
      <c r="CV21" s="425"/>
      <c r="CW21" s="312"/>
      <c r="CX21" s="425"/>
      <c r="CY21" s="312"/>
      <c r="CZ21" s="313"/>
      <c r="DA21" s="444"/>
      <c r="DB21" s="425"/>
      <c r="DC21" s="312"/>
      <c r="DD21" s="425"/>
      <c r="DF21" s="312"/>
      <c r="DG21" s="312"/>
      <c r="DH21" s="312"/>
      <c r="DI21" s="312"/>
      <c r="DJ21" s="312"/>
      <c r="DK21" s="313"/>
      <c r="DL21" s="312"/>
      <c r="DM21" s="312"/>
      <c r="DN21" s="312"/>
      <c r="DO21" s="312"/>
    </row>
    <row r="22" spans="1:119" s="314" customFormat="1" ht="30" customHeight="1" thickBot="1" x14ac:dyDescent="0.25">
      <c r="A22" s="309"/>
      <c r="B22" s="450"/>
      <c r="C22" s="273" t="s">
        <v>142</v>
      </c>
      <c r="D22" s="274">
        <v>10</v>
      </c>
      <c r="E22" s="275" t="s">
        <v>57</v>
      </c>
      <c r="F22" s="276">
        <f>+F23+F41+F43</f>
        <v>167051210000</v>
      </c>
      <c r="G22" s="276">
        <f t="shared" ref="G22:BR22" si="20">+G23+G41+G43</f>
        <v>0</v>
      </c>
      <c r="H22" s="276">
        <f t="shared" si="20"/>
        <v>0</v>
      </c>
      <c r="I22" s="276">
        <f t="shared" si="20"/>
        <v>0</v>
      </c>
      <c r="J22" s="276">
        <f t="shared" si="20"/>
        <v>0</v>
      </c>
      <c r="K22" s="276">
        <f t="shared" si="20"/>
        <v>0</v>
      </c>
      <c r="L22" s="276">
        <f t="shared" si="20"/>
        <v>0</v>
      </c>
      <c r="M22" s="276">
        <f t="shared" si="20"/>
        <v>0</v>
      </c>
      <c r="N22" s="276">
        <f t="shared" si="20"/>
        <v>0</v>
      </c>
      <c r="O22" s="276">
        <f t="shared" si="20"/>
        <v>0</v>
      </c>
      <c r="P22" s="276">
        <f t="shared" si="20"/>
        <v>0</v>
      </c>
      <c r="Q22" s="276">
        <f t="shared" si="20"/>
        <v>0</v>
      </c>
      <c r="R22" s="276">
        <f t="shared" si="20"/>
        <v>0</v>
      </c>
      <c r="S22" s="276">
        <f t="shared" si="20"/>
        <v>0</v>
      </c>
      <c r="T22" s="276">
        <f t="shared" si="20"/>
        <v>0</v>
      </c>
      <c r="U22" s="276">
        <f t="shared" si="20"/>
        <v>0</v>
      </c>
      <c r="V22" s="276">
        <f t="shared" si="20"/>
        <v>0</v>
      </c>
      <c r="W22" s="276">
        <f t="shared" si="20"/>
        <v>0</v>
      </c>
      <c r="X22" s="276">
        <f t="shared" si="20"/>
        <v>0</v>
      </c>
      <c r="Y22" s="276">
        <f t="shared" si="20"/>
        <v>0</v>
      </c>
      <c r="Z22" s="276">
        <f t="shared" si="20"/>
        <v>0</v>
      </c>
      <c r="AA22" s="276">
        <f t="shared" si="20"/>
        <v>0</v>
      </c>
      <c r="AB22" s="276">
        <f t="shared" si="20"/>
        <v>0</v>
      </c>
      <c r="AC22" s="276">
        <f t="shared" si="20"/>
        <v>0</v>
      </c>
      <c r="AD22" s="276">
        <f t="shared" si="20"/>
        <v>0</v>
      </c>
      <c r="AE22" s="276">
        <f t="shared" si="20"/>
        <v>0</v>
      </c>
      <c r="AF22" s="276">
        <f t="shared" si="20"/>
        <v>0</v>
      </c>
      <c r="AG22" s="276">
        <f t="shared" si="20"/>
        <v>0</v>
      </c>
      <c r="AH22" s="276">
        <f t="shared" si="20"/>
        <v>0</v>
      </c>
      <c r="AI22" s="276">
        <f t="shared" si="20"/>
        <v>167051210000</v>
      </c>
      <c r="AJ22" s="276">
        <f t="shared" si="20"/>
        <v>0</v>
      </c>
      <c r="AK22" s="276">
        <f t="shared" si="20"/>
        <v>0</v>
      </c>
      <c r="AL22" s="276">
        <f t="shared" si="20"/>
        <v>164412716272</v>
      </c>
      <c r="AM22" s="276">
        <f t="shared" ref="AM22" si="21">+AM23+AM41+AM43</f>
        <v>0</v>
      </c>
      <c r="AN22" s="276">
        <f t="shared" ref="AN22" si="22">+AN23+AN41+AN43</f>
        <v>0</v>
      </c>
      <c r="AO22" s="276">
        <f t="shared" ref="AO22" si="23">+AO23+AO41+AO43</f>
        <v>0</v>
      </c>
      <c r="AP22" s="276">
        <f t="shared" ref="AP22" si="24">+AP23+AP41+AP43</f>
        <v>0</v>
      </c>
      <c r="AQ22" s="276">
        <f t="shared" ref="AQ22" si="25">+AQ23+AQ41+AQ43</f>
        <v>0</v>
      </c>
      <c r="AR22" s="276">
        <f t="shared" ref="AR22" si="26">+AR23+AR41+AR43</f>
        <v>0</v>
      </c>
      <c r="AS22" s="276">
        <f t="shared" ref="AS22" si="27">+AS23+AS41+AS43</f>
        <v>0</v>
      </c>
      <c r="AT22" s="276">
        <f t="shared" ref="AT22" si="28">+AT23+AT41+AT43</f>
        <v>0</v>
      </c>
      <c r="AU22" s="276">
        <f t="shared" ref="AU22" si="29">+AU23+AU41+AU43</f>
        <v>0</v>
      </c>
      <c r="AV22" s="276">
        <f t="shared" ref="AV22" si="30">+AV23+AV41+AV43</f>
        <v>0</v>
      </c>
      <c r="AW22" s="276">
        <f t="shared" ref="AW22" si="31">+AW23+AW41+AW43</f>
        <v>0</v>
      </c>
      <c r="AX22" s="276">
        <f t="shared" ref="AX22" si="32">+AX23+AX41+AX43</f>
        <v>164412716272</v>
      </c>
      <c r="AY22" s="276">
        <f t="shared" si="20"/>
        <v>11229882673</v>
      </c>
      <c r="AZ22" s="276">
        <f t="shared" si="20"/>
        <v>0</v>
      </c>
      <c r="BA22" s="276">
        <f t="shared" si="20"/>
        <v>0</v>
      </c>
      <c r="BB22" s="276">
        <f t="shared" si="20"/>
        <v>0</v>
      </c>
      <c r="BC22" s="276">
        <f t="shared" si="20"/>
        <v>0</v>
      </c>
      <c r="BD22" s="276">
        <f t="shared" si="20"/>
        <v>0</v>
      </c>
      <c r="BE22" s="276">
        <f t="shared" si="20"/>
        <v>0</v>
      </c>
      <c r="BF22" s="276">
        <f t="shared" si="20"/>
        <v>0</v>
      </c>
      <c r="BG22" s="276">
        <f t="shared" si="20"/>
        <v>0</v>
      </c>
      <c r="BH22" s="276">
        <f t="shared" si="20"/>
        <v>0</v>
      </c>
      <c r="BI22" s="276">
        <f t="shared" si="20"/>
        <v>0</v>
      </c>
      <c r="BJ22" s="276">
        <f t="shared" si="20"/>
        <v>0</v>
      </c>
      <c r="BK22" s="276">
        <f t="shared" si="20"/>
        <v>11229882673</v>
      </c>
      <c r="BL22" s="276">
        <f t="shared" si="20"/>
        <v>10083183064</v>
      </c>
      <c r="BM22" s="276">
        <f t="shared" si="20"/>
        <v>0</v>
      </c>
      <c r="BN22" s="276">
        <f t="shared" si="20"/>
        <v>0</v>
      </c>
      <c r="BO22" s="276">
        <f t="shared" si="20"/>
        <v>0</v>
      </c>
      <c r="BP22" s="276">
        <f t="shared" si="20"/>
        <v>0</v>
      </c>
      <c r="BQ22" s="276">
        <f t="shared" si="20"/>
        <v>0</v>
      </c>
      <c r="BR22" s="276">
        <f t="shared" si="20"/>
        <v>0</v>
      </c>
      <c r="BS22" s="276">
        <f t="shared" ref="BS22:CO22" si="33">+BS23+BS41+BS43</f>
        <v>0</v>
      </c>
      <c r="BT22" s="276">
        <f t="shared" si="33"/>
        <v>0</v>
      </c>
      <c r="BU22" s="276">
        <f t="shared" si="33"/>
        <v>0</v>
      </c>
      <c r="BV22" s="276">
        <f t="shared" si="33"/>
        <v>0</v>
      </c>
      <c r="BW22" s="276">
        <f t="shared" si="33"/>
        <v>0</v>
      </c>
      <c r="BX22" s="276">
        <f t="shared" si="33"/>
        <v>10083183064</v>
      </c>
      <c r="BY22" s="276">
        <f t="shared" si="33"/>
        <v>7376744923</v>
      </c>
      <c r="BZ22" s="276">
        <f t="shared" si="33"/>
        <v>0</v>
      </c>
      <c r="CA22" s="276">
        <f t="shared" si="33"/>
        <v>0</v>
      </c>
      <c r="CB22" s="276">
        <f t="shared" si="33"/>
        <v>0</v>
      </c>
      <c r="CC22" s="276">
        <f t="shared" si="33"/>
        <v>0</v>
      </c>
      <c r="CD22" s="276">
        <f t="shared" si="33"/>
        <v>0</v>
      </c>
      <c r="CE22" s="276">
        <f t="shared" si="33"/>
        <v>0</v>
      </c>
      <c r="CF22" s="276">
        <f t="shared" si="33"/>
        <v>0</v>
      </c>
      <c r="CG22" s="276">
        <f t="shared" si="33"/>
        <v>0</v>
      </c>
      <c r="CH22" s="276">
        <f t="shared" si="33"/>
        <v>0</v>
      </c>
      <c r="CI22" s="276">
        <f t="shared" si="33"/>
        <v>0</v>
      </c>
      <c r="CJ22" s="276">
        <f t="shared" si="33"/>
        <v>0</v>
      </c>
      <c r="CK22" s="276">
        <f t="shared" si="33"/>
        <v>7376744923</v>
      </c>
      <c r="CL22" s="276">
        <f t="shared" si="33"/>
        <v>2638493728</v>
      </c>
      <c r="CM22" s="276">
        <f t="shared" si="33"/>
        <v>153182833599</v>
      </c>
      <c r="CN22" s="276">
        <f t="shared" si="33"/>
        <v>1146699609</v>
      </c>
      <c r="CO22" s="276">
        <f t="shared" si="33"/>
        <v>2706438141</v>
      </c>
      <c r="CP22" s="349">
        <f t="shared" ref="CP22:CP58" si="34">IFERROR(AX22/AI22,0)</f>
        <v>0.98420547969691452</v>
      </c>
      <c r="CQ22" s="349">
        <f t="shared" ref="CQ22:CQ58" si="35">IFERROR(BK22/AI22,0)</f>
        <v>6.7224192347963244E-2</v>
      </c>
      <c r="CR22" s="349">
        <f>+BK22/$BK$22</f>
        <v>1</v>
      </c>
      <c r="CS22" s="349">
        <f t="shared" ref="CS22" si="36">+CS23+CS41+CS43</f>
        <v>0</v>
      </c>
      <c r="CT22" s="311"/>
      <c r="CU22" s="312"/>
      <c r="CV22" s="425"/>
      <c r="CW22" s="312"/>
      <c r="CX22" s="425"/>
      <c r="CY22" s="312"/>
      <c r="CZ22" s="313"/>
      <c r="DA22" s="444"/>
      <c r="DB22" s="425"/>
      <c r="DC22" s="312"/>
      <c r="DD22" s="425"/>
      <c r="DF22" s="312"/>
      <c r="DG22" s="312"/>
      <c r="DH22" s="312"/>
      <c r="DI22" s="312"/>
      <c r="DJ22" s="312"/>
      <c r="DK22" s="313"/>
      <c r="DL22" s="312"/>
      <c r="DM22" s="312"/>
      <c r="DN22" s="312"/>
      <c r="DO22" s="312"/>
    </row>
    <row r="23" spans="1:119" s="175" customFormat="1" ht="20.25" customHeight="1" outlineLevel="1" x14ac:dyDescent="0.25">
      <c r="A23" s="169"/>
      <c r="B23" s="451"/>
      <c r="C23" s="196" t="s">
        <v>620</v>
      </c>
      <c r="D23" s="197">
        <v>10</v>
      </c>
      <c r="E23" s="198" t="s">
        <v>621</v>
      </c>
      <c r="F23" s="199">
        <f>+F24+F28+F30+F37+F40</f>
        <v>122684000000</v>
      </c>
      <c r="G23" s="200">
        <f t="shared" ref="G23:AX23" si="37">+G24+G28+G30+G37+G40</f>
        <v>0</v>
      </c>
      <c r="H23" s="199">
        <f t="shared" si="37"/>
        <v>0</v>
      </c>
      <c r="I23" s="200">
        <f t="shared" ref="I23" si="38">+I24+I28+I30+I37+I40</f>
        <v>0</v>
      </c>
      <c r="J23" s="199">
        <f t="shared" ref="J23" si="39">+J24+J28+J30+J37+J40</f>
        <v>0</v>
      </c>
      <c r="K23" s="200">
        <f t="shared" ref="K23" si="40">+K24+K28+K30+K37+K40</f>
        <v>0</v>
      </c>
      <c r="L23" s="199">
        <f t="shared" ref="L23" si="41">+L24+L28+L30+L37+L40</f>
        <v>0</v>
      </c>
      <c r="M23" s="200">
        <f t="shared" ref="M23" si="42">+M24+M28+M30+M37+M40</f>
        <v>0</v>
      </c>
      <c r="N23" s="199">
        <f t="shared" ref="N23" si="43">+N24+N28+N30+N37+N40</f>
        <v>0</v>
      </c>
      <c r="O23" s="200">
        <f t="shared" ref="O23" si="44">+O24+O28+O30+O37+O40</f>
        <v>0</v>
      </c>
      <c r="P23" s="199">
        <f t="shared" ref="P23" si="45">+P24+P28+P30+P37+P40</f>
        <v>0</v>
      </c>
      <c r="Q23" s="200">
        <f t="shared" ref="Q23" si="46">+Q24+Q28+Q30+Q37+Q40</f>
        <v>0</v>
      </c>
      <c r="R23" s="199">
        <f t="shared" ref="R23" si="47">+R24+R28+R30+R37+R40</f>
        <v>0</v>
      </c>
      <c r="S23" s="200">
        <f t="shared" ref="S23" si="48">+S24+S28+S30+S37+S40</f>
        <v>0</v>
      </c>
      <c r="T23" s="199">
        <f t="shared" ref="T23" si="49">+T24+T28+T30+T37+T40</f>
        <v>0</v>
      </c>
      <c r="U23" s="200">
        <f t="shared" ref="U23" si="50">+U24+U28+U30+U37+U40</f>
        <v>0</v>
      </c>
      <c r="V23" s="199">
        <f t="shared" ref="V23" si="51">+V24+V28+V30+V37+V40</f>
        <v>0</v>
      </c>
      <c r="W23" s="200">
        <f t="shared" ref="W23" si="52">+W24+W28+W30+W37+W40</f>
        <v>0</v>
      </c>
      <c r="X23" s="199">
        <f t="shared" ref="X23" si="53">+X24+X28+X30+X37+X40</f>
        <v>0</v>
      </c>
      <c r="Y23" s="200">
        <f t="shared" ref="Y23" si="54">+Y24+Y28+Y30+Y37+Y40</f>
        <v>0</v>
      </c>
      <c r="Z23" s="199">
        <f t="shared" ref="Z23" si="55">+Z24+Z28+Z30+Z37+Z40</f>
        <v>0</v>
      </c>
      <c r="AA23" s="200">
        <f t="shared" ref="AA23" si="56">+AA24+AA28+AA30+AA37+AA40</f>
        <v>0</v>
      </c>
      <c r="AB23" s="199">
        <f t="shared" ref="AB23" si="57">+AB24+AB28+AB30+AB37+AB40</f>
        <v>0</v>
      </c>
      <c r="AC23" s="200">
        <f t="shared" ref="AC23" si="58">+AC24+AC28+AC30+AC37+AC40</f>
        <v>0</v>
      </c>
      <c r="AD23" s="199">
        <f t="shared" ref="AD23" si="59">+AD24+AD28+AD30+AD37+AD40</f>
        <v>0</v>
      </c>
      <c r="AE23" s="200">
        <f t="shared" ref="AE23" si="60">+AE24+AE28+AE30+AE37+AE40</f>
        <v>0</v>
      </c>
      <c r="AF23" s="199">
        <f t="shared" ref="AF23" si="61">+AF24+AF28+AF30+AF37+AF40</f>
        <v>0</v>
      </c>
      <c r="AG23" s="199">
        <f t="shared" si="37"/>
        <v>0</v>
      </c>
      <c r="AH23" s="199">
        <f t="shared" si="37"/>
        <v>0</v>
      </c>
      <c r="AI23" s="199">
        <f t="shared" si="37"/>
        <v>122684000000</v>
      </c>
      <c r="AJ23" s="199">
        <f t="shared" si="37"/>
        <v>0</v>
      </c>
      <c r="AK23" s="199">
        <f t="shared" si="37"/>
        <v>0</v>
      </c>
      <c r="AL23" s="205">
        <f t="shared" si="37"/>
        <v>121457160000</v>
      </c>
      <c r="AM23" s="201">
        <f t="shared" si="37"/>
        <v>0</v>
      </c>
      <c r="AN23" s="201">
        <f t="shared" si="37"/>
        <v>0</v>
      </c>
      <c r="AO23" s="201">
        <f t="shared" si="37"/>
        <v>0</v>
      </c>
      <c r="AP23" s="201">
        <f t="shared" si="37"/>
        <v>0</v>
      </c>
      <c r="AQ23" s="201">
        <f t="shared" si="37"/>
        <v>0</v>
      </c>
      <c r="AR23" s="201">
        <f t="shared" si="37"/>
        <v>0</v>
      </c>
      <c r="AS23" s="201">
        <f t="shared" si="37"/>
        <v>0</v>
      </c>
      <c r="AT23" s="201">
        <f t="shared" si="37"/>
        <v>0</v>
      </c>
      <c r="AU23" s="201">
        <f t="shared" si="37"/>
        <v>0</v>
      </c>
      <c r="AV23" s="201">
        <f t="shared" si="37"/>
        <v>0</v>
      </c>
      <c r="AW23" s="207">
        <f t="shared" si="37"/>
        <v>0</v>
      </c>
      <c r="AX23" s="199">
        <f t="shared" si="37"/>
        <v>121457160000</v>
      </c>
      <c r="AY23" s="205">
        <f t="shared" ref="AY23" si="62">+AY24+AY28+AY30+AY37+AY40</f>
        <v>7371816215</v>
      </c>
      <c r="AZ23" s="201">
        <f t="shared" ref="AZ23" si="63">+AZ24+AZ28+AZ30+AZ37+AZ40</f>
        <v>0</v>
      </c>
      <c r="BA23" s="201">
        <f t="shared" ref="BA23" si="64">+BA24+BA28+BA30+BA37+BA40</f>
        <v>0</v>
      </c>
      <c r="BB23" s="201">
        <f t="shared" ref="BB23" si="65">+BB24+BB28+BB30+BB37+BB40</f>
        <v>0</v>
      </c>
      <c r="BC23" s="201">
        <f t="shared" ref="BC23" si="66">+BC24+BC28+BC30+BC37+BC40</f>
        <v>0</v>
      </c>
      <c r="BD23" s="201">
        <f t="shared" ref="BD23" si="67">+BD24+BD28+BD30+BD37+BD40</f>
        <v>0</v>
      </c>
      <c r="BE23" s="201">
        <f t="shared" ref="BE23" si="68">+BE24+BE28+BE30+BE37+BE40</f>
        <v>0</v>
      </c>
      <c r="BF23" s="201">
        <f t="shared" ref="BF23" si="69">+BF24+BF28+BF30+BF37+BF40</f>
        <v>0</v>
      </c>
      <c r="BG23" s="201">
        <f t="shared" ref="BG23" si="70">+BG24+BG28+BG30+BG37+BG40</f>
        <v>0</v>
      </c>
      <c r="BH23" s="201">
        <f t="shared" ref="BH23" si="71">+BH24+BH28+BH30+BH37+BH40</f>
        <v>0</v>
      </c>
      <c r="BI23" s="201">
        <f t="shared" ref="BI23" si="72">+BI24+BI28+BI30+BI37+BI40</f>
        <v>0</v>
      </c>
      <c r="BJ23" s="207">
        <f t="shared" ref="BJ23" si="73">+BJ24+BJ28+BJ30+BJ37+BJ40</f>
        <v>0</v>
      </c>
      <c r="BK23" s="199">
        <f t="shared" ref="BK23" si="74">+BK24+BK28+BK30+BK37+BK40</f>
        <v>7371816215</v>
      </c>
      <c r="BL23" s="205">
        <f t="shared" ref="BL23" si="75">+BL24+BL28+BL30+BL37+BL40</f>
        <v>7371816215</v>
      </c>
      <c r="BM23" s="201">
        <f t="shared" ref="BM23" si="76">+BM24+BM28+BM30+BM37+BM40</f>
        <v>0</v>
      </c>
      <c r="BN23" s="201">
        <f t="shared" ref="BN23" si="77">+BN24+BN28+BN30+BN37+BN40</f>
        <v>0</v>
      </c>
      <c r="BO23" s="201">
        <f t="shared" ref="BO23" si="78">+BO24+BO28+BO30+BO37+BO40</f>
        <v>0</v>
      </c>
      <c r="BP23" s="201">
        <f t="shared" ref="BP23" si="79">+BP24+BP28+BP30+BP37+BP40</f>
        <v>0</v>
      </c>
      <c r="BQ23" s="201">
        <f t="shared" ref="BQ23" si="80">+BQ24+BQ28+BQ30+BQ37+BQ40</f>
        <v>0</v>
      </c>
      <c r="BR23" s="201">
        <f t="shared" ref="BR23" si="81">+BR24+BR28+BR30+BR37+BR40</f>
        <v>0</v>
      </c>
      <c r="BS23" s="201">
        <f t="shared" ref="BS23" si="82">+BS24+BS28+BS30+BS37+BS40</f>
        <v>0</v>
      </c>
      <c r="BT23" s="201">
        <f t="shared" ref="BT23" si="83">+BT24+BT28+BT30+BT37+BT40</f>
        <v>0</v>
      </c>
      <c r="BU23" s="201">
        <f t="shared" ref="BU23" si="84">+BU24+BU28+BU30+BU37+BU40</f>
        <v>0</v>
      </c>
      <c r="BV23" s="201">
        <f t="shared" ref="BV23" si="85">+BV24+BV28+BV30+BV37+BV40</f>
        <v>0</v>
      </c>
      <c r="BW23" s="207">
        <f t="shared" ref="BW23" si="86">+BW24+BW28+BW30+BW37+BW40</f>
        <v>0</v>
      </c>
      <c r="BX23" s="199">
        <f t="shared" ref="BX23" si="87">+BX24+BX28+BX30+BX37+BX40</f>
        <v>7371816215</v>
      </c>
      <c r="BY23" s="205">
        <f t="shared" ref="BY23" si="88">+BY24+BY28+BY30+BY37+BY40</f>
        <v>7371816215</v>
      </c>
      <c r="BZ23" s="201">
        <f t="shared" ref="BZ23" si="89">+BZ24+BZ28+BZ30+BZ37+BZ40</f>
        <v>0</v>
      </c>
      <c r="CA23" s="201">
        <f t="shared" ref="CA23" si="90">+CA24+CA28+CA30+CA37+CA40</f>
        <v>0</v>
      </c>
      <c r="CB23" s="201">
        <f t="shared" ref="CB23" si="91">+CB24+CB28+CB30+CB37+CB40</f>
        <v>0</v>
      </c>
      <c r="CC23" s="201">
        <f t="shared" ref="CC23" si="92">+CC24+CC28+CC30+CC37+CC40</f>
        <v>0</v>
      </c>
      <c r="CD23" s="201">
        <f t="shared" ref="CD23" si="93">+CD24+CD28+CD30+CD37+CD40</f>
        <v>0</v>
      </c>
      <c r="CE23" s="201">
        <f t="shared" ref="CE23" si="94">+CE24+CE28+CE30+CE37+CE40</f>
        <v>0</v>
      </c>
      <c r="CF23" s="201">
        <f t="shared" ref="CF23" si="95">+CF24+CF28+CF30+CF37+CF40</f>
        <v>0</v>
      </c>
      <c r="CG23" s="201">
        <f t="shared" ref="CG23" si="96">+CG24+CG28+CG30+CG37+CG40</f>
        <v>0</v>
      </c>
      <c r="CH23" s="201">
        <f t="shared" ref="CH23" si="97">+CH24+CH28+CH30+CH37+CH40</f>
        <v>0</v>
      </c>
      <c r="CI23" s="201">
        <f t="shared" ref="CI23" si="98">+CI24+CI28+CI30+CI37+CI40</f>
        <v>0</v>
      </c>
      <c r="CJ23" s="207">
        <f t="shared" ref="CJ23" si="99">+CJ24+CJ28+CJ30+CJ37+CJ40</f>
        <v>0</v>
      </c>
      <c r="CK23" s="199">
        <f t="shared" ref="CK23" si="100">+CK24+CK28+CK30+CK37+CK40</f>
        <v>7371816215</v>
      </c>
      <c r="CL23" s="201">
        <f t="shared" ref="CL23:CN23" si="101">+CL24+CL28+CL30+CL37+CL40</f>
        <v>1226840000</v>
      </c>
      <c r="CM23" s="201">
        <f t="shared" si="101"/>
        <v>114085343785</v>
      </c>
      <c r="CN23" s="201">
        <f t="shared" si="101"/>
        <v>0</v>
      </c>
      <c r="CO23" s="201">
        <f>+CO24+CO28+CO30+CO37+CO40</f>
        <v>0</v>
      </c>
      <c r="CP23" s="202">
        <f t="shared" si="34"/>
        <v>0.99</v>
      </c>
      <c r="CQ23" s="287">
        <f t="shared" si="35"/>
        <v>6.0087837167030748E-2</v>
      </c>
      <c r="CR23" s="267"/>
      <c r="CS23" s="171"/>
      <c r="CT23" s="172"/>
      <c r="CU23" s="173"/>
      <c r="CV23" s="425"/>
      <c r="CW23" s="312"/>
      <c r="CX23" s="425"/>
      <c r="CY23" s="312"/>
      <c r="CZ23" s="313"/>
      <c r="DA23" s="444"/>
      <c r="DB23" s="425"/>
      <c r="DC23" s="312"/>
      <c r="DD23" s="425"/>
      <c r="DF23" s="173"/>
      <c r="DG23" s="173"/>
      <c r="DH23" s="173"/>
      <c r="DI23" s="173"/>
      <c r="DJ23" s="173"/>
      <c r="DK23" s="174"/>
      <c r="DL23" s="173"/>
      <c r="DM23" s="173"/>
      <c r="DN23" s="173"/>
      <c r="DO23" s="173"/>
    </row>
    <row r="24" spans="1:119" s="175" customFormat="1" ht="20.25" customHeight="1" outlineLevel="2" x14ac:dyDescent="0.25">
      <c r="A24" s="169"/>
      <c r="B24" s="451"/>
      <c r="C24" s="179" t="s">
        <v>604</v>
      </c>
      <c r="D24" s="170">
        <v>10</v>
      </c>
      <c r="E24" s="180" t="s">
        <v>605</v>
      </c>
      <c r="F24" s="187">
        <f>+SUM(F25:F27)</f>
        <v>95112000000</v>
      </c>
      <c r="G24" s="194">
        <f t="shared" ref="G24:AX24" si="102">+SUM(G25:G27)</f>
        <v>0</v>
      </c>
      <c r="H24" s="187">
        <f t="shared" si="102"/>
        <v>0</v>
      </c>
      <c r="I24" s="194">
        <f t="shared" ref="I24" si="103">+SUM(I25:I27)</f>
        <v>0</v>
      </c>
      <c r="J24" s="187">
        <f t="shared" ref="J24" si="104">+SUM(J25:J27)</f>
        <v>0</v>
      </c>
      <c r="K24" s="194">
        <f t="shared" ref="K24" si="105">+SUM(K25:K27)</f>
        <v>0</v>
      </c>
      <c r="L24" s="187">
        <f t="shared" ref="L24" si="106">+SUM(L25:L27)</f>
        <v>0</v>
      </c>
      <c r="M24" s="194">
        <f t="shared" ref="M24" si="107">+SUM(M25:M27)</f>
        <v>0</v>
      </c>
      <c r="N24" s="187">
        <f t="shared" ref="N24" si="108">+SUM(N25:N27)</f>
        <v>0</v>
      </c>
      <c r="O24" s="194">
        <f t="shared" ref="O24" si="109">+SUM(O25:O27)</f>
        <v>0</v>
      </c>
      <c r="P24" s="187">
        <f t="shared" ref="P24" si="110">+SUM(P25:P27)</f>
        <v>0</v>
      </c>
      <c r="Q24" s="194">
        <f t="shared" ref="Q24" si="111">+SUM(Q25:Q27)</f>
        <v>0</v>
      </c>
      <c r="R24" s="187">
        <f t="shared" ref="R24" si="112">+SUM(R25:R27)</f>
        <v>0</v>
      </c>
      <c r="S24" s="194">
        <f t="shared" ref="S24" si="113">+SUM(S25:S27)</f>
        <v>0</v>
      </c>
      <c r="T24" s="187">
        <f t="shared" ref="T24" si="114">+SUM(T25:T27)</f>
        <v>0</v>
      </c>
      <c r="U24" s="194">
        <f t="shared" ref="U24" si="115">+SUM(U25:U27)</f>
        <v>0</v>
      </c>
      <c r="V24" s="187">
        <f t="shared" ref="V24" si="116">+SUM(V25:V27)</f>
        <v>0</v>
      </c>
      <c r="W24" s="194">
        <f t="shared" ref="W24" si="117">+SUM(W25:W27)</f>
        <v>0</v>
      </c>
      <c r="X24" s="187">
        <f t="shared" ref="X24" si="118">+SUM(X25:X27)</f>
        <v>0</v>
      </c>
      <c r="Y24" s="194">
        <f t="shared" ref="Y24" si="119">+SUM(Y25:Y27)</f>
        <v>0</v>
      </c>
      <c r="Z24" s="187">
        <f t="shared" ref="Z24" si="120">+SUM(Z25:Z27)</f>
        <v>0</v>
      </c>
      <c r="AA24" s="194">
        <f t="shared" ref="AA24" si="121">+SUM(AA25:AA27)</f>
        <v>0</v>
      </c>
      <c r="AB24" s="187">
        <f t="shared" ref="AB24" si="122">+SUM(AB25:AB27)</f>
        <v>0</v>
      </c>
      <c r="AC24" s="194">
        <f t="shared" ref="AC24" si="123">+SUM(AC25:AC27)</f>
        <v>0</v>
      </c>
      <c r="AD24" s="187">
        <f t="shared" ref="AD24" si="124">+SUM(AD25:AD27)</f>
        <v>0</v>
      </c>
      <c r="AE24" s="194">
        <f t="shared" ref="AE24" si="125">+SUM(AE25:AE27)</f>
        <v>0</v>
      </c>
      <c r="AF24" s="187">
        <f t="shared" ref="AF24" si="126">+SUM(AF25:AF27)</f>
        <v>0</v>
      </c>
      <c r="AG24" s="187">
        <f t="shared" si="102"/>
        <v>0</v>
      </c>
      <c r="AH24" s="187">
        <f t="shared" si="102"/>
        <v>0</v>
      </c>
      <c r="AI24" s="187">
        <f t="shared" si="102"/>
        <v>95112000000</v>
      </c>
      <c r="AJ24" s="187">
        <f t="shared" si="102"/>
        <v>0</v>
      </c>
      <c r="AK24" s="187">
        <f t="shared" si="102"/>
        <v>0</v>
      </c>
      <c r="AL24" s="190">
        <f t="shared" si="102"/>
        <v>94160880000</v>
      </c>
      <c r="AM24" s="176">
        <f t="shared" si="102"/>
        <v>0</v>
      </c>
      <c r="AN24" s="176">
        <f t="shared" si="102"/>
        <v>0</v>
      </c>
      <c r="AO24" s="176">
        <f t="shared" si="102"/>
        <v>0</v>
      </c>
      <c r="AP24" s="176">
        <f t="shared" si="102"/>
        <v>0</v>
      </c>
      <c r="AQ24" s="176">
        <f t="shared" si="102"/>
        <v>0</v>
      </c>
      <c r="AR24" s="176">
        <f t="shared" si="102"/>
        <v>0</v>
      </c>
      <c r="AS24" s="176">
        <f t="shared" si="102"/>
        <v>0</v>
      </c>
      <c r="AT24" s="176">
        <f t="shared" si="102"/>
        <v>0</v>
      </c>
      <c r="AU24" s="176">
        <f t="shared" si="102"/>
        <v>0</v>
      </c>
      <c r="AV24" s="176">
        <f t="shared" si="102"/>
        <v>0</v>
      </c>
      <c r="AW24" s="208">
        <f t="shared" si="102"/>
        <v>0</v>
      </c>
      <c r="AX24" s="187">
        <f t="shared" si="102"/>
        <v>94160880000</v>
      </c>
      <c r="AY24" s="190">
        <f t="shared" ref="AY24" si="127">+SUM(AY25:AY27)</f>
        <v>6265528181</v>
      </c>
      <c r="AZ24" s="176">
        <f t="shared" ref="AZ24" si="128">+SUM(AZ25:AZ27)</f>
        <v>0</v>
      </c>
      <c r="BA24" s="176">
        <f t="shared" ref="BA24" si="129">+SUM(BA25:BA27)</f>
        <v>0</v>
      </c>
      <c r="BB24" s="176">
        <f t="shared" ref="BB24" si="130">+SUM(BB25:BB27)</f>
        <v>0</v>
      </c>
      <c r="BC24" s="176">
        <f t="shared" ref="BC24" si="131">+SUM(BC25:BC27)</f>
        <v>0</v>
      </c>
      <c r="BD24" s="176">
        <f t="shared" ref="BD24" si="132">+SUM(BD25:BD27)</f>
        <v>0</v>
      </c>
      <c r="BE24" s="176">
        <f t="shared" ref="BE24" si="133">+SUM(BE25:BE27)</f>
        <v>0</v>
      </c>
      <c r="BF24" s="176">
        <f t="shared" ref="BF24" si="134">+SUM(BF25:BF27)</f>
        <v>0</v>
      </c>
      <c r="BG24" s="176">
        <f t="shared" ref="BG24" si="135">+SUM(BG25:BG27)</f>
        <v>0</v>
      </c>
      <c r="BH24" s="176">
        <f t="shared" ref="BH24" si="136">+SUM(BH25:BH27)</f>
        <v>0</v>
      </c>
      <c r="BI24" s="176">
        <f t="shared" ref="BI24" si="137">+SUM(BI25:BI27)</f>
        <v>0</v>
      </c>
      <c r="BJ24" s="208">
        <f t="shared" ref="BJ24" si="138">+SUM(BJ25:BJ27)</f>
        <v>0</v>
      </c>
      <c r="BK24" s="187">
        <f t="shared" ref="BK24" si="139">+SUM(BK25:BK27)</f>
        <v>6265528181</v>
      </c>
      <c r="BL24" s="190">
        <f t="shared" ref="BL24" si="140">+SUM(BL25:BL27)</f>
        <v>6265528181</v>
      </c>
      <c r="BM24" s="176">
        <f t="shared" ref="BM24" si="141">+SUM(BM25:BM27)</f>
        <v>0</v>
      </c>
      <c r="BN24" s="176">
        <f t="shared" ref="BN24" si="142">+SUM(BN25:BN27)</f>
        <v>0</v>
      </c>
      <c r="BO24" s="176">
        <f t="shared" ref="BO24" si="143">+SUM(BO25:BO27)</f>
        <v>0</v>
      </c>
      <c r="BP24" s="176">
        <f t="shared" ref="BP24" si="144">+SUM(BP25:BP27)</f>
        <v>0</v>
      </c>
      <c r="BQ24" s="176">
        <f t="shared" ref="BQ24" si="145">+SUM(BQ25:BQ27)</f>
        <v>0</v>
      </c>
      <c r="BR24" s="176">
        <f t="shared" ref="BR24" si="146">+SUM(BR25:BR27)</f>
        <v>0</v>
      </c>
      <c r="BS24" s="176">
        <f t="shared" ref="BS24" si="147">+SUM(BS25:BS27)</f>
        <v>0</v>
      </c>
      <c r="BT24" s="176">
        <f t="shared" ref="BT24" si="148">+SUM(BT25:BT27)</f>
        <v>0</v>
      </c>
      <c r="BU24" s="176">
        <f t="shared" ref="BU24" si="149">+SUM(BU25:BU27)</f>
        <v>0</v>
      </c>
      <c r="BV24" s="176">
        <f t="shared" ref="BV24" si="150">+SUM(BV25:BV27)</f>
        <v>0</v>
      </c>
      <c r="BW24" s="208">
        <f t="shared" ref="BW24" si="151">+SUM(BW25:BW27)</f>
        <v>0</v>
      </c>
      <c r="BX24" s="187">
        <f t="shared" ref="BX24" si="152">+SUM(BX25:BX27)</f>
        <v>6265528181</v>
      </c>
      <c r="BY24" s="190">
        <f t="shared" ref="BY24" si="153">+SUM(BY25:BY27)</f>
        <v>6265528181</v>
      </c>
      <c r="BZ24" s="176">
        <f t="shared" ref="BZ24" si="154">+SUM(BZ25:BZ27)</f>
        <v>0</v>
      </c>
      <c r="CA24" s="176">
        <f t="shared" ref="CA24" si="155">+SUM(CA25:CA27)</f>
        <v>0</v>
      </c>
      <c r="CB24" s="176">
        <f t="shared" ref="CB24" si="156">+SUM(CB25:CB27)</f>
        <v>0</v>
      </c>
      <c r="CC24" s="176">
        <f t="shared" ref="CC24" si="157">+SUM(CC25:CC27)</f>
        <v>0</v>
      </c>
      <c r="CD24" s="176">
        <f t="shared" ref="CD24" si="158">+SUM(CD25:CD27)</f>
        <v>0</v>
      </c>
      <c r="CE24" s="176">
        <f t="shared" ref="CE24" si="159">+SUM(CE25:CE27)</f>
        <v>0</v>
      </c>
      <c r="CF24" s="176">
        <f t="shared" ref="CF24" si="160">+SUM(CF25:CF27)</f>
        <v>0</v>
      </c>
      <c r="CG24" s="176">
        <f t="shared" ref="CG24" si="161">+SUM(CG25:CG27)</f>
        <v>0</v>
      </c>
      <c r="CH24" s="176">
        <f t="shared" ref="CH24" si="162">+SUM(CH25:CH27)</f>
        <v>0</v>
      </c>
      <c r="CI24" s="176">
        <f t="shared" ref="CI24" si="163">+SUM(CI25:CI27)</f>
        <v>0</v>
      </c>
      <c r="CJ24" s="208">
        <f t="shared" ref="CJ24" si="164">+SUM(CJ25:CJ27)</f>
        <v>0</v>
      </c>
      <c r="CK24" s="187">
        <f t="shared" ref="CK24" si="165">+SUM(CK25:CK27)</f>
        <v>6265528181</v>
      </c>
      <c r="CL24" s="176">
        <f t="shared" ref="CL24:CN24" si="166">+SUM(CL25:CL27)</f>
        <v>951120000</v>
      </c>
      <c r="CM24" s="176">
        <f t="shared" si="166"/>
        <v>87895351819</v>
      </c>
      <c r="CN24" s="176">
        <f t="shared" si="166"/>
        <v>0</v>
      </c>
      <c r="CO24" s="176">
        <f>+SUM(CO25:CO27)</f>
        <v>0</v>
      </c>
      <c r="CP24" s="171">
        <f t="shared" si="34"/>
        <v>0.99</v>
      </c>
      <c r="CQ24" s="228">
        <f t="shared" si="35"/>
        <v>6.5875264751030366E-2</v>
      </c>
      <c r="CR24" s="267">
        <f>+BK24/$BK$22</f>
        <v>0.5579335388840887</v>
      </c>
      <c r="CS24" s="171"/>
      <c r="CT24" s="172"/>
      <c r="CU24" s="173"/>
      <c r="CV24" s="425"/>
      <c r="CW24" s="312"/>
      <c r="CX24" s="425"/>
      <c r="CY24" s="312"/>
      <c r="CZ24" s="313"/>
      <c r="DA24" s="444"/>
      <c r="DB24" s="425"/>
      <c r="DC24" s="312"/>
      <c r="DD24" s="425"/>
      <c r="DF24" s="173"/>
      <c r="DG24" s="173"/>
      <c r="DH24" s="173"/>
      <c r="DI24" s="173"/>
      <c r="DJ24" s="173"/>
      <c r="DK24" s="174"/>
      <c r="DL24" s="173"/>
      <c r="DM24" s="173"/>
      <c r="DN24" s="173"/>
      <c r="DO24" s="173"/>
    </row>
    <row r="25" spans="1:119" s="134" customFormat="1" outlineLevel="3" x14ac:dyDescent="0.2">
      <c r="B25" s="452" t="str">
        <f>+C25&amp;D25</f>
        <v>A-1-0-1-1-110</v>
      </c>
      <c r="C25" s="181" t="s">
        <v>460</v>
      </c>
      <c r="D25" s="168" t="s">
        <v>415</v>
      </c>
      <c r="E25" s="182" t="s">
        <v>360</v>
      </c>
      <c r="F25" s="149">
        <v>89078068161</v>
      </c>
      <c r="G25" s="150"/>
      <c r="H25" s="149"/>
      <c r="I25" s="150"/>
      <c r="J25" s="149"/>
      <c r="K25" s="150"/>
      <c r="L25" s="149"/>
      <c r="M25" s="150"/>
      <c r="N25" s="149"/>
      <c r="O25" s="150"/>
      <c r="P25" s="149"/>
      <c r="Q25" s="150"/>
      <c r="R25" s="149"/>
      <c r="S25" s="150"/>
      <c r="T25" s="149"/>
      <c r="U25" s="150"/>
      <c r="V25" s="149"/>
      <c r="W25" s="150"/>
      <c r="X25" s="149"/>
      <c r="Y25" s="150"/>
      <c r="Z25" s="149"/>
      <c r="AA25" s="150"/>
      <c r="AB25" s="149"/>
      <c r="AC25" s="150"/>
      <c r="AD25" s="149"/>
      <c r="AE25" s="150">
        <f>+G25+I25+K25+M25+O25+Q25+S25+U25+W25+Y25+AA25+AC25</f>
        <v>0</v>
      </c>
      <c r="AF25" s="149">
        <f>+H25+J25+L25+N25+P25+R25+T25+V25+X25+Z25+AB25+AD25</f>
        <v>0</v>
      </c>
      <c r="AG25" s="149"/>
      <c r="AH25" s="149"/>
      <c r="AI25" s="149">
        <f>+F25-AE25+AF25-AG25+AH25</f>
        <v>89078068161</v>
      </c>
      <c r="AJ25" s="149"/>
      <c r="AK25" s="149"/>
      <c r="AL25" s="153">
        <v>88187287479</v>
      </c>
      <c r="AM25" s="161"/>
      <c r="AN25" s="161"/>
      <c r="AO25" s="161"/>
      <c r="AP25" s="161"/>
      <c r="AQ25" s="161"/>
      <c r="AR25" s="161"/>
      <c r="AS25" s="161"/>
      <c r="AT25" s="161"/>
      <c r="AU25" s="161"/>
      <c r="AV25" s="161"/>
      <c r="AW25" s="154"/>
      <c r="AX25" s="149">
        <f>+SUM(AL25:AW25)</f>
        <v>88187287479</v>
      </c>
      <c r="AY25" s="153">
        <v>5793369313</v>
      </c>
      <c r="AZ25" s="161"/>
      <c r="BA25" s="161"/>
      <c r="BB25" s="161"/>
      <c r="BC25" s="161"/>
      <c r="BD25" s="161"/>
      <c r="BE25" s="161"/>
      <c r="BF25" s="161"/>
      <c r="BG25" s="161"/>
      <c r="BH25" s="161"/>
      <c r="BI25" s="161"/>
      <c r="BJ25" s="154"/>
      <c r="BK25" s="149">
        <f>+SUM(AY25:BJ25)</f>
        <v>5793369313</v>
      </c>
      <c r="BL25" s="153">
        <v>5793369313</v>
      </c>
      <c r="BM25" s="161"/>
      <c r="BN25" s="161"/>
      <c r="BO25" s="161"/>
      <c r="BP25" s="161"/>
      <c r="BQ25" s="161"/>
      <c r="BR25" s="161"/>
      <c r="BS25" s="161"/>
      <c r="BT25" s="161"/>
      <c r="BU25" s="161"/>
      <c r="BV25" s="161"/>
      <c r="BW25" s="154"/>
      <c r="BX25" s="149">
        <f>+SUM(BL25:BW25)</f>
        <v>5793369313</v>
      </c>
      <c r="BY25" s="153">
        <v>5793369313</v>
      </c>
      <c r="BZ25" s="161"/>
      <c r="CA25" s="161"/>
      <c r="CB25" s="161"/>
      <c r="CC25" s="161"/>
      <c r="CD25" s="161"/>
      <c r="CE25" s="161"/>
      <c r="CF25" s="161"/>
      <c r="CG25" s="161"/>
      <c r="CH25" s="161"/>
      <c r="CI25" s="161"/>
      <c r="CJ25" s="154"/>
      <c r="CK25" s="149">
        <f>+SUM(BY25:CJ25)</f>
        <v>5793369313</v>
      </c>
      <c r="CL25" s="161">
        <f>+AI25-AX25</f>
        <v>890780682</v>
      </c>
      <c r="CM25" s="161">
        <f>+AL25-AY25</f>
        <v>82393918166</v>
      </c>
      <c r="CN25" s="161">
        <f>+BK25-BX25</f>
        <v>0</v>
      </c>
      <c r="CO25" s="161">
        <f>+BX25-CK25</f>
        <v>0</v>
      </c>
      <c r="CP25" s="351">
        <f t="shared" si="34"/>
        <v>0.98999999999562183</v>
      </c>
      <c r="CQ25" s="352">
        <f t="shared" si="35"/>
        <v>6.5036988706681925E-2</v>
      </c>
      <c r="CR25" s="342"/>
      <c r="CS25" s="351">
        <f>+AY25/$AY$24</f>
        <v>0.92464180922020178</v>
      </c>
      <c r="CT25" s="343"/>
      <c r="CU25" s="158">
        <v>89078068161</v>
      </c>
      <c r="CV25" s="426">
        <f t="shared" ref="CV25" si="167">+CU25-AI25</f>
        <v>0</v>
      </c>
      <c r="CW25" s="436">
        <v>88187287479</v>
      </c>
      <c r="CX25" s="426">
        <f t="shared" ref="CX25" si="168">+CW25-AX25</f>
        <v>0</v>
      </c>
      <c r="CY25" s="436">
        <v>5793369313</v>
      </c>
      <c r="CZ25" s="428">
        <f t="shared" ref="CZ25" si="169">+CY25-BK25</f>
        <v>0</v>
      </c>
      <c r="DA25" s="436">
        <v>5793369313</v>
      </c>
      <c r="DB25" s="426">
        <f t="shared" ref="DB25" si="170">+DA25-BX25</f>
        <v>0</v>
      </c>
      <c r="DC25" s="436">
        <v>5793369313</v>
      </c>
      <c r="DD25" s="426">
        <f t="shared" ref="DD25" si="171">+DC25-CK25</f>
        <v>0</v>
      </c>
      <c r="DF25" s="165"/>
      <c r="DG25" s="165"/>
      <c r="DH25" s="165"/>
      <c r="DI25" s="165"/>
      <c r="DJ25" s="165"/>
      <c r="DK25" s="165"/>
      <c r="DL25" s="165"/>
      <c r="DM25" s="165"/>
      <c r="DN25" s="165"/>
      <c r="DO25" s="165"/>
    </row>
    <row r="26" spans="1:119" s="134" customFormat="1" outlineLevel="3" x14ac:dyDescent="0.2">
      <c r="B26" s="452" t="str">
        <f t="shared" ref="B26:B39" si="172">+C26&amp;D26</f>
        <v>A-1-0-1-1-210</v>
      </c>
      <c r="C26" s="181" t="s">
        <v>461</v>
      </c>
      <c r="D26" s="168" t="s">
        <v>415</v>
      </c>
      <c r="E26" s="300" t="s">
        <v>361</v>
      </c>
      <c r="F26" s="149">
        <f>4907307614+63000</f>
        <v>4907370614</v>
      </c>
      <c r="G26" s="150"/>
      <c r="H26" s="149"/>
      <c r="I26" s="150"/>
      <c r="J26" s="149"/>
      <c r="K26" s="150"/>
      <c r="L26" s="149"/>
      <c r="M26" s="150"/>
      <c r="N26" s="149"/>
      <c r="O26" s="150"/>
      <c r="P26" s="149"/>
      <c r="Q26" s="150"/>
      <c r="R26" s="149"/>
      <c r="S26" s="150"/>
      <c r="T26" s="149"/>
      <c r="U26" s="150"/>
      <c r="V26" s="149"/>
      <c r="W26" s="150"/>
      <c r="X26" s="149"/>
      <c r="Y26" s="150"/>
      <c r="Z26" s="149"/>
      <c r="AA26" s="150"/>
      <c r="AB26" s="149"/>
      <c r="AC26" s="150"/>
      <c r="AD26" s="149"/>
      <c r="AE26" s="150">
        <f t="shared" ref="AE26:AE27" si="173">+G26+I26+K26+M26+O26+Q26+S26+U26+W26+Y26+AA26+AC26</f>
        <v>0</v>
      </c>
      <c r="AF26" s="149">
        <f t="shared" ref="AF26:AF27" si="174">+H26+J26+L26+N26+P26+R26+T26+V26+X26+Z26+AB26+AD26</f>
        <v>0</v>
      </c>
      <c r="AG26" s="149"/>
      <c r="AH26" s="149"/>
      <c r="AI26" s="149">
        <f t="shared" ref="AI26:AI27" si="175">+F26-AE26+AF26-AG26+AH26</f>
        <v>4907370614</v>
      </c>
      <c r="AJ26" s="149"/>
      <c r="AK26" s="149"/>
      <c r="AL26" s="153">
        <v>4858296908</v>
      </c>
      <c r="AM26" s="161"/>
      <c r="AN26" s="161"/>
      <c r="AO26" s="161"/>
      <c r="AP26" s="161"/>
      <c r="AQ26" s="161"/>
      <c r="AR26" s="161"/>
      <c r="AS26" s="161"/>
      <c r="AT26" s="161"/>
      <c r="AU26" s="161"/>
      <c r="AV26" s="161"/>
      <c r="AW26" s="154"/>
      <c r="AX26" s="149">
        <f>+SUM(AL26:AW26)</f>
        <v>4858296908</v>
      </c>
      <c r="AY26" s="153">
        <v>379517880</v>
      </c>
      <c r="AZ26" s="161"/>
      <c r="BA26" s="161"/>
      <c r="BB26" s="161"/>
      <c r="BC26" s="161"/>
      <c r="BD26" s="161"/>
      <c r="BE26" s="161"/>
      <c r="BF26" s="161"/>
      <c r="BG26" s="161"/>
      <c r="BH26" s="161"/>
      <c r="BI26" s="161"/>
      <c r="BJ26" s="154"/>
      <c r="BK26" s="149">
        <f>+SUM(AY26:BJ26)</f>
        <v>379517880</v>
      </c>
      <c r="BL26" s="153">
        <v>379517880</v>
      </c>
      <c r="BM26" s="161"/>
      <c r="BN26" s="161"/>
      <c r="BO26" s="161"/>
      <c r="BP26" s="161"/>
      <c r="BQ26" s="161"/>
      <c r="BR26" s="161"/>
      <c r="BS26" s="161"/>
      <c r="BT26" s="161"/>
      <c r="BU26" s="161"/>
      <c r="BV26" s="161"/>
      <c r="BW26" s="154"/>
      <c r="BX26" s="149">
        <f>+SUM(BL26:BW26)</f>
        <v>379517880</v>
      </c>
      <c r="BY26" s="153">
        <v>379517880</v>
      </c>
      <c r="BZ26" s="161"/>
      <c r="CA26" s="161"/>
      <c r="CB26" s="161"/>
      <c r="CC26" s="161"/>
      <c r="CD26" s="161"/>
      <c r="CE26" s="161"/>
      <c r="CF26" s="161"/>
      <c r="CG26" s="161"/>
      <c r="CH26" s="161"/>
      <c r="CI26" s="161"/>
      <c r="CJ26" s="154"/>
      <c r="CK26" s="149">
        <f>+SUM(BY26:CJ26)</f>
        <v>379517880</v>
      </c>
      <c r="CL26" s="161">
        <f t="shared" ref="CL26:CL27" si="176">+AI26-AX26</f>
        <v>49073706</v>
      </c>
      <c r="CM26" s="161">
        <f t="shared" ref="CM26:CM27" si="177">+AL26-AY26</f>
        <v>4478779028</v>
      </c>
      <c r="CN26" s="161">
        <f t="shared" ref="CN26:CN27" si="178">+BK26-BX26</f>
        <v>0</v>
      </c>
      <c r="CO26" s="161">
        <f t="shared" ref="CO26:CO27" si="179">+BX26-CK26</f>
        <v>0</v>
      </c>
      <c r="CP26" s="351">
        <f t="shared" si="34"/>
        <v>0.9900000000285285</v>
      </c>
      <c r="CQ26" s="352">
        <f t="shared" si="35"/>
        <v>7.7336298774193207E-2</v>
      </c>
      <c r="CR26" s="342"/>
      <c r="CS26" s="351">
        <f t="shared" ref="CS26:CS27" si="180">+AY26/$AY$24</f>
        <v>6.0572368208457669E-2</v>
      </c>
      <c r="CT26" s="343"/>
      <c r="CU26" s="158">
        <v>4907370614</v>
      </c>
      <c r="CV26" s="426">
        <f t="shared" ref="CV26:CV27" si="181">+CU26-AI26</f>
        <v>0</v>
      </c>
      <c r="CW26" s="436">
        <v>4858296908</v>
      </c>
      <c r="CX26" s="426">
        <f t="shared" ref="CX26:CX27" si="182">+CW26-AX26</f>
        <v>0</v>
      </c>
      <c r="CY26" s="436">
        <v>379517880</v>
      </c>
      <c r="CZ26" s="428">
        <f t="shared" ref="CZ26:CZ27" si="183">+CY26-BK26</f>
        <v>0</v>
      </c>
      <c r="DA26" s="436">
        <v>379517880</v>
      </c>
      <c r="DB26" s="426">
        <f t="shared" ref="DB26:DB27" si="184">+DA26-BX26</f>
        <v>0</v>
      </c>
      <c r="DC26" s="436">
        <v>379517880</v>
      </c>
      <c r="DD26" s="426">
        <f t="shared" ref="DD26:DD27" si="185">+DC26-CK26</f>
        <v>0</v>
      </c>
      <c r="DF26" s="165"/>
      <c r="DG26" s="165"/>
      <c r="DH26" s="165"/>
      <c r="DI26" s="165"/>
      <c r="DJ26" s="165"/>
      <c r="DK26" s="165"/>
      <c r="DL26" s="165"/>
      <c r="DM26" s="165"/>
      <c r="DN26" s="165"/>
      <c r="DO26" s="165"/>
    </row>
    <row r="27" spans="1:119" s="134" customFormat="1" outlineLevel="3" x14ac:dyDescent="0.2">
      <c r="B27" s="452" t="str">
        <f t="shared" si="172"/>
        <v>A-1-0-1-1-410</v>
      </c>
      <c r="C27" s="183" t="s">
        <v>462</v>
      </c>
      <c r="D27" s="168" t="s">
        <v>415</v>
      </c>
      <c r="E27" s="300" t="s">
        <v>362</v>
      </c>
      <c r="F27" s="149">
        <f>1126561225</f>
        <v>1126561225</v>
      </c>
      <c r="G27" s="150"/>
      <c r="H27" s="149"/>
      <c r="I27" s="150"/>
      <c r="J27" s="149"/>
      <c r="K27" s="150"/>
      <c r="L27" s="149"/>
      <c r="M27" s="150"/>
      <c r="N27" s="149"/>
      <c r="O27" s="150"/>
      <c r="P27" s="149"/>
      <c r="Q27" s="150"/>
      <c r="R27" s="149"/>
      <c r="S27" s="150"/>
      <c r="T27" s="149"/>
      <c r="U27" s="150"/>
      <c r="V27" s="149"/>
      <c r="W27" s="150"/>
      <c r="X27" s="149"/>
      <c r="Y27" s="150"/>
      <c r="Z27" s="149"/>
      <c r="AA27" s="150"/>
      <c r="AB27" s="149"/>
      <c r="AC27" s="150"/>
      <c r="AD27" s="149"/>
      <c r="AE27" s="150">
        <f t="shared" si="173"/>
        <v>0</v>
      </c>
      <c r="AF27" s="149">
        <f t="shared" si="174"/>
        <v>0</v>
      </c>
      <c r="AG27" s="149"/>
      <c r="AH27" s="149"/>
      <c r="AI27" s="149">
        <f t="shared" si="175"/>
        <v>1126561225</v>
      </c>
      <c r="AJ27" s="149"/>
      <c r="AK27" s="149"/>
      <c r="AL27" s="153">
        <v>1115295613</v>
      </c>
      <c r="AM27" s="161"/>
      <c r="AN27" s="161"/>
      <c r="AO27" s="161"/>
      <c r="AP27" s="161"/>
      <c r="AQ27" s="161"/>
      <c r="AR27" s="161"/>
      <c r="AS27" s="161"/>
      <c r="AT27" s="161"/>
      <c r="AU27" s="161"/>
      <c r="AV27" s="161"/>
      <c r="AW27" s="154"/>
      <c r="AX27" s="149">
        <f>+SUM(AL27:AW27)</f>
        <v>1115295613</v>
      </c>
      <c r="AY27" s="153">
        <v>92640988</v>
      </c>
      <c r="AZ27" s="161"/>
      <c r="BA27" s="161"/>
      <c r="BB27" s="161"/>
      <c r="BC27" s="161"/>
      <c r="BD27" s="161"/>
      <c r="BE27" s="161"/>
      <c r="BF27" s="161"/>
      <c r="BG27" s="161"/>
      <c r="BH27" s="161"/>
      <c r="BI27" s="161"/>
      <c r="BJ27" s="154"/>
      <c r="BK27" s="149">
        <f>+SUM(AY27:BJ27)</f>
        <v>92640988</v>
      </c>
      <c r="BL27" s="153">
        <v>92640988</v>
      </c>
      <c r="BM27" s="161"/>
      <c r="BN27" s="161"/>
      <c r="BO27" s="161"/>
      <c r="BP27" s="161"/>
      <c r="BQ27" s="161"/>
      <c r="BR27" s="161"/>
      <c r="BS27" s="161"/>
      <c r="BT27" s="161"/>
      <c r="BU27" s="161"/>
      <c r="BV27" s="161"/>
      <c r="BW27" s="154"/>
      <c r="BX27" s="149">
        <f>+SUM(BL27:BW27)</f>
        <v>92640988</v>
      </c>
      <c r="BY27" s="153">
        <v>92640988</v>
      </c>
      <c r="BZ27" s="161"/>
      <c r="CA27" s="161"/>
      <c r="CB27" s="161"/>
      <c r="CC27" s="161"/>
      <c r="CD27" s="161"/>
      <c r="CE27" s="161"/>
      <c r="CF27" s="161"/>
      <c r="CG27" s="161"/>
      <c r="CH27" s="161"/>
      <c r="CI27" s="161"/>
      <c r="CJ27" s="154"/>
      <c r="CK27" s="149">
        <f>+SUM(BY27:CJ27)</f>
        <v>92640988</v>
      </c>
      <c r="CL27" s="161">
        <f t="shared" si="176"/>
        <v>11265612</v>
      </c>
      <c r="CM27" s="161">
        <f t="shared" si="177"/>
        <v>1022654625</v>
      </c>
      <c r="CN27" s="161">
        <f t="shared" si="178"/>
        <v>0</v>
      </c>
      <c r="CO27" s="161">
        <f t="shared" si="179"/>
        <v>0</v>
      </c>
      <c r="CP27" s="351">
        <f t="shared" si="34"/>
        <v>0.99000000022191426</v>
      </c>
      <c r="CQ27" s="352">
        <f t="shared" si="35"/>
        <v>8.2233424996497634E-2</v>
      </c>
      <c r="CR27" s="342"/>
      <c r="CS27" s="351">
        <f t="shared" si="180"/>
        <v>1.4785822571340534E-2</v>
      </c>
      <c r="CT27" s="343"/>
      <c r="CU27" s="158">
        <v>1126561225</v>
      </c>
      <c r="CV27" s="426">
        <f t="shared" si="181"/>
        <v>0</v>
      </c>
      <c r="CW27" s="436">
        <v>1115295613</v>
      </c>
      <c r="CX27" s="426">
        <f t="shared" si="182"/>
        <v>0</v>
      </c>
      <c r="CY27" s="436">
        <v>92640988</v>
      </c>
      <c r="CZ27" s="428">
        <f t="shared" si="183"/>
        <v>0</v>
      </c>
      <c r="DA27" s="436">
        <v>92640988</v>
      </c>
      <c r="DB27" s="426">
        <f t="shared" si="184"/>
        <v>0</v>
      </c>
      <c r="DC27" s="436">
        <v>92640988</v>
      </c>
      <c r="DD27" s="426">
        <f t="shared" si="185"/>
        <v>0</v>
      </c>
      <c r="DF27" s="165"/>
      <c r="DG27" s="165"/>
      <c r="DH27" s="165"/>
      <c r="DI27" s="165"/>
      <c r="DJ27" s="165"/>
      <c r="DK27" s="165"/>
      <c r="DL27" s="165"/>
      <c r="DM27" s="165"/>
      <c r="DN27" s="165"/>
      <c r="DO27" s="165"/>
    </row>
    <row r="28" spans="1:119" s="175" customFormat="1" ht="20.25" customHeight="1" outlineLevel="2" x14ac:dyDescent="0.25">
      <c r="A28" s="169"/>
      <c r="B28" s="451"/>
      <c r="C28" s="179" t="s">
        <v>607</v>
      </c>
      <c r="D28" s="170">
        <v>10</v>
      </c>
      <c r="E28" s="399" t="s">
        <v>606</v>
      </c>
      <c r="F28" s="187">
        <f>+F29</f>
        <v>1529000000</v>
      </c>
      <c r="G28" s="194">
        <f t="shared" ref="G28:AX28" si="186">+G29</f>
        <v>0</v>
      </c>
      <c r="H28" s="187">
        <f t="shared" si="186"/>
        <v>0</v>
      </c>
      <c r="I28" s="194">
        <f t="shared" ref="I28" si="187">+I29</f>
        <v>0</v>
      </c>
      <c r="J28" s="187">
        <f t="shared" ref="J28" si="188">+J29</f>
        <v>0</v>
      </c>
      <c r="K28" s="194">
        <f t="shared" ref="K28" si="189">+K29</f>
        <v>0</v>
      </c>
      <c r="L28" s="187">
        <f t="shared" ref="L28" si="190">+L29</f>
        <v>0</v>
      </c>
      <c r="M28" s="194">
        <f t="shared" ref="M28" si="191">+M29</f>
        <v>0</v>
      </c>
      <c r="N28" s="187">
        <f t="shared" ref="N28" si="192">+N29</f>
        <v>0</v>
      </c>
      <c r="O28" s="194">
        <f t="shared" ref="O28" si="193">+O29</f>
        <v>0</v>
      </c>
      <c r="P28" s="187">
        <f t="shared" ref="P28" si="194">+P29</f>
        <v>0</v>
      </c>
      <c r="Q28" s="194">
        <f t="shared" ref="Q28" si="195">+Q29</f>
        <v>0</v>
      </c>
      <c r="R28" s="187">
        <f t="shared" ref="R28" si="196">+R29</f>
        <v>0</v>
      </c>
      <c r="S28" s="194">
        <f t="shared" ref="S28" si="197">+S29</f>
        <v>0</v>
      </c>
      <c r="T28" s="187">
        <f t="shared" ref="T28" si="198">+T29</f>
        <v>0</v>
      </c>
      <c r="U28" s="194">
        <f t="shared" ref="U28" si="199">+U29</f>
        <v>0</v>
      </c>
      <c r="V28" s="187">
        <f t="shared" ref="V28" si="200">+V29</f>
        <v>0</v>
      </c>
      <c r="W28" s="194">
        <f t="shared" ref="W28" si="201">+W29</f>
        <v>0</v>
      </c>
      <c r="X28" s="187">
        <f t="shared" ref="X28" si="202">+X29</f>
        <v>0</v>
      </c>
      <c r="Y28" s="194">
        <f t="shared" ref="Y28" si="203">+Y29</f>
        <v>0</v>
      </c>
      <c r="Z28" s="187">
        <f t="shared" ref="Z28" si="204">+Z29</f>
        <v>0</v>
      </c>
      <c r="AA28" s="194">
        <f t="shared" ref="AA28" si="205">+AA29</f>
        <v>0</v>
      </c>
      <c r="AB28" s="187">
        <f t="shared" ref="AB28" si="206">+AB29</f>
        <v>0</v>
      </c>
      <c r="AC28" s="194">
        <f t="shared" ref="AC28" si="207">+AC29</f>
        <v>0</v>
      </c>
      <c r="AD28" s="187">
        <f t="shared" ref="AD28" si="208">+AD29</f>
        <v>0</v>
      </c>
      <c r="AE28" s="194">
        <f t="shared" ref="AE28" si="209">+AE29</f>
        <v>0</v>
      </c>
      <c r="AF28" s="187">
        <f t="shared" ref="AF28" si="210">+AF29</f>
        <v>0</v>
      </c>
      <c r="AG28" s="187">
        <f t="shared" si="186"/>
        <v>0</v>
      </c>
      <c r="AH28" s="187">
        <f t="shared" si="186"/>
        <v>0</v>
      </c>
      <c r="AI28" s="187">
        <f t="shared" si="186"/>
        <v>1529000000</v>
      </c>
      <c r="AJ28" s="187">
        <f t="shared" si="186"/>
        <v>0</v>
      </c>
      <c r="AK28" s="187">
        <f t="shared" si="186"/>
        <v>0</v>
      </c>
      <c r="AL28" s="190">
        <f t="shared" si="186"/>
        <v>1513710000</v>
      </c>
      <c r="AM28" s="176">
        <f t="shared" si="186"/>
        <v>0</v>
      </c>
      <c r="AN28" s="176">
        <f t="shared" si="186"/>
        <v>0</v>
      </c>
      <c r="AO28" s="176">
        <f t="shared" si="186"/>
        <v>0</v>
      </c>
      <c r="AP28" s="176">
        <f t="shared" si="186"/>
        <v>0</v>
      </c>
      <c r="AQ28" s="176">
        <f t="shared" si="186"/>
        <v>0</v>
      </c>
      <c r="AR28" s="176">
        <f t="shared" si="186"/>
        <v>0</v>
      </c>
      <c r="AS28" s="176">
        <f t="shared" si="186"/>
        <v>0</v>
      </c>
      <c r="AT28" s="176">
        <f t="shared" si="186"/>
        <v>0</v>
      </c>
      <c r="AU28" s="176">
        <f t="shared" si="186"/>
        <v>0</v>
      </c>
      <c r="AV28" s="176">
        <f t="shared" si="186"/>
        <v>0</v>
      </c>
      <c r="AW28" s="208">
        <f t="shared" si="186"/>
        <v>0</v>
      </c>
      <c r="AX28" s="187">
        <f t="shared" si="186"/>
        <v>1513710000</v>
      </c>
      <c r="AY28" s="190">
        <f t="shared" ref="AY28" si="211">+AY29</f>
        <v>122984172</v>
      </c>
      <c r="AZ28" s="176">
        <f t="shared" ref="AZ28" si="212">+AZ29</f>
        <v>0</v>
      </c>
      <c r="BA28" s="176">
        <f t="shared" ref="BA28" si="213">+BA29</f>
        <v>0</v>
      </c>
      <c r="BB28" s="176">
        <f t="shared" ref="BB28" si="214">+BB29</f>
        <v>0</v>
      </c>
      <c r="BC28" s="176">
        <f t="shared" ref="BC28" si="215">+BC29</f>
        <v>0</v>
      </c>
      <c r="BD28" s="176">
        <f t="shared" ref="BD28" si="216">+BD29</f>
        <v>0</v>
      </c>
      <c r="BE28" s="176">
        <f t="shared" ref="BE28" si="217">+BE29</f>
        <v>0</v>
      </c>
      <c r="BF28" s="176">
        <f t="shared" ref="BF28" si="218">+BF29</f>
        <v>0</v>
      </c>
      <c r="BG28" s="176">
        <f t="shared" ref="BG28" si="219">+BG29</f>
        <v>0</v>
      </c>
      <c r="BH28" s="176">
        <f t="shared" ref="BH28" si="220">+BH29</f>
        <v>0</v>
      </c>
      <c r="BI28" s="176">
        <f t="shared" ref="BI28" si="221">+BI29</f>
        <v>0</v>
      </c>
      <c r="BJ28" s="208">
        <f t="shared" ref="BJ28" si="222">+BJ29</f>
        <v>0</v>
      </c>
      <c r="BK28" s="187">
        <f t="shared" ref="BK28" si="223">+BK29</f>
        <v>122984172</v>
      </c>
      <c r="BL28" s="190">
        <f t="shared" ref="BL28" si="224">+BL29</f>
        <v>122984172</v>
      </c>
      <c r="BM28" s="176">
        <f t="shared" ref="BM28" si="225">+BM29</f>
        <v>0</v>
      </c>
      <c r="BN28" s="176">
        <f t="shared" ref="BN28" si="226">+BN29</f>
        <v>0</v>
      </c>
      <c r="BO28" s="176">
        <f t="shared" ref="BO28" si="227">+BO29</f>
        <v>0</v>
      </c>
      <c r="BP28" s="176">
        <f t="shared" ref="BP28" si="228">+BP29</f>
        <v>0</v>
      </c>
      <c r="BQ28" s="176">
        <f t="shared" ref="BQ28" si="229">+BQ29</f>
        <v>0</v>
      </c>
      <c r="BR28" s="176">
        <f t="shared" ref="BR28" si="230">+BR29</f>
        <v>0</v>
      </c>
      <c r="BS28" s="176">
        <f t="shared" ref="BS28" si="231">+BS29</f>
        <v>0</v>
      </c>
      <c r="BT28" s="176">
        <f t="shared" ref="BT28" si="232">+BT29</f>
        <v>0</v>
      </c>
      <c r="BU28" s="176">
        <f t="shared" ref="BU28" si="233">+BU29</f>
        <v>0</v>
      </c>
      <c r="BV28" s="176">
        <f t="shared" ref="BV28" si="234">+BV29</f>
        <v>0</v>
      </c>
      <c r="BW28" s="208">
        <f t="shared" ref="BW28" si="235">+BW29</f>
        <v>0</v>
      </c>
      <c r="BX28" s="187">
        <f t="shared" ref="BX28" si="236">+BX29</f>
        <v>122984172</v>
      </c>
      <c r="BY28" s="190">
        <f t="shared" ref="BY28" si="237">+BY29</f>
        <v>122984172</v>
      </c>
      <c r="BZ28" s="176">
        <f t="shared" ref="BZ28" si="238">+BZ29</f>
        <v>0</v>
      </c>
      <c r="CA28" s="176">
        <f t="shared" ref="CA28" si="239">+CA29</f>
        <v>0</v>
      </c>
      <c r="CB28" s="176">
        <f t="shared" ref="CB28" si="240">+CB29</f>
        <v>0</v>
      </c>
      <c r="CC28" s="176">
        <f t="shared" ref="CC28" si="241">+CC29</f>
        <v>0</v>
      </c>
      <c r="CD28" s="176">
        <f t="shared" ref="CD28" si="242">+CD29</f>
        <v>0</v>
      </c>
      <c r="CE28" s="176">
        <f t="shared" ref="CE28" si="243">+CE29</f>
        <v>0</v>
      </c>
      <c r="CF28" s="176">
        <f t="shared" ref="CF28" si="244">+CF29</f>
        <v>0</v>
      </c>
      <c r="CG28" s="176">
        <f t="shared" ref="CG28" si="245">+CG29</f>
        <v>0</v>
      </c>
      <c r="CH28" s="176">
        <f t="shared" ref="CH28" si="246">+CH29</f>
        <v>0</v>
      </c>
      <c r="CI28" s="176">
        <f t="shared" ref="CI28" si="247">+CI29</f>
        <v>0</v>
      </c>
      <c r="CJ28" s="208">
        <f t="shared" ref="CJ28" si="248">+CJ29</f>
        <v>0</v>
      </c>
      <c r="CK28" s="187">
        <f t="shared" ref="CK28" si="249">+CK29</f>
        <v>122984172</v>
      </c>
      <c r="CL28" s="176">
        <f t="shared" ref="CL28:CO28" si="250">+CL29</f>
        <v>15290000</v>
      </c>
      <c r="CM28" s="176">
        <f t="shared" si="250"/>
        <v>1390725828</v>
      </c>
      <c r="CN28" s="176">
        <f t="shared" si="250"/>
        <v>0</v>
      </c>
      <c r="CO28" s="176">
        <f t="shared" si="250"/>
        <v>0</v>
      </c>
      <c r="CP28" s="171">
        <f t="shared" si="34"/>
        <v>0.99</v>
      </c>
      <c r="CQ28" s="228">
        <f t="shared" si="35"/>
        <v>8.0434383257030742E-2</v>
      </c>
      <c r="CR28" s="267">
        <f>+BK28/$BK$22</f>
        <v>1.0951509965076552E-2</v>
      </c>
      <c r="CS28" s="171"/>
      <c r="CT28" s="172"/>
      <c r="CU28" s="173"/>
      <c r="CV28" s="425"/>
      <c r="CW28" s="312"/>
      <c r="CX28" s="425"/>
      <c r="CY28" s="312"/>
      <c r="CZ28" s="313"/>
      <c r="DA28" s="444"/>
      <c r="DB28" s="425"/>
      <c r="DC28" s="312"/>
      <c r="DD28" s="425"/>
      <c r="DF28" s="173"/>
      <c r="DG28" s="173"/>
      <c r="DH28" s="173"/>
      <c r="DI28" s="173"/>
      <c r="DJ28" s="173"/>
      <c r="DK28" s="174"/>
      <c r="DL28" s="173"/>
      <c r="DM28" s="173"/>
      <c r="DN28" s="173"/>
      <c r="DO28" s="173"/>
    </row>
    <row r="29" spans="1:119" s="134" customFormat="1" outlineLevel="3" x14ac:dyDescent="0.2">
      <c r="B29" s="452" t="str">
        <f t="shared" si="172"/>
        <v>A-1-0-1-4-210</v>
      </c>
      <c r="C29" s="183" t="s">
        <v>463</v>
      </c>
      <c r="D29" s="168" t="s">
        <v>415</v>
      </c>
      <c r="E29" s="300" t="s">
        <v>363</v>
      </c>
      <c r="F29" s="149">
        <v>1529000000</v>
      </c>
      <c r="G29" s="150"/>
      <c r="H29" s="149"/>
      <c r="I29" s="150"/>
      <c r="J29" s="149"/>
      <c r="K29" s="150"/>
      <c r="L29" s="149"/>
      <c r="M29" s="150"/>
      <c r="N29" s="149"/>
      <c r="O29" s="150"/>
      <c r="P29" s="149"/>
      <c r="Q29" s="150"/>
      <c r="R29" s="149"/>
      <c r="S29" s="150"/>
      <c r="T29" s="149"/>
      <c r="U29" s="150"/>
      <c r="V29" s="149"/>
      <c r="W29" s="150"/>
      <c r="X29" s="149"/>
      <c r="Y29" s="150"/>
      <c r="Z29" s="149"/>
      <c r="AA29" s="150"/>
      <c r="AB29" s="149"/>
      <c r="AC29" s="150"/>
      <c r="AD29" s="149"/>
      <c r="AE29" s="150">
        <f t="shared" ref="AE29" si="251">+G29+I29+K29+M29+O29+Q29+S29+U29+W29+Y29+AA29+AC29</f>
        <v>0</v>
      </c>
      <c r="AF29" s="149">
        <f t="shared" ref="AF29" si="252">+H29+J29+L29+N29+P29+R29+T29+V29+X29+Z29+AB29+AD29</f>
        <v>0</v>
      </c>
      <c r="AG29" s="149"/>
      <c r="AH29" s="149"/>
      <c r="AI29" s="149">
        <f>+F29-AE29+AF29-AG29+AH29</f>
        <v>1529000000</v>
      </c>
      <c r="AJ29" s="149"/>
      <c r="AK29" s="149"/>
      <c r="AL29" s="153">
        <v>1513710000</v>
      </c>
      <c r="AM29" s="161"/>
      <c r="AN29" s="161"/>
      <c r="AO29" s="161"/>
      <c r="AP29" s="161"/>
      <c r="AQ29" s="161"/>
      <c r="AR29" s="161"/>
      <c r="AS29" s="161"/>
      <c r="AT29" s="161"/>
      <c r="AU29" s="161"/>
      <c r="AV29" s="161"/>
      <c r="AW29" s="154"/>
      <c r="AX29" s="149">
        <f>+SUM(AL29:AW29)</f>
        <v>1513710000</v>
      </c>
      <c r="AY29" s="153">
        <v>122984172</v>
      </c>
      <c r="AZ29" s="161"/>
      <c r="BA29" s="161"/>
      <c r="BB29" s="161"/>
      <c r="BC29" s="161"/>
      <c r="BD29" s="161"/>
      <c r="BE29" s="161"/>
      <c r="BF29" s="161"/>
      <c r="BG29" s="161"/>
      <c r="BH29" s="161"/>
      <c r="BI29" s="161"/>
      <c r="BJ29" s="154"/>
      <c r="BK29" s="149">
        <f>+SUM(AY29:BJ29)</f>
        <v>122984172</v>
      </c>
      <c r="BL29" s="153">
        <v>122984172</v>
      </c>
      <c r="BM29" s="161"/>
      <c r="BN29" s="161"/>
      <c r="BO29" s="161"/>
      <c r="BP29" s="161"/>
      <c r="BQ29" s="161"/>
      <c r="BR29" s="161"/>
      <c r="BS29" s="161"/>
      <c r="BT29" s="161"/>
      <c r="BU29" s="161"/>
      <c r="BV29" s="161"/>
      <c r="BW29" s="154"/>
      <c r="BX29" s="149">
        <f>+SUM(BL29:BW29)</f>
        <v>122984172</v>
      </c>
      <c r="BY29" s="153">
        <v>122984172</v>
      </c>
      <c r="BZ29" s="161"/>
      <c r="CA29" s="161"/>
      <c r="CB29" s="161"/>
      <c r="CC29" s="161"/>
      <c r="CD29" s="161"/>
      <c r="CE29" s="161"/>
      <c r="CF29" s="161"/>
      <c r="CG29" s="161"/>
      <c r="CH29" s="161"/>
      <c r="CI29" s="161"/>
      <c r="CJ29" s="154"/>
      <c r="CK29" s="149">
        <f>+SUM(BY29:CJ29)</f>
        <v>122984172</v>
      </c>
      <c r="CL29" s="161">
        <f t="shared" ref="CL29" si="253">+AI29-AX29</f>
        <v>15290000</v>
      </c>
      <c r="CM29" s="161">
        <f t="shared" ref="CM29" si="254">+AL29-AY29</f>
        <v>1390725828</v>
      </c>
      <c r="CN29" s="161">
        <f t="shared" ref="CN29" si="255">+BK29-BX29</f>
        <v>0</v>
      </c>
      <c r="CO29" s="161">
        <f t="shared" ref="CO29" si="256">+BX29-CK29</f>
        <v>0</v>
      </c>
      <c r="CP29" s="351">
        <f t="shared" si="34"/>
        <v>0.99</v>
      </c>
      <c r="CQ29" s="352">
        <f t="shared" si="35"/>
        <v>8.0434383257030742E-2</v>
      </c>
      <c r="CR29" s="342"/>
      <c r="CS29" s="351">
        <f>+AY29/$AY$28</f>
        <v>1</v>
      </c>
      <c r="CT29" s="343"/>
      <c r="CU29" s="158">
        <v>1529000000</v>
      </c>
      <c r="CV29" s="426">
        <f t="shared" ref="CV29" si="257">+CU29-AI29</f>
        <v>0</v>
      </c>
      <c r="CW29" s="436">
        <v>1513710000</v>
      </c>
      <c r="CX29" s="426">
        <f t="shared" ref="CX29" si="258">+CW29-AX29</f>
        <v>0</v>
      </c>
      <c r="CY29" s="436">
        <v>122984172</v>
      </c>
      <c r="CZ29" s="428">
        <f t="shared" ref="CZ29" si="259">+CY29-BK29</f>
        <v>0</v>
      </c>
      <c r="DA29" s="436">
        <v>122984172</v>
      </c>
      <c r="DB29" s="426">
        <f t="shared" ref="DB29" si="260">+DA29-BX29</f>
        <v>0</v>
      </c>
      <c r="DC29" s="436">
        <v>122984172</v>
      </c>
      <c r="DD29" s="426">
        <f t="shared" ref="DD29" si="261">+DC29-CK29</f>
        <v>0</v>
      </c>
      <c r="DF29" s="344"/>
      <c r="DG29" s="344"/>
      <c r="DH29" s="344"/>
      <c r="DI29" s="344"/>
      <c r="DJ29" s="344"/>
      <c r="DK29" s="345"/>
      <c r="DL29" s="344"/>
      <c r="DM29" s="344"/>
      <c r="DN29" s="344"/>
      <c r="DO29" s="344"/>
    </row>
    <row r="30" spans="1:119" s="175" customFormat="1" ht="20.25" customHeight="1" outlineLevel="2" x14ac:dyDescent="0.25">
      <c r="A30" s="169"/>
      <c r="B30" s="451"/>
      <c r="C30" s="179" t="s">
        <v>609</v>
      </c>
      <c r="D30" s="170">
        <v>10</v>
      </c>
      <c r="E30" s="399" t="s">
        <v>608</v>
      </c>
      <c r="F30" s="187">
        <f>+SUM(F31:F36)</f>
        <v>25471000000</v>
      </c>
      <c r="G30" s="194">
        <f t="shared" ref="G30:AX30" si="262">+SUM(G31:G36)</f>
        <v>0</v>
      </c>
      <c r="H30" s="187">
        <f t="shared" si="262"/>
        <v>0</v>
      </c>
      <c r="I30" s="194">
        <f t="shared" ref="I30" si="263">+SUM(I31:I36)</f>
        <v>0</v>
      </c>
      <c r="J30" s="187">
        <f t="shared" ref="J30" si="264">+SUM(J31:J36)</f>
        <v>0</v>
      </c>
      <c r="K30" s="194">
        <f t="shared" ref="K30" si="265">+SUM(K31:K36)</f>
        <v>0</v>
      </c>
      <c r="L30" s="187">
        <f t="shared" ref="L30" si="266">+SUM(L31:L36)</f>
        <v>0</v>
      </c>
      <c r="M30" s="194">
        <f t="shared" ref="M30" si="267">+SUM(M31:M36)</f>
        <v>0</v>
      </c>
      <c r="N30" s="187">
        <f t="shared" ref="N30" si="268">+SUM(N31:N36)</f>
        <v>0</v>
      </c>
      <c r="O30" s="194">
        <f t="shared" ref="O30" si="269">+SUM(O31:O36)</f>
        <v>0</v>
      </c>
      <c r="P30" s="187">
        <f t="shared" ref="P30" si="270">+SUM(P31:P36)</f>
        <v>0</v>
      </c>
      <c r="Q30" s="194">
        <f t="shared" ref="Q30" si="271">+SUM(Q31:Q36)</f>
        <v>0</v>
      </c>
      <c r="R30" s="187">
        <f t="shared" ref="R30" si="272">+SUM(R31:R36)</f>
        <v>0</v>
      </c>
      <c r="S30" s="194">
        <f t="shared" ref="S30" si="273">+SUM(S31:S36)</f>
        <v>0</v>
      </c>
      <c r="T30" s="187">
        <f t="shared" ref="T30" si="274">+SUM(T31:T36)</f>
        <v>0</v>
      </c>
      <c r="U30" s="194">
        <f t="shared" ref="U30" si="275">+SUM(U31:U36)</f>
        <v>0</v>
      </c>
      <c r="V30" s="187">
        <f t="shared" ref="V30" si="276">+SUM(V31:V36)</f>
        <v>0</v>
      </c>
      <c r="W30" s="194">
        <f t="shared" ref="W30" si="277">+SUM(W31:W36)</f>
        <v>0</v>
      </c>
      <c r="X30" s="187">
        <f t="shared" ref="X30" si="278">+SUM(X31:X36)</f>
        <v>0</v>
      </c>
      <c r="Y30" s="194">
        <f t="shared" ref="Y30" si="279">+SUM(Y31:Y36)</f>
        <v>0</v>
      </c>
      <c r="Z30" s="187">
        <f t="shared" ref="Z30" si="280">+SUM(Z31:Z36)</f>
        <v>0</v>
      </c>
      <c r="AA30" s="194">
        <f t="shared" ref="AA30" si="281">+SUM(AA31:AA36)</f>
        <v>0</v>
      </c>
      <c r="AB30" s="187">
        <f t="shared" ref="AB30" si="282">+SUM(AB31:AB36)</f>
        <v>0</v>
      </c>
      <c r="AC30" s="194">
        <f t="shared" ref="AC30" si="283">+SUM(AC31:AC36)</f>
        <v>0</v>
      </c>
      <c r="AD30" s="187">
        <f t="shared" ref="AD30" si="284">+SUM(AD31:AD36)</f>
        <v>0</v>
      </c>
      <c r="AE30" s="194">
        <f t="shared" ref="AE30" si="285">+SUM(AE31:AE36)</f>
        <v>0</v>
      </c>
      <c r="AF30" s="187">
        <f t="shared" ref="AF30" si="286">+SUM(AF31:AF36)</f>
        <v>0</v>
      </c>
      <c r="AG30" s="187">
        <f t="shared" si="262"/>
        <v>0</v>
      </c>
      <c r="AH30" s="187">
        <f t="shared" si="262"/>
        <v>0</v>
      </c>
      <c r="AI30" s="187">
        <f t="shared" si="262"/>
        <v>25471000000</v>
      </c>
      <c r="AJ30" s="187">
        <f t="shared" si="262"/>
        <v>0</v>
      </c>
      <c r="AK30" s="187">
        <f t="shared" si="262"/>
        <v>0</v>
      </c>
      <c r="AL30" s="190">
        <f t="shared" si="262"/>
        <v>25216290000</v>
      </c>
      <c r="AM30" s="176">
        <f t="shared" si="262"/>
        <v>0</v>
      </c>
      <c r="AN30" s="176">
        <f t="shared" si="262"/>
        <v>0</v>
      </c>
      <c r="AO30" s="176">
        <f t="shared" si="262"/>
        <v>0</v>
      </c>
      <c r="AP30" s="176">
        <f t="shared" si="262"/>
        <v>0</v>
      </c>
      <c r="AQ30" s="176">
        <f t="shared" si="262"/>
        <v>0</v>
      </c>
      <c r="AR30" s="176">
        <f t="shared" si="262"/>
        <v>0</v>
      </c>
      <c r="AS30" s="176">
        <f t="shared" si="262"/>
        <v>0</v>
      </c>
      <c r="AT30" s="176">
        <f t="shared" si="262"/>
        <v>0</v>
      </c>
      <c r="AU30" s="176">
        <f t="shared" si="262"/>
        <v>0</v>
      </c>
      <c r="AV30" s="176">
        <f t="shared" si="262"/>
        <v>0</v>
      </c>
      <c r="AW30" s="208">
        <f t="shared" si="262"/>
        <v>0</v>
      </c>
      <c r="AX30" s="187">
        <f t="shared" si="262"/>
        <v>25216290000</v>
      </c>
      <c r="AY30" s="190">
        <f t="shared" ref="AY30" si="287">+SUM(AY31:AY36)</f>
        <v>946268702</v>
      </c>
      <c r="AZ30" s="176">
        <f t="shared" ref="AZ30" si="288">+SUM(AZ31:AZ36)</f>
        <v>0</v>
      </c>
      <c r="BA30" s="176">
        <f t="shared" ref="BA30" si="289">+SUM(BA31:BA36)</f>
        <v>0</v>
      </c>
      <c r="BB30" s="176">
        <f t="shared" ref="BB30" si="290">+SUM(BB31:BB36)</f>
        <v>0</v>
      </c>
      <c r="BC30" s="176">
        <f t="shared" ref="BC30" si="291">+SUM(BC31:BC36)</f>
        <v>0</v>
      </c>
      <c r="BD30" s="176">
        <f t="shared" ref="BD30" si="292">+SUM(BD31:BD36)</f>
        <v>0</v>
      </c>
      <c r="BE30" s="176">
        <f t="shared" ref="BE30" si="293">+SUM(BE31:BE36)</f>
        <v>0</v>
      </c>
      <c r="BF30" s="176">
        <f t="shared" ref="BF30" si="294">+SUM(BF31:BF36)</f>
        <v>0</v>
      </c>
      <c r="BG30" s="176">
        <f t="shared" ref="BG30" si="295">+SUM(BG31:BG36)</f>
        <v>0</v>
      </c>
      <c r="BH30" s="176">
        <f t="shared" ref="BH30" si="296">+SUM(BH31:BH36)</f>
        <v>0</v>
      </c>
      <c r="BI30" s="176">
        <f t="shared" ref="BI30" si="297">+SUM(BI31:BI36)</f>
        <v>0</v>
      </c>
      <c r="BJ30" s="208">
        <f t="shared" ref="BJ30" si="298">+SUM(BJ31:BJ36)</f>
        <v>0</v>
      </c>
      <c r="BK30" s="187">
        <f t="shared" ref="BK30" si="299">+SUM(BK31:BK36)</f>
        <v>946268702</v>
      </c>
      <c r="BL30" s="190">
        <f t="shared" ref="BL30" si="300">+SUM(BL31:BL36)</f>
        <v>946268702</v>
      </c>
      <c r="BM30" s="176">
        <f t="shared" ref="BM30" si="301">+SUM(BM31:BM36)</f>
        <v>0</v>
      </c>
      <c r="BN30" s="176">
        <f t="shared" ref="BN30" si="302">+SUM(BN31:BN36)</f>
        <v>0</v>
      </c>
      <c r="BO30" s="176">
        <f t="shared" ref="BO30" si="303">+SUM(BO31:BO36)</f>
        <v>0</v>
      </c>
      <c r="BP30" s="176">
        <f t="shared" ref="BP30" si="304">+SUM(BP31:BP36)</f>
        <v>0</v>
      </c>
      <c r="BQ30" s="176">
        <f t="shared" ref="BQ30" si="305">+SUM(BQ31:BQ36)</f>
        <v>0</v>
      </c>
      <c r="BR30" s="176">
        <f t="shared" ref="BR30" si="306">+SUM(BR31:BR36)</f>
        <v>0</v>
      </c>
      <c r="BS30" s="176">
        <f t="shared" ref="BS30" si="307">+SUM(BS31:BS36)</f>
        <v>0</v>
      </c>
      <c r="BT30" s="176">
        <f t="shared" ref="BT30" si="308">+SUM(BT31:BT36)</f>
        <v>0</v>
      </c>
      <c r="BU30" s="176">
        <f t="shared" ref="BU30" si="309">+SUM(BU31:BU36)</f>
        <v>0</v>
      </c>
      <c r="BV30" s="176">
        <f t="shared" ref="BV30" si="310">+SUM(BV31:BV36)</f>
        <v>0</v>
      </c>
      <c r="BW30" s="208">
        <f t="shared" ref="BW30" si="311">+SUM(BW31:BW36)</f>
        <v>0</v>
      </c>
      <c r="BX30" s="187">
        <f t="shared" ref="BX30" si="312">+SUM(BX31:BX36)</f>
        <v>946268702</v>
      </c>
      <c r="BY30" s="190">
        <f t="shared" ref="BY30" si="313">+SUM(BY31:BY36)</f>
        <v>946268702</v>
      </c>
      <c r="BZ30" s="176">
        <f t="shared" ref="BZ30" si="314">+SUM(BZ31:BZ36)</f>
        <v>0</v>
      </c>
      <c r="CA30" s="176">
        <f t="shared" ref="CA30" si="315">+SUM(CA31:CA36)</f>
        <v>0</v>
      </c>
      <c r="CB30" s="176">
        <f t="shared" ref="CB30" si="316">+SUM(CB31:CB36)</f>
        <v>0</v>
      </c>
      <c r="CC30" s="176">
        <f t="shared" ref="CC30" si="317">+SUM(CC31:CC36)</f>
        <v>0</v>
      </c>
      <c r="CD30" s="176">
        <f t="shared" ref="CD30" si="318">+SUM(CD31:CD36)</f>
        <v>0</v>
      </c>
      <c r="CE30" s="176">
        <f t="shared" ref="CE30" si="319">+SUM(CE31:CE36)</f>
        <v>0</v>
      </c>
      <c r="CF30" s="176">
        <f t="shared" ref="CF30" si="320">+SUM(CF31:CF36)</f>
        <v>0</v>
      </c>
      <c r="CG30" s="176">
        <f t="shared" ref="CG30" si="321">+SUM(CG31:CG36)</f>
        <v>0</v>
      </c>
      <c r="CH30" s="176">
        <f t="shared" ref="CH30" si="322">+SUM(CH31:CH36)</f>
        <v>0</v>
      </c>
      <c r="CI30" s="176">
        <f t="shared" ref="CI30" si="323">+SUM(CI31:CI36)</f>
        <v>0</v>
      </c>
      <c r="CJ30" s="208">
        <f t="shared" ref="CJ30" si="324">+SUM(CJ31:CJ36)</f>
        <v>0</v>
      </c>
      <c r="CK30" s="187">
        <f t="shared" ref="CK30" si="325">+SUM(CK31:CK36)</f>
        <v>946268702</v>
      </c>
      <c r="CL30" s="176">
        <f t="shared" ref="CL30:CO30" si="326">+SUM(CL31:CL36)</f>
        <v>254710000</v>
      </c>
      <c r="CM30" s="176">
        <f t="shared" si="326"/>
        <v>24270021298</v>
      </c>
      <c r="CN30" s="176">
        <f t="shared" si="326"/>
        <v>0</v>
      </c>
      <c r="CO30" s="176">
        <f t="shared" si="326"/>
        <v>0</v>
      </c>
      <c r="CP30" s="171">
        <f t="shared" si="34"/>
        <v>0.99</v>
      </c>
      <c r="CQ30" s="228">
        <f t="shared" si="35"/>
        <v>3.7150826508578386E-2</v>
      </c>
      <c r="CR30" s="267">
        <f>+BK30/$BK$22</f>
        <v>8.4263453996283794E-2</v>
      </c>
      <c r="CS30" s="171"/>
      <c r="CT30" s="172"/>
      <c r="CU30" s="173"/>
      <c r="CV30" s="425"/>
      <c r="CW30" s="312"/>
      <c r="CX30" s="425"/>
      <c r="CY30" s="312"/>
      <c r="CZ30" s="313"/>
      <c r="DA30" s="444"/>
      <c r="DB30" s="425"/>
      <c r="DC30" s="312"/>
      <c r="DD30" s="425"/>
      <c r="DF30" s="173"/>
      <c r="DG30" s="173"/>
      <c r="DH30" s="173"/>
      <c r="DI30" s="173"/>
      <c r="DJ30" s="173"/>
      <c r="DK30" s="174"/>
      <c r="DL30" s="173"/>
      <c r="DM30" s="173"/>
      <c r="DN30" s="173"/>
      <c r="DO30" s="173"/>
    </row>
    <row r="31" spans="1:119" s="134" customFormat="1" outlineLevel="3" x14ac:dyDescent="0.2">
      <c r="B31" s="452" t="str">
        <f t="shared" si="172"/>
        <v>A-1-0-1-5-110</v>
      </c>
      <c r="C31" s="183" t="s">
        <v>464</v>
      </c>
      <c r="D31" s="168" t="s">
        <v>415</v>
      </c>
      <c r="E31" s="300" t="s">
        <v>364</v>
      </c>
      <c r="F31" s="149">
        <v>3677140445</v>
      </c>
      <c r="G31" s="150"/>
      <c r="H31" s="149"/>
      <c r="I31" s="150"/>
      <c r="J31" s="149"/>
      <c r="K31" s="150"/>
      <c r="L31" s="149"/>
      <c r="M31" s="150"/>
      <c r="N31" s="149"/>
      <c r="O31" s="150"/>
      <c r="P31" s="149"/>
      <c r="Q31" s="150"/>
      <c r="R31" s="149"/>
      <c r="S31" s="150"/>
      <c r="T31" s="149"/>
      <c r="U31" s="150"/>
      <c r="V31" s="149"/>
      <c r="W31" s="150"/>
      <c r="X31" s="149"/>
      <c r="Y31" s="150"/>
      <c r="Z31" s="149"/>
      <c r="AA31" s="150"/>
      <c r="AB31" s="149"/>
      <c r="AC31" s="150"/>
      <c r="AD31" s="149"/>
      <c r="AE31" s="150">
        <f t="shared" ref="AE31:AE36" si="327">+G31+I31+K31+M31+O31+Q31+S31+U31+W31+Y31+AA31+AC31</f>
        <v>0</v>
      </c>
      <c r="AF31" s="149">
        <f t="shared" ref="AF31:AF36" si="328">+H31+J31+L31+N31+P31+R31+T31+V31+X31+Z31+AB31+AD31</f>
        <v>0</v>
      </c>
      <c r="AG31" s="149"/>
      <c r="AH31" s="149"/>
      <c r="AI31" s="156">
        <f t="shared" ref="AI31:AI36" si="329">+F31-AE31+AF31-AG31+AH31</f>
        <v>3677140445</v>
      </c>
      <c r="AJ31" s="149"/>
      <c r="AK31" s="156"/>
      <c r="AL31" s="153">
        <v>3640369041</v>
      </c>
      <c r="AM31" s="161"/>
      <c r="AN31" s="161"/>
      <c r="AO31" s="161"/>
      <c r="AP31" s="161"/>
      <c r="AQ31" s="161"/>
      <c r="AR31" s="161"/>
      <c r="AS31" s="161"/>
      <c r="AT31" s="161"/>
      <c r="AU31" s="166"/>
      <c r="AV31" s="166"/>
      <c r="AW31" s="154"/>
      <c r="AX31" s="149">
        <f t="shared" ref="AX31:AX42" si="330">+SUM(AL31:AW31)</f>
        <v>3640369041</v>
      </c>
      <c r="AY31" s="153">
        <v>195043994</v>
      </c>
      <c r="AZ31" s="161"/>
      <c r="BA31" s="161"/>
      <c r="BB31" s="161"/>
      <c r="BC31" s="161"/>
      <c r="BD31" s="161"/>
      <c r="BE31" s="161"/>
      <c r="BF31" s="161"/>
      <c r="BG31" s="161"/>
      <c r="BH31" s="166"/>
      <c r="BI31" s="166"/>
      <c r="BJ31" s="154"/>
      <c r="BK31" s="149">
        <f t="shared" ref="BK31:BK36" si="331">+SUM(AY31:BJ31)</f>
        <v>195043994</v>
      </c>
      <c r="BL31" s="153">
        <v>195043994</v>
      </c>
      <c r="BM31" s="161"/>
      <c r="BN31" s="161"/>
      <c r="BO31" s="161"/>
      <c r="BP31" s="161"/>
      <c r="BQ31" s="161"/>
      <c r="BR31" s="161"/>
      <c r="BS31" s="161"/>
      <c r="BT31" s="161"/>
      <c r="BU31" s="166"/>
      <c r="BV31" s="166"/>
      <c r="BW31" s="154"/>
      <c r="BX31" s="149">
        <f t="shared" ref="BX31:BX36" si="332">+SUM(BL31:BW31)</f>
        <v>195043994</v>
      </c>
      <c r="BY31" s="153">
        <v>195043994</v>
      </c>
      <c r="BZ31" s="161"/>
      <c r="CA31" s="161"/>
      <c r="CB31" s="161"/>
      <c r="CC31" s="161"/>
      <c r="CD31" s="161"/>
      <c r="CE31" s="161"/>
      <c r="CF31" s="161"/>
      <c r="CG31" s="161"/>
      <c r="CH31" s="166"/>
      <c r="CI31" s="166"/>
      <c r="CJ31" s="154"/>
      <c r="CK31" s="149">
        <f t="shared" ref="CK31:CK36" si="333">+SUM(BY31:CJ31)</f>
        <v>195043994</v>
      </c>
      <c r="CL31" s="161">
        <f t="shared" ref="CL31:CL36" si="334">+AI31-AX31</f>
        <v>36771404</v>
      </c>
      <c r="CM31" s="161">
        <f t="shared" ref="CM31:CM36" si="335">+AL31-AY31</f>
        <v>3445325047</v>
      </c>
      <c r="CN31" s="161">
        <f t="shared" ref="CN31:CN36" si="336">+BK31-BX31</f>
        <v>0</v>
      </c>
      <c r="CO31" s="161">
        <f t="shared" ref="CO31:CO36" si="337">+BX31-CK31</f>
        <v>0</v>
      </c>
      <c r="CP31" s="351">
        <f t="shared" si="34"/>
        <v>0.99000000012237765</v>
      </c>
      <c r="CQ31" s="352">
        <f t="shared" si="35"/>
        <v>5.3042302005410623E-2</v>
      </c>
      <c r="CR31" s="342"/>
      <c r="CS31" s="351">
        <f>+AY31/$AY$30</f>
        <v>0.20611903742326246</v>
      </c>
      <c r="CT31" s="343"/>
      <c r="CU31" s="158">
        <v>3677140445</v>
      </c>
      <c r="CV31" s="426">
        <f t="shared" ref="CV31:CV36" si="338">+CU31-AI31</f>
        <v>0</v>
      </c>
      <c r="CW31" s="436">
        <v>3640369041</v>
      </c>
      <c r="CX31" s="426">
        <f t="shared" ref="CX31:CX36" si="339">+CW31-AX31</f>
        <v>0</v>
      </c>
      <c r="CY31" s="436">
        <v>195043994</v>
      </c>
      <c r="CZ31" s="428">
        <f t="shared" ref="CZ31:CZ36" si="340">+CY31-BK31</f>
        <v>0</v>
      </c>
      <c r="DA31" s="436">
        <v>195043994</v>
      </c>
      <c r="DB31" s="426">
        <f t="shared" ref="DB31:DB36" si="341">+DA31-BX31</f>
        <v>0</v>
      </c>
      <c r="DC31" s="436">
        <v>195043994</v>
      </c>
      <c r="DD31" s="426">
        <f t="shared" ref="DD31:DD36" si="342">+DC31-CK31</f>
        <v>0</v>
      </c>
      <c r="DF31" s="346"/>
      <c r="DG31" s="346"/>
      <c r="DH31" s="346"/>
      <c r="DI31" s="346"/>
      <c r="DJ31" s="346"/>
      <c r="DK31" s="346"/>
      <c r="DL31" s="346"/>
      <c r="DM31" s="346"/>
      <c r="DN31" s="346"/>
      <c r="DO31" s="346"/>
    </row>
    <row r="32" spans="1:119" s="134" customFormat="1" outlineLevel="3" x14ac:dyDescent="0.2">
      <c r="B32" s="452" t="str">
        <f t="shared" si="172"/>
        <v>A-1-0-1-5-1410</v>
      </c>
      <c r="C32" s="183" t="s">
        <v>465</v>
      </c>
      <c r="D32" s="168" t="s">
        <v>415</v>
      </c>
      <c r="E32" s="300" t="s">
        <v>366</v>
      </c>
      <c r="F32" s="149">
        <v>3762972785</v>
      </c>
      <c r="G32" s="150"/>
      <c r="H32" s="149"/>
      <c r="I32" s="150"/>
      <c r="J32" s="149"/>
      <c r="K32" s="150"/>
      <c r="L32" s="149"/>
      <c r="M32" s="150"/>
      <c r="N32" s="149"/>
      <c r="O32" s="150"/>
      <c r="P32" s="149"/>
      <c r="Q32" s="150"/>
      <c r="R32" s="149"/>
      <c r="S32" s="150"/>
      <c r="T32" s="149"/>
      <c r="U32" s="150"/>
      <c r="V32" s="149"/>
      <c r="W32" s="150"/>
      <c r="X32" s="149"/>
      <c r="Y32" s="150"/>
      <c r="Z32" s="149"/>
      <c r="AA32" s="150"/>
      <c r="AB32" s="149"/>
      <c r="AC32" s="150"/>
      <c r="AD32" s="149"/>
      <c r="AE32" s="150">
        <f t="shared" si="327"/>
        <v>0</v>
      </c>
      <c r="AF32" s="149">
        <f t="shared" si="328"/>
        <v>0</v>
      </c>
      <c r="AG32" s="149"/>
      <c r="AH32" s="149"/>
      <c r="AI32" s="156">
        <f t="shared" si="329"/>
        <v>3762972785</v>
      </c>
      <c r="AJ32" s="149"/>
      <c r="AK32" s="156"/>
      <c r="AL32" s="153">
        <v>3725343057</v>
      </c>
      <c r="AM32" s="161"/>
      <c r="AN32" s="161"/>
      <c r="AO32" s="161"/>
      <c r="AP32" s="161"/>
      <c r="AQ32" s="161"/>
      <c r="AR32" s="161"/>
      <c r="AS32" s="161"/>
      <c r="AT32" s="161"/>
      <c r="AU32" s="166"/>
      <c r="AV32" s="166"/>
      <c r="AW32" s="154"/>
      <c r="AX32" s="149">
        <f t="shared" si="330"/>
        <v>3725343057</v>
      </c>
      <c r="AY32" s="153">
        <v>8156912</v>
      </c>
      <c r="AZ32" s="161"/>
      <c r="BA32" s="161"/>
      <c r="BB32" s="161"/>
      <c r="BC32" s="161"/>
      <c r="BD32" s="161"/>
      <c r="BE32" s="161"/>
      <c r="BF32" s="161"/>
      <c r="BG32" s="161"/>
      <c r="BH32" s="166"/>
      <c r="BI32" s="166"/>
      <c r="BJ32" s="154"/>
      <c r="BK32" s="149">
        <f t="shared" si="331"/>
        <v>8156912</v>
      </c>
      <c r="BL32" s="153">
        <v>8156912</v>
      </c>
      <c r="BM32" s="161"/>
      <c r="BN32" s="161"/>
      <c r="BO32" s="161"/>
      <c r="BP32" s="161"/>
      <c r="BQ32" s="161"/>
      <c r="BR32" s="161"/>
      <c r="BS32" s="161"/>
      <c r="BT32" s="161"/>
      <c r="BU32" s="166"/>
      <c r="BV32" s="166"/>
      <c r="BW32" s="154"/>
      <c r="BX32" s="149">
        <f t="shared" si="332"/>
        <v>8156912</v>
      </c>
      <c r="BY32" s="153">
        <v>8156912</v>
      </c>
      <c r="BZ32" s="161"/>
      <c r="CA32" s="161"/>
      <c r="CB32" s="161"/>
      <c r="CC32" s="161"/>
      <c r="CD32" s="161"/>
      <c r="CE32" s="161"/>
      <c r="CF32" s="161"/>
      <c r="CG32" s="161"/>
      <c r="CH32" s="166"/>
      <c r="CI32" s="166"/>
      <c r="CJ32" s="154"/>
      <c r="CK32" s="149">
        <f t="shared" si="333"/>
        <v>8156912</v>
      </c>
      <c r="CL32" s="161">
        <f t="shared" si="334"/>
        <v>37629728</v>
      </c>
      <c r="CM32" s="161">
        <f t="shared" si="335"/>
        <v>3717186145</v>
      </c>
      <c r="CN32" s="161">
        <f t="shared" si="336"/>
        <v>0</v>
      </c>
      <c r="CO32" s="161">
        <f t="shared" si="337"/>
        <v>0</v>
      </c>
      <c r="CP32" s="351">
        <f t="shared" si="34"/>
        <v>0.98999999996013788</v>
      </c>
      <c r="CQ32" s="352">
        <f t="shared" si="35"/>
        <v>2.1676776490425773E-3</v>
      </c>
      <c r="CR32" s="342"/>
      <c r="CS32" s="351">
        <f t="shared" ref="CS32:CS36" si="343">+AY32/$AY$30</f>
        <v>8.6200800922188806E-3</v>
      </c>
      <c r="CT32" s="343"/>
      <c r="CU32" s="158">
        <v>3762972785</v>
      </c>
      <c r="CV32" s="426">
        <f t="shared" si="338"/>
        <v>0</v>
      </c>
      <c r="CW32" s="436">
        <v>3725343057</v>
      </c>
      <c r="CX32" s="426">
        <f t="shared" si="339"/>
        <v>0</v>
      </c>
      <c r="CY32" s="436">
        <v>8156912</v>
      </c>
      <c r="CZ32" s="428">
        <f t="shared" si="340"/>
        <v>0</v>
      </c>
      <c r="DA32" s="436">
        <v>8156912</v>
      </c>
      <c r="DB32" s="426">
        <f t="shared" si="341"/>
        <v>0</v>
      </c>
      <c r="DC32" s="436">
        <v>8156912</v>
      </c>
      <c r="DD32" s="426">
        <f t="shared" si="342"/>
        <v>0</v>
      </c>
      <c r="DF32" s="346"/>
      <c r="DG32" s="346"/>
      <c r="DH32" s="346"/>
      <c r="DI32" s="346"/>
      <c r="DJ32" s="346"/>
      <c r="DK32" s="346"/>
      <c r="DL32" s="346"/>
      <c r="DM32" s="346"/>
      <c r="DN32" s="346"/>
      <c r="DO32" s="346"/>
    </row>
    <row r="33" spans="1:119" s="134" customFormat="1" outlineLevel="3" x14ac:dyDescent="0.2">
      <c r="B33" s="452" t="str">
        <f t="shared" si="172"/>
        <v>A-1-0-1-5-1510</v>
      </c>
      <c r="C33" s="183" t="s">
        <v>466</v>
      </c>
      <c r="D33" s="168" t="s">
        <v>415</v>
      </c>
      <c r="E33" s="300" t="s">
        <v>367</v>
      </c>
      <c r="F33" s="149">
        <v>3742865456</v>
      </c>
      <c r="G33" s="150"/>
      <c r="H33" s="149"/>
      <c r="I33" s="150"/>
      <c r="J33" s="149"/>
      <c r="K33" s="150"/>
      <c r="L33" s="149"/>
      <c r="M33" s="150"/>
      <c r="N33" s="149"/>
      <c r="O33" s="150"/>
      <c r="P33" s="149"/>
      <c r="Q33" s="150"/>
      <c r="R33" s="149"/>
      <c r="S33" s="150"/>
      <c r="T33" s="149"/>
      <c r="U33" s="150"/>
      <c r="V33" s="149"/>
      <c r="W33" s="150"/>
      <c r="X33" s="149"/>
      <c r="Y33" s="150"/>
      <c r="Z33" s="149"/>
      <c r="AA33" s="150"/>
      <c r="AB33" s="149"/>
      <c r="AC33" s="150"/>
      <c r="AD33" s="149"/>
      <c r="AE33" s="150">
        <f t="shared" si="327"/>
        <v>0</v>
      </c>
      <c r="AF33" s="149">
        <f t="shared" si="328"/>
        <v>0</v>
      </c>
      <c r="AG33" s="149"/>
      <c r="AH33" s="149"/>
      <c r="AI33" s="156">
        <f t="shared" si="329"/>
        <v>3742865456</v>
      </c>
      <c r="AJ33" s="149"/>
      <c r="AK33" s="156"/>
      <c r="AL33" s="153">
        <v>3705436801</v>
      </c>
      <c r="AM33" s="161"/>
      <c r="AN33" s="161"/>
      <c r="AO33" s="161"/>
      <c r="AP33" s="161"/>
      <c r="AQ33" s="161"/>
      <c r="AR33" s="161"/>
      <c r="AS33" s="161"/>
      <c r="AT33" s="161"/>
      <c r="AU33" s="166"/>
      <c r="AV33" s="166"/>
      <c r="AW33" s="154"/>
      <c r="AX33" s="149">
        <f t="shared" si="330"/>
        <v>3705436801</v>
      </c>
      <c r="AY33" s="153">
        <v>284822604</v>
      </c>
      <c r="AZ33" s="161"/>
      <c r="BA33" s="161"/>
      <c r="BB33" s="161"/>
      <c r="BC33" s="161"/>
      <c r="BD33" s="161"/>
      <c r="BE33" s="161"/>
      <c r="BF33" s="161"/>
      <c r="BG33" s="161"/>
      <c r="BH33" s="166"/>
      <c r="BI33" s="166"/>
      <c r="BJ33" s="154"/>
      <c r="BK33" s="149">
        <f t="shared" si="331"/>
        <v>284822604</v>
      </c>
      <c r="BL33" s="153">
        <v>284822604</v>
      </c>
      <c r="BM33" s="161"/>
      <c r="BN33" s="161"/>
      <c r="BO33" s="161"/>
      <c r="BP33" s="161"/>
      <c r="BQ33" s="161"/>
      <c r="BR33" s="161"/>
      <c r="BS33" s="161"/>
      <c r="BT33" s="161"/>
      <c r="BU33" s="166"/>
      <c r="BV33" s="166"/>
      <c r="BW33" s="154"/>
      <c r="BX33" s="149">
        <f t="shared" si="332"/>
        <v>284822604</v>
      </c>
      <c r="BY33" s="153">
        <v>284822604</v>
      </c>
      <c r="BZ33" s="161"/>
      <c r="CA33" s="161"/>
      <c r="CB33" s="161"/>
      <c r="CC33" s="161"/>
      <c r="CD33" s="161"/>
      <c r="CE33" s="161"/>
      <c r="CF33" s="161"/>
      <c r="CG33" s="161"/>
      <c r="CH33" s="166"/>
      <c r="CI33" s="166"/>
      <c r="CJ33" s="154"/>
      <c r="CK33" s="149">
        <f t="shared" si="333"/>
        <v>284822604</v>
      </c>
      <c r="CL33" s="161">
        <f t="shared" si="334"/>
        <v>37428655</v>
      </c>
      <c r="CM33" s="161">
        <f t="shared" si="335"/>
        <v>3420614197</v>
      </c>
      <c r="CN33" s="161">
        <f t="shared" si="336"/>
        <v>0</v>
      </c>
      <c r="CO33" s="161">
        <f t="shared" si="337"/>
        <v>0</v>
      </c>
      <c r="CP33" s="351">
        <f t="shared" si="34"/>
        <v>0.98999999988244303</v>
      </c>
      <c r="CQ33" s="352">
        <f t="shared" si="35"/>
        <v>7.6097473272360133E-2</v>
      </c>
      <c r="CR33" s="342"/>
      <c r="CS33" s="351">
        <f t="shared" si="343"/>
        <v>0.30099548193658843</v>
      </c>
      <c r="CT33" s="343"/>
      <c r="CU33" s="158">
        <v>3742865456</v>
      </c>
      <c r="CV33" s="426">
        <f t="shared" si="338"/>
        <v>0</v>
      </c>
      <c r="CW33" s="436">
        <v>3705436801</v>
      </c>
      <c r="CX33" s="426">
        <f t="shared" si="339"/>
        <v>0</v>
      </c>
      <c r="CY33" s="436">
        <v>284822604</v>
      </c>
      <c r="CZ33" s="428">
        <f t="shared" si="340"/>
        <v>0</v>
      </c>
      <c r="DA33" s="436">
        <v>284822604</v>
      </c>
      <c r="DB33" s="426">
        <f t="shared" si="341"/>
        <v>0</v>
      </c>
      <c r="DC33" s="436">
        <v>284822604</v>
      </c>
      <c r="DD33" s="426">
        <f t="shared" si="342"/>
        <v>0</v>
      </c>
      <c r="DE33" s="159"/>
      <c r="DF33" s="346"/>
      <c r="DG33" s="346"/>
      <c r="DH33" s="346"/>
      <c r="DI33" s="346"/>
      <c r="DJ33" s="346"/>
      <c r="DK33" s="347"/>
      <c r="DL33" s="346"/>
      <c r="DM33" s="346"/>
      <c r="DN33" s="346"/>
      <c r="DO33" s="346"/>
    </row>
    <row r="34" spans="1:119" s="134" customFormat="1" outlineLevel="3" x14ac:dyDescent="0.2">
      <c r="B34" s="452" t="str">
        <f t="shared" si="172"/>
        <v>A-1-0-1-5-1610</v>
      </c>
      <c r="C34" s="183" t="s">
        <v>467</v>
      </c>
      <c r="D34" s="168" t="s">
        <v>415</v>
      </c>
      <c r="E34" s="300" t="s">
        <v>369</v>
      </c>
      <c r="F34" s="149">
        <v>9227627022</v>
      </c>
      <c r="G34" s="150"/>
      <c r="H34" s="149"/>
      <c r="I34" s="150"/>
      <c r="J34" s="149"/>
      <c r="K34" s="150"/>
      <c r="L34" s="149"/>
      <c r="M34" s="150"/>
      <c r="N34" s="149"/>
      <c r="O34" s="150"/>
      <c r="P34" s="149"/>
      <c r="Q34" s="150"/>
      <c r="R34" s="149"/>
      <c r="S34" s="150"/>
      <c r="T34" s="149"/>
      <c r="U34" s="150"/>
      <c r="V34" s="149"/>
      <c r="W34" s="150"/>
      <c r="X34" s="149"/>
      <c r="Y34" s="150"/>
      <c r="Z34" s="149"/>
      <c r="AA34" s="150"/>
      <c r="AB34" s="149"/>
      <c r="AC34" s="150"/>
      <c r="AD34" s="149"/>
      <c r="AE34" s="150">
        <f t="shared" si="327"/>
        <v>0</v>
      </c>
      <c r="AF34" s="149">
        <f t="shared" si="328"/>
        <v>0</v>
      </c>
      <c r="AG34" s="149"/>
      <c r="AH34" s="149"/>
      <c r="AI34" s="149">
        <f t="shared" si="329"/>
        <v>9227627022</v>
      </c>
      <c r="AJ34" s="149"/>
      <c r="AK34" s="149"/>
      <c r="AL34" s="153">
        <v>9135350752</v>
      </c>
      <c r="AM34" s="161"/>
      <c r="AN34" s="161"/>
      <c r="AO34" s="161"/>
      <c r="AP34" s="161"/>
      <c r="AQ34" s="161"/>
      <c r="AR34" s="161"/>
      <c r="AS34" s="161"/>
      <c r="AT34" s="161"/>
      <c r="AU34" s="161"/>
      <c r="AV34" s="161"/>
      <c r="AW34" s="154"/>
      <c r="AX34" s="149">
        <f t="shared" si="330"/>
        <v>9135350752</v>
      </c>
      <c r="AY34" s="153">
        <v>4269993</v>
      </c>
      <c r="AZ34" s="161"/>
      <c r="BA34" s="161"/>
      <c r="BB34" s="161"/>
      <c r="BC34" s="161"/>
      <c r="BD34" s="161"/>
      <c r="BE34" s="161"/>
      <c r="BF34" s="161"/>
      <c r="BG34" s="161"/>
      <c r="BH34" s="161"/>
      <c r="BI34" s="161"/>
      <c r="BJ34" s="154"/>
      <c r="BK34" s="149">
        <f t="shared" si="331"/>
        <v>4269993</v>
      </c>
      <c r="BL34" s="153">
        <v>4269993</v>
      </c>
      <c r="BM34" s="161"/>
      <c r="BN34" s="161"/>
      <c r="BO34" s="161"/>
      <c r="BP34" s="161"/>
      <c r="BQ34" s="161"/>
      <c r="BR34" s="161"/>
      <c r="BS34" s="161"/>
      <c r="BT34" s="161"/>
      <c r="BU34" s="161"/>
      <c r="BV34" s="161"/>
      <c r="BW34" s="154"/>
      <c r="BX34" s="149">
        <f t="shared" si="332"/>
        <v>4269993</v>
      </c>
      <c r="BY34" s="153">
        <v>4269993</v>
      </c>
      <c r="BZ34" s="161"/>
      <c r="CA34" s="161"/>
      <c r="CB34" s="161"/>
      <c r="CC34" s="161"/>
      <c r="CD34" s="161"/>
      <c r="CE34" s="161"/>
      <c r="CF34" s="161"/>
      <c r="CG34" s="161"/>
      <c r="CH34" s="161"/>
      <c r="CI34" s="161"/>
      <c r="CJ34" s="154"/>
      <c r="CK34" s="149">
        <f t="shared" si="333"/>
        <v>4269993</v>
      </c>
      <c r="CL34" s="161">
        <f t="shared" si="334"/>
        <v>92276270</v>
      </c>
      <c r="CM34" s="161">
        <f t="shared" si="335"/>
        <v>9131080759</v>
      </c>
      <c r="CN34" s="161">
        <f t="shared" si="336"/>
        <v>0</v>
      </c>
      <c r="CO34" s="161">
        <f t="shared" si="337"/>
        <v>0</v>
      </c>
      <c r="CP34" s="351">
        <f t="shared" si="34"/>
        <v>0.99000000002384148</v>
      </c>
      <c r="CQ34" s="352">
        <f t="shared" si="35"/>
        <v>4.6274009448146503E-4</v>
      </c>
      <c r="CR34" s="342"/>
      <c r="CS34" s="351">
        <f t="shared" si="343"/>
        <v>4.5124529544040655E-3</v>
      </c>
      <c r="CT34" s="343"/>
      <c r="CU34" s="158">
        <v>9227627022</v>
      </c>
      <c r="CV34" s="426">
        <f t="shared" si="338"/>
        <v>0</v>
      </c>
      <c r="CW34" s="436">
        <v>9135350752</v>
      </c>
      <c r="CX34" s="426">
        <f t="shared" si="339"/>
        <v>0</v>
      </c>
      <c r="CY34" s="436">
        <v>4269993</v>
      </c>
      <c r="CZ34" s="428">
        <f t="shared" si="340"/>
        <v>0</v>
      </c>
      <c r="DA34" s="436">
        <v>4269993</v>
      </c>
      <c r="DB34" s="426">
        <f t="shared" si="341"/>
        <v>0</v>
      </c>
      <c r="DC34" s="436">
        <v>4269993</v>
      </c>
      <c r="DD34" s="426">
        <f t="shared" si="342"/>
        <v>0</v>
      </c>
      <c r="DF34" s="344"/>
      <c r="DG34" s="344"/>
      <c r="DH34" s="344"/>
      <c r="DI34" s="344"/>
      <c r="DJ34" s="344"/>
      <c r="DK34" s="345"/>
      <c r="DL34" s="344"/>
      <c r="DM34" s="344"/>
      <c r="DN34" s="344"/>
      <c r="DO34" s="344"/>
    </row>
    <row r="35" spans="1:119" s="134" customFormat="1" outlineLevel="3" x14ac:dyDescent="0.2">
      <c r="B35" s="452" t="str">
        <f t="shared" si="172"/>
        <v>A-1-0-1-5-210</v>
      </c>
      <c r="C35" s="183" t="s">
        <v>468</v>
      </c>
      <c r="D35" s="168" t="s">
        <v>415</v>
      </c>
      <c r="E35" s="300" t="s">
        <v>365</v>
      </c>
      <c r="F35" s="149">
        <v>2647150777</v>
      </c>
      <c r="G35" s="150"/>
      <c r="H35" s="149"/>
      <c r="I35" s="150"/>
      <c r="J35" s="149"/>
      <c r="K35" s="150"/>
      <c r="L35" s="149"/>
      <c r="M35" s="150"/>
      <c r="N35" s="149"/>
      <c r="O35" s="150"/>
      <c r="P35" s="149"/>
      <c r="Q35" s="150"/>
      <c r="R35" s="149"/>
      <c r="S35" s="150"/>
      <c r="T35" s="149"/>
      <c r="U35" s="150"/>
      <c r="V35" s="149"/>
      <c r="W35" s="150"/>
      <c r="X35" s="149"/>
      <c r="Y35" s="150"/>
      <c r="Z35" s="149"/>
      <c r="AA35" s="150"/>
      <c r="AB35" s="149"/>
      <c r="AC35" s="150"/>
      <c r="AD35" s="149"/>
      <c r="AE35" s="150">
        <f t="shared" si="327"/>
        <v>0</v>
      </c>
      <c r="AF35" s="149">
        <f t="shared" si="328"/>
        <v>0</v>
      </c>
      <c r="AG35" s="149"/>
      <c r="AH35" s="149"/>
      <c r="AI35" s="156">
        <f t="shared" si="329"/>
        <v>2647150777</v>
      </c>
      <c r="AJ35" s="149"/>
      <c r="AK35" s="156"/>
      <c r="AL35" s="153">
        <v>2620679269</v>
      </c>
      <c r="AM35" s="161"/>
      <c r="AN35" s="161"/>
      <c r="AO35" s="161"/>
      <c r="AP35" s="161"/>
      <c r="AQ35" s="161"/>
      <c r="AR35" s="161"/>
      <c r="AS35" s="161"/>
      <c r="AT35" s="161"/>
      <c r="AU35" s="166"/>
      <c r="AV35" s="166"/>
      <c r="AW35" s="154"/>
      <c r="AX35" s="149">
        <f t="shared" si="330"/>
        <v>2620679269</v>
      </c>
      <c r="AY35" s="153">
        <v>293476607</v>
      </c>
      <c r="AZ35" s="161"/>
      <c r="BA35" s="161"/>
      <c r="BB35" s="161"/>
      <c r="BC35" s="161"/>
      <c r="BD35" s="161"/>
      <c r="BE35" s="161"/>
      <c r="BF35" s="161"/>
      <c r="BG35" s="161"/>
      <c r="BH35" s="166"/>
      <c r="BI35" s="166"/>
      <c r="BJ35" s="154"/>
      <c r="BK35" s="149">
        <f t="shared" si="331"/>
        <v>293476607</v>
      </c>
      <c r="BL35" s="153">
        <v>293476607</v>
      </c>
      <c r="BM35" s="161"/>
      <c r="BN35" s="161"/>
      <c r="BO35" s="161"/>
      <c r="BP35" s="161"/>
      <c r="BQ35" s="161"/>
      <c r="BR35" s="161"/>
      <c r="BS35" s="161"/>
      <c r="BT35" s="161"/>
      <c r="BU35" s="166"/>
      <c r="BV35" s="166"/>
      <c r="BW35" s="154"/>
      <c r="BX35" s="149">
        <f t="shared" si="332"/>
        <v>293476607</v>
      </c>
      <c r="BY35" s="153">
        <v>293476607</v>
      </c>
      <c r="BZ35" s="161"/>
      <c r="CA35" s="161"/>
      <c r="CB35" s="161"/>
      <c r="CC35" s="161"/>
      <c r="CD35" s="161"/>
      <c r="CE35" s="161"/>
      <c r="CF35" s="161"/>
      <c r="CG35" s="161"/>
      <c r="CH35" s="166"/>
      <c r="CI35" s="166"/>
      <c r="CJ35" s="154"/>
      <c r="CK35" s="149">
        <f t="shared" si="333"/>
        <v>293476607</v>
      </c>
      <c r="CL35" s="161">
        <f t="shared" si="334"/>
        <v>26471508</v>
      </c>
      <c r="CM35" s="161">
        <f t="shared" si="335"/>
        <v>2327202662</v>
      </c>
      <c r="CN35" s="161">
        <f t="shared" si="336"/>
        <v>0</v>
      </c>
      <c r="CO35" s="161">
        <f t="shared" si="337"/>
        <v>0</v>
      </c>
      <c r="CP35" s="351">
        <f t="shared" si="34"/>
        <v>0.98999999991311416</v>
      </c>
      <c r="CQ35" s="352">
        <f t="shared" si="35"/>
        <v>0.1108650891932175</v>
      </c>
      <c r="CR35" s="342"/>
      <c r="CS35" s="351">
        <f t="shared" si="343"/>
        <v>0.31014087899105003</v>
      </c>
      <c r="CT35" s="343"/>
      <c r="CU35" s="158">
        <v>2647150777</v>
      </c>
      <c r="CV35" s="426">
        <f t="shared" si="338"/>
        <v>0</v>
      </c>
      <c r="CW35" s="436">
        <v>2620679269</v>
      </c>
      <c r="CX35" s="426">
        <f t="shared" si="339"/>
        <v>0</v>
      </c>
      <c r="CY35" s="436">
        <v>293476607</v>
      </c>
      <c r="CZ35" s="428">
        <f t="shared" si="340"/>
        <v>0</v>
      </c>
      <c r="DA35" s="436">
        <v>293476607</v>
      </c>
      <c r="DB35" s="426">
        <f t="shared" si="341"/>
        <v>0</v>
      </c>
      <c r="DC35" s="436">
        <v>293476607</v>
      </c>
      <c r="DD35" s="426">
        <f t="shared" si="342"/>
        <v>0</v>
      </c>
      <c r="DF35" s="346"/>
      <c r="DG35" s="346"/>
      <c r="DH35" s="346"/>
      <c r="DI35" s="346"/>
      <c r="DJ35" s="346"/>
      <c r="DK35" s="346"/>
      <c r="DL35" s="346"/>
      <c r="DM35" s="346"/>
      <c r="DN35" s="346"/>
      <c r="DO35" s="346"/>
    </row>
    <row r="36" spans="1:119" s="134" customFormat="1" outlineLevel="3" x14ac:dyDescent="0.2">
      <c r="B36" s="452" t="str">
        <f t="shared" si="172"/>
        <v>A-1-0-1-5-2210</v>
      </c>
      <c r="C36" s="183" t="s">
        <v>469</v>
      </c>
      <c r="D36" s="168" t="s">
        <v>415</v>
      </c>
      <c r="E36" s="300" t="s">
        <v>370</v>
      </c>
      <c r="F36" s="149">
        <f>2143243515+270000000</f>
        <v>2413243515</v>
      </c>
      <c r="G36" s="150"/>
      <c r="H36" s="149"/>
      <c r="I36" s="150"/>
      <c r="J36" s="149"/>
      <c r="K36" s="150"/>
      <c r="L36" s="149"/>
      <c r="M36" s="150"/>
      <c r="N36" s="149"/>
      <c r="O36" s="150"/>
      <c r="P36" s="149"/>
      <c r="Q36" s="150"/>
      <c r="R36" s="149"/>
      <c r="S36" s="150"/>
      <c r="T36" s="149"/>
      <c r="U36" s="150"/>
      <c r="V36" s="149"/>
      <c r="W36" s="150"/>
      <c r="X36" s="149"/>
      <c r="Y36" s="150"/>
      <c r="Z36" s="149"/>
      <c r="AA36" s="150"/>
      <c r="AB36" s="149"/>
      <c r="AC36" s="150"/>
      <c r="AD36" s="149"/>
      <c r="AE36" s="150">
        <f t="shared" si="327"/>
        <v>0</v>
      </c>
      <c r="AF36" s="149">
        <f t="shared" si="328"/>
        <v>0</v>
      </c>
      <c r="AG36" s="149"/>
      <c r="AH36" s="149"/>
      <c r="AI36" s="149">
        <f t="shared" si="329"/>
        <v>2413243515</v>
      </c>
      <c r="AJ36" s="149"/>
      <c r="AK36" s="149"/>
      <c r="AL36" s="153">
        <v>2389111080</v>
      </c>
      <c r="AM36" s="161"/>
      <c r="AN36" s="161"/>
      <c r="AO36" s="161"/>
      <c r="AP36" s="161"/>
      <c r="AQ36" s="161"/>
      <c r="AR36" s="161"/>
      <c r="AS36" s="161"/>
      <c r="AT36" s="161"/>
      <c r="AU36" s="161"/>
      <c r="AV36" s="161"/>
      <c r="AW36" s="154"/>
      <c r="AX36" s="149">
        <f t="shared" si="330"/>
        <v>2389111080</v>
      </c>
      <c r="AY36" s="153">
        <v>160498592</v>
      </c>
      <c r="AZ36" s="161"/>
      <c r="BA36" s="161"/>
      <c r="BB36" s="161"/>
      <c r="BC36" s="161"/>
      <c r="BD36" s="161"/>
      <c r="BE36" s="161"/>
      <c r="BF36" s="161"/>
      <c r="BG36" s="161"/>
      <c r="BH36" s="161"/>
      <c r="BI36" s="161"/>
      <c r="BJ36" s="154"/>
      <c r="BK36" s="149">
        <f t="shared" si="331"/>
        <v>160498592</v>
      </c>
      <c r="BL36" s="153">
        <v>160498592</v>
      </c>
      <c r="BM36" s="161"/>
      <c r="BN36" s="161"/>
      <c r="BO36" s="161"/>
      <c r="BP36" s="161"/>
      <c r="BQ36" s="161"/>
      <c r="BR36" s="161"/>
      <c r="BS36" s="161"/>
      <c r="BT36" s="161"/>
      <c r="BU36" s="161"/>
      <c r="BV36" s="161"/>
      <c r="BW36" s="154"/>
      <c r="BX36" s="149">
        <f t="shared" si="332"/>
        <v>160498592</v>
      </c>
      <c r="BY36" s="153">
        <v>160498592</v>
      </c>
      <c r="BZ36" s="161"/>
      <c r="CA36" s="161"/>
      <c r="CB36" s="161"/>
      <c r="CC36" s="161"/>
      <c r="CD36" s="161"/>
      <c r="CE36" s="161"/>
      <c r="CF36" s="161"/>
      <c r="CG36" s="161"/>
      <c r="CH36" s="161"/>
      <c r="CI36" s="161"/>
      <c r="CJ36" s="154"/>
      <c r="CK36" s="149">
        <f t="shared" si="333"/>
        <v>160498592</v>
      </c>
      <c r="CL36" s="161">
        <f t="shared" si="334"/>
        <v>24132435</v>
      </c>
      <c r="CM36" s="161">
        <f t="shared" si="335"/>
        <v>2228612488</v>
      </c>
      <c r="CN36" s="161">
        <f t="shared" si="336"/>
        <v>0</v>
      </c>
      <c r="CO36" s="161">
        <f t="shared" si="337"/>
        <v>0</v>
      </c>
      <c r="CP36" s="351">
        <f t="shared" si="34"/>
        <v>0.99000000006215705</v>
      </c>
      <c r="CQ36" s="352">
        <f t="shared" si="35"/>
        <v>6.6507416679000175E-2</v>
      </c>
      <c r="CR36" s="342"/>
      <c r="CS36" s="351">
        <f t="shared" si="343"/>
        <v>0.16961206860247607</v>
      </c>
      <c r="CT36" s="343"/>
      <c r="CU36" s="158">
        <v>2413243515</v>
      </c>
      <c r="CV36" s="426">
        <f t="shared" si="338"/>
        <v>0</v>
      </c>
      <c r="CW36" s="436">
        <v>2389111080</v>
      </c>
      <c r="CX36" s="426">
        <f t="shared" si="339"/>
        <v>0</v>
      </c>
      <c r="CY36" s="436">
        <v>160498592</v>
      </c>
      <c r="CZ36" s="428">
        <f t="shared" si="340"/>
        <v>0</v>
      </c>
      <c r="DA36" s="436">
        <v>160498592</v>
      </c>
      <c r="DB36" s="426">
        <f t="shared" si="341"/>
        <v>0</v>
      </c>
      <c r="DC36" s="436">
        <v>160498592</v>
      </c>
      <c r="DD36" s="426">
        <f t="shared" si="342"/>
        <v>0</v>
      </c>
      <c r="DF36" s="344"/>
      <c r="DG36" s="344"/>
      <c r="DH36" s="344"/>
      <c r="DI36" s="344"/>
      <c r="DJ36" s="344"/>
      <c r="DK36" s="345"/>
      <c r="DL36" s="344"/>
      <c r="DM36" s="344"/>
      <c r="DN36" s="344"/>
      <c r="DO36" s="344"/>
    </row>
    <row r="37" spans="1:119" s="175" customFormat="1" ht="20.25" customHeight="1" outlineLevel="2" x14ac:dyDescent="0.25">
      <c r="A37" s="169"/>
      <c r="B37" s="451"/>
      <c r="C37" s="179" t="s">
        <v>611</v>
      </c>
      <c r="D37" s="170">
        <v>10</v>
      </c>
      <c r="E37" s="399" t="s">
        <v>610</v>
      </c>
      <c r="F37" s="187">
        <f>+SUM(F38:F39)</f>
        <v>572000000</v>
      </c>
      <c r="G37" s="194">
        <f t="shared" ref="G37:AX37" si="344">+SUM(G38:G39)</f>
        <v>0</v>
      </c>
      <c r="H37" s="187">
        <f t="shared" si="344"/>
        <v>0</v>
      </c>
      <c r="I37" s="194">
        <f t="shared" ref="I37" si="345">+SUM(I38:I39)</f>
        <v>0</v>
      </c>
      <c r="J37" s="187">
        <f t="shared" ref="J37" si="346">+SUM(J38:J39)</f>
        <v>0</v>
      </c>
      <c r="K37" s="194">
        <f t="shared" ref="K37" si="347">+SUM(K38:K39)</f>
        <v>0</v>
      </c>
      <c r="L37" s="187">
        <f t="shared" ref="L37" si="348">+SUM(L38:L39)</f>
        <v>0</v>
      </c>
      <c r="M37" s="194">
        <f t="shared" ref="M37" si="349">+SUM(M38:M39)</f>
        <v>0</v>
      </c>
      <c r="N37" s="187">
        <f t="shared" ref="N37" si="350">+SUM(N38:N39)</f>
        <v>0</v>
      </c>
      <c r="O37" s="194">
        <f t="shared" ref="O37" si="351">+SUM(O38:O39)</f>
        <v>0</v>
      </c>
      <c r="P37" s="187">
        <f t="shared" ref="P37" si="352">+SUM(P38:P39)</f>
        <v>0</v>
      </c>
      <c r="Q37" s="194">
        <f t="shared" ref="Q37" si="353">+SUM(Q38:Q39)</f>
        <v>0</v>
      </c>
      <c r="R37" s="187">
        <f t="shared" ref="R37" si="354">+SUM(R38:R39)</f>
        <v>0</v>
      </c>
      <c r="S37" s="194">
        <f t="shared" ref="S37" si="355">+SUM(S38:S39)</f>
        <v>0</v>
      </c>
      <c r="T37" s="187">
        <f t="shared" ref="T37" si="356">+SUM(T38:T39)</f>
        <v>0</v>
      </c>
      <c r="U37" s="194">
        <f t="shared" ref="U37" si="357">+SUM(U38:U39)</f>
        <v>0</v>
      </c>
      <c r="V37" s="187">
        <f t="shared" ref="V37" si="358">+SUM(V38:V39)</f>
        <v>0</v>
      </c>
      <c r="W37" s="194">
        <f t="shared" ref="W37" si="359">+SUM(W38:W39)</f>
        <v>0</v>
      </c>
      <c r="X37" s="187">
        <f t="shared" ref="X37" si="360">+SUM(X38:X39)</f>
        <v>0</v>
      </c>
      <c r="Y37" s="194">
        <f t="shared" ref="Y37" si="361">+SUM(Y38:Y39)</f>
        <v>0</v>
      </c>
      <c r="Z37" s="187">
        <f t="shared" ref="Z37" si="362">+SUM(Z38:Z39)</f>
        <v>0</v>
      </c>
      <c r="AA37" s="194">
        <f t="shared" ref="AA37" si="363">+SUM(AA38:AA39)</f>
        <v>0</v>
      </c>
      <c r="AB37" s="187">
        <f t="shared" ref="AB37" si="364">+SUM(AB38:AB39)</f>
        <v>0</v>
      </c>
      <c r="AC37" s="194">
        <f t="shared" ref="AC37" si="365">+SUM(AC38:AC39)</f>
        <v>0</v>
      </c>
      <c r="AD37" s="187">
        <f t="shared" ref="AD37" si="366">+SUM(AD38:AD39)</f>
        <v>0</v>
      </c>
      <c r="AE37" s="194">
        <f t="shared" ref="AE37" si="367">+SUM(AE38:AE39)</f>
        <v>0</v>
      </c>
      <c r="AF37" s="187">
        <f t="shared" ref="AF37" si="368">+SUM(AF38:AF39)</f>
        <v>0</v>
      </c>
      <c r="AG37" s="187">
        <f t="shared" si="344"/>
        <v>0</v>
      </c>
      <c r="AH37" s="187">
        <f t="shared" si="344"/>
        <v>0</v>
      </c>
      <c r="AI37" s="187">
        <f t="shared" si="344"/>
        <v>572000000</v>
      </c>
      <c r="AJ37" s="187">
        <f t="shared" si="344"/>
        <v>0</v>
      </c>
      <c r="AK37" s="187">
        <f t="shared" si="344"/>
        <v>0</v>
      </c>
      <c r="AL37" s="190">
        <f t="shared" si="344"/>
        <v>566280000</v>
      </c>
      <c r="AM37" s="176">
        <f t="shared" si="344"/>
        <v>0</v>
      </c>
      <c r="AN37" s="176">
        <f t="shared" si="344"/>
        <v>0</v>
      </c>
      <c r="AO37" s="176">
        <f t="shared" si="344"/>
        <v>0</v>
      </c>
      <c r="AP37" s="176">
        <f t="shared" si="344"/>
        <v>0</v>
      </c>
      <c r="AQ37" s="176">
        <f t="shared" si="344"/>
        <v>0</v>
      </c>
      <c r="AR37" s="176">
        <f t="shared" si="344"/>
        <v>0</v>
      </c>
      <c r="AS37" s="176">
        <f t="shared" si="344"/>
        <v>0</v>
      </c>
      <c r="AT37" s="176">
        <f t="shared" si="344"/>
        <v>0</v>
      </c>
      <c r="AU37" s="176">
        <f t="shared" si="344"/>
        <v>0</v>
      </c>
      <c r="AV37" s="176">
        <f t="shared" si="344"/>
        <v>0</v>
      </c>
      <c r="AW37" s="208">
        <f t="shared" si="344"/>
        <v>0</v>
      </c>
      <c r="AX37" s="187">
        <f t="shared" si="344"/>
        <v>566280000</v>
      </c>
      <c r="AY37" s="190">
        <f t="shared" ref="AY37" si="369">+SUM(AY38:AY39)</f>
        <v>37035160</v>
      </c>
      <c r="AZ37" s="176">
        <f t="shared" ref="AZ37" si="370">+SUM(AZ38:AZ39)</f>
        <v>0</v>
      </c>
      <c r="BA37" s="176">
        <f t="shared" ref="BA37" si="371">+SUM(BA38:BA39)</f>
        <v>0</v>
      </c>
      <c r="BB37" s="176">
        <f t="shared" ref="BB37" si="372">+SUM(BB38:BB39)</f>
        <v>0</v>
      </c>
      <c r="BC37" s="176">
        <f t="shared" ref="BC37" si="373">+SUM(BC38:BC39)</f>
        <v>0</v>
      </c>
      <c r="BD37" s="176">
        <f t="shared" ref="BD37" si="374">+SUM(BD38:BD39)</f>
        <v>0</v>
      </c>
      <c r="BE37" s="176">
        <f t="shared" ref="BE37" si="375">+SUM(BE38:BE39)</f>
        <v>0</v>
      </c>
      <c r="BF37" s="176">
        <f t="shared" ref="BF37" si="376">+SUM(BF38:BF39)</f>
        <v>0</v>
      </c>
      <c r="BG37" s="176">
        <f t="shared" ref="BG37" si="377">+SUM(BG38:BG39)</f>
        <v>0</v>
      </c>
      <c r="BH37" s="176">
        <f t="shared" ref="BH37" si="378">+SUM(BH38:BH39)</f>
        <v>0</v>
      </c>
      <c r="BI37" s="176">
        <f t="shared" ref="BI37" si="379">+SUM(BI38:BI39)</f>
        <v>0</v>
      </c>
      <c r="BJ37" s="208">
        <f t="shared" ref="BJ37" si="380">+SUM(BJ38:BJ39)</f>
        <v>0</v>
      </c>
      <c r="BK37" s="187">
        <f t="shared" ref="BK37" si="381">+SUM(BK38:BK39)</f>
        <v>37035160</v>
      </c>
      <c r="BL37" s="190">
        <f t="shared" ref="BL37" si="382">+SUM(BL38:BL39)</f>
        <v>37035160</v>
      </c>
      <c r="BM37" s="176">
        <f t="shared" ref="BM37" si="383">+SUM(BM38:BM39)</f>
        <v>0</v>
      </c>
      <c r="BN37" s="176">
        <f t="shared" ref="BN37" si="384">+SUM(BN38:BN39)</f>
        <v>0</v>
      </c>
      <c r="BO37" s="176">
        <f t="shared" ref="BO37" si="385">+SUM(BO38:BO39)</f>
        <v>0</v>
      </c>
      <c r="BP37" s="176">
        <f t="shared" ref="BP37" si="386">+SUM(BP38:BP39)</f>
        <v>0</v>
      </c>
      <c r="BQ37" s="176">
        <f t="shared" ref="BQ37" si="387">+SUM(BQ38:BQ39)</f>
        <v>0</v>
      </c>
      <c r="BR37" s="176">
        <f t="shared" ref="BR37" si="388">+SUM(BR38:BR39)</f>
        <v>0</v>
      </c>
      <c r="BS37" s="176">
        <f t="shared" ref="BS37" si="389">+SUM(BS38:BS39)</f>
        <v>0</v>
      </c>
      <c r="BT37" s="176">
        <f t="shared" ref="BT37" si="390">+SUM(BT38:BT39)</f>
        <v>0</v>
      </c>
      <c r="BU37" s="176">
        <f t="shared" ref="BU37" si="391">+SUM(BU38:BU39)</f>
        <v>0</v>
      </c>
      <c r="BV37" s="176">
        <f t="shared" ref="BV37" si="392">+SUM(BV38:BV39)</f>
        <v>0</v>
      </c>
      <c r="BW37" s="208">
        <f t="shared" ref="BW37" si="393">+SUM(BW38:BW39)</f>
        <v>0</v>
      </c>
      <c r="BX37" s="187">
        <f t="shared" ref="BX37" si="394">+SUM(BX38:BX39)</f>
        <v>37035160</v>
      </c>
      <c r="BY37" s="190">
        <f t="shared" ref="BY37" si="395">+SUM(BY38:BY39)</f>
        <v>37035160</v>
      </c>
      <c r="BZ37" s="176">
        <f t="shared" ref="BZ37" si="396">+SUM(BZ38:BZ39)</f>
        <v>0</v>
      </c>
      <c r="CA37" s="176">
        <f t="shared" ref="CA37" si="397">+SUM(CA38:CA39)</f>
        <v>0</v>
      </c>
      <c r="CB37" s="176">
        <f t="shared" ref="CB37" si="398">+SUM(CB38:CB39)</f>
        <v>0</v>
      </c>
      <c r="CC37" s="176">
        <f t="shared" ref="CC37" si="399">+SUM(CC38:CC39)</f>
        <v>0</v>
      </c>
      <c r="CD37" s="176">
        <f t="shared" ref="CD37" si="400">+SUM(CD38:CD39)</f>
        <v>0</v>
      </c>
      <c r="CE37" s="176">
        <f t="shared" ref="CE37" si="401">+SUM(CE38:CE39)</f>
        <v>0</v>
      </c>
      <c r="CF37" s="176">
        <f t="shared" ref="CF37" si="402">+SUM(CF38:CF39)</f>
        <v>0</v>
      </c>
      <c r="CG37" s="176">
        <f t="shared" ref="CG37" si="403">+SUM(CG38:CG39)</f>
        <v>0</v>
      </c>
      <c r="CH37" s="176">
        <f t="shared" ref="CH37" si="404">+SUM(CH38:CH39)</f>
        <v>0</v>
      </c>
      <c r="CI37" s="176">
        <f t="shared" ref="CI37" si="405">+SUM(CI38:CI39)</f>
        <v>0</v>
      </c>
      <c r="CJ37" s="208">
        <f t="shared" ref="CJ37" si="406">+SUM(CJ38:CJ39)</f>
        <v>0</v>
      </c>
      <c r="CK37" s="187">
        <f t="shared" ref="CK37" si="407">+SUM(CK38:CK39)</f>
        <v>37035160</v>
      </c>
      <c r="CL37" s="176">
        <f t="shared" ref="CL37:CO37" si="408">+SUM(CL38:CL39)</f>
        <v>5720000</v>
      </c>
      <c r="CM37" s="176">
        <f t="shared" si="408"/>
        <v>529244840</v>
      </c>
      <c r="CN37" s="176">
        <f t="shared" si="408"/>
        <v>0</v>
      </c>
      <c r="CO37" s="176">
        <f t="shared" si="408"/>
        <v>0</v>
      </c>
      <c r="CP37" s="171">
        <f t="shared" si="34"/>
        <v>0.99</v>
      </c>
      <c r="CQ37" s="228">
        <f t="shared" si="35"/>
        <v>6.4746783216783219E-2</v>
      </c>
      <c r="CR37" s="267">
        <f>+BK37/$BK$22</f>
        <v>3.2979115702645419E-3</v>
      </c>
      <c r="CS37" s="171"/>
      <c r="CT37" s="172"/>
      <c r="CU37" s="173"/>
      <c r="CV37" s="425"/>
      <c r="CW37" s="312"/>
      <c r="CX37" s="425"/>
      <c r="CY37" s="312"/>
      <c r="CZ37" s="313"/>
      <c r="DA37" s="444"/>
      <c r="DB37" s="425"/>
      <c r="DC37" s="312"/>
      <c r="DD37" s="425"/>
      <c r="DF37" s="173"/>
      <c r="DG37" s="173"/>
      <c r="DH37" s="173"/>
      <c r="DI37" s="173"/>
      <c r="DJ37" s="173"/>
      <c r="DK37" s="174"/>
      <c r="DL37" s="173"/>
      <c r="DM37" s="173"/>
      <c r="DN37" s="173"/>
      <c r="DO37" s="173"/>
    </row>
    <row r="38" spans="1:119" s="134" customFormat="1" outlineLevel="3" x14ac:dyDescent="0.2">
      <c r="B38" s="452" t="str">
        <f t="shared" si="172"/>
        <v>A-1-0-1-9-110</v>
      </c>
      <c r="C38" s="183" t="s">
        <v>470</v>
      </c>
      <c r="D38" s="168" t="s">
        <v>415</v>
      </c>
      <c r="E38" s="300" t="s">
        <v>371</v>
      </c>
      <c r="F38" s="149">
        <v>266334427</v>
      </c>
      <c r="G38" s="150"/>
      <c r="H38" s="149"/>
      <c r="I38" s="150"/>
      <c r="J38" s="149"/>
      <c r="K38" s="150"/>
      <c r="L38" s="149"/>
      <c r="M38" s="150"/>
      <c r="N38" s="149"/>
      <c r="O38" s="150"/>
      <c r="P38" s="149"/>
      <c r="Q38" s="150"/>
      <c r="R38" s="149"/>
      <c r="S38" s="150"/>
      <c r="T38" s="149"/>
      <c r="U38" s="150"/>
      <c r="V38" s="149"/>
      <c r="W38" s="150"/>
      <c r="X38" s="149"/>
      <c r="Y38" s="150"/>
      <c r="Z38" s="149"/>
      <c r="AA38" s="150"/>
      <c r="AB38" s="149"/>
      <c r="AC38" s="150"/>
      <c r="AD38" s="149"/>
      <c r="AE38" s="150">
        <f t="shared" ref="AE38:AE40" si="409">+G38+I38+K38+M38+O38+Q38+S38+U38+W38+Y38+AA38+AC38</f>
        <v>0</v>
      </c>
      <c r="AF38" s="149">
        <f t="shared" ref="AF38:AF40" si="410">+H38+J38+L38+N38+P38+R38+T38+V38+X38+Z38+AB38+AD38</f>
        <v>0</v>
      </c>
      <c r="AG38" s="149"/>
      <c r="AH38" s="149"/>
      <c r="AI38" s="156">
        <f t="shared" ref="AI38:AI40" si="411">+F38-AE38+AF38-AG38+AH38</f>
        <v>266334427</v>
      </c>
      <c r="AJ38" s="149"/>
      <c r="AK38" s="156"/>
      <c r="AL38" s="153">
        <v>263671083</v>
      </c>
      <c r="AM38" s="161"/>
      <c r="AN38" s="161"/>
      <c r="AO38" s="161"/>
      <c r="AP38" s="161"/>
      <c r="AQ38" s="161"/>
      <c r="AR38" s="161"/>
      <c r="AS38" s="161"/>
      <c r="AT38" s="161"/>
      <c r="AU38" s="166"/>
      <c r="AV38" s="166"/>
      <c r="AW38" s="154"/>
      <c r="AX38" s="149">
        <f t="shared" si="330"/>
        <v>263671083</v>
      </c>
      <c r="AY38" s="153">
        <v>0</v>
      </c>
      <c r="AZ38" s="161"/>
      <c r="BA38" s="161"/>
      <c r="BB38" s="161"/>
      <c r="BC38" s="161"/>
      <c r="BD38" s="161"/>
      <c r="BE38" s="161"/>
      <c r="BF38" s="161"/>
      <c r="BG38" s="161"/>
      <c r="BH38" s="166"/>
      <c r="BI38" s="166"/>
      <c r="BJ38" s="154"/>
      <c r="BK38" s="149">
        <f t="shared" ref="BK38:BK40" si="412">+SUM(AY38:BJ38)</f>
        <v>0</v>
      </c>
      <c r="BL38" s="153">
        <v>0</v>
      </c>
      <c r="BM38" s="161"/>
      <c r="BN38" s="161"/>
      <c r="BO38" s="161"/>
      <c r="BP38" s="161"/>
      <c r="BQ38" s="161"/>
      <c r="BR38" s="161"/>
      <c r="BS38" s="161"/>
      <c r="BT38" s="161"/>
      <c r="BU38" s="166"/>
      <c r="BV38" s="166"/>
      <c r="BW38" s="154"/>
      <c r="BX38" s="149">
        <f t="shared" ref="BX38:BX40" si="413">+SUM(BL38:BW38)</f>
        <v>0</v>
      </c>
      <c r="BY38" s="153">
        <v>0</v>
      </c>
      <c r="BZ38" s="161"/>
      <c r="CA38" s="161"/>
      <c r="CB38" s="161"/>
      <c r="CC38" s="161"/>
      <c r="CD38" s="161"/>
      <c r="CE38" s="161"/>
      <c r="CF38" s="161"/>
      <c r="CG38" s="161"/>
      <c r="CH38" s="166"/>
      <c r="CI38" s="166"/>
      <c r="CJ38" s="154"/>
      <c r="CK38" s="149">
        <f t="shared" ref="CK38:CK40" si="414">+SUM(BY38:CJ38)</f>
        <v>0</v>
      </c>
      <c r="CL38" s="161">
        <f t="shared" ref="CL38:CL40" si="415">+AI38-AX38</f>
        <v>2663344</v>
      </c>
      <c r="CM38" s="161">
        <f t="shared" ref="CM38:CM40" si="416">+AL38-AY38</f>
        <v>263671083</v>
      </c>
      <c r="CN38" s="161">
        <f t="shared" ref="CN38:CN40" si="417">+BK38-BX38</f>
        <v>0</v>
      </c>
      <c r="CO38" s="161">
        <f t="shared" ref="CO38:CO40" si="418">+BX38-CK38</f>
        <v>0</v>
      </c>
      <c r="CP38" s="351">
        <f t="shared" si="34"/>
        <v>0.99000000101376306</v>
      </c>
      <c r="CQ38" s="352">
        <f t="shared" si="35"/>
        <v>0</v>
      </c>
      <c r="CR38" s="342"/>
      <c r="CS38" s="351">
        <f>+AY38/$AY$39</f>
        <v>0</v>
      </c>
      <c r="CT38" s="343"/>
      <c r="CU38" s="158">
        <v>266334427</v>
      </c>
      <c r="CV38" s="426">
        <f t="shared" ref="CV38:CV39" si="419">+CU38-AI38</f>
        <v>0</v>
      </c>
      <c r="CW38" s="436">
        <v>263671083</v>
      </c>
      <c r="CX38" s="426">
        <f t="shared" ref="CX38:CX39" si="420">+CW38-AX38</f>
        <v>0</v>
      </c>
      <c r="CY38" s="436">
        <v>0</v>
      </c>
      <c r="CZ38" s="428">
        <f t="shared" ref="CZ38:CZ39" si="421">+CY38-BK38</f>
        <v>0</v>
      </c>
      <c r="DA38" s="436">
        <v>0</v>
      </c>
      <c r="DB38" s="426">
        <f t="shared" ref="DB38:DB39" si="422">+DA38-BX38</f>
        <v>0</v>
      </c>
      <c r="DC38" s="436">
        <v>0</v>
      </c>
      <c r="DD38" s="426">
        <f t="shared" ref="DD38:DD39" si="423">+DC38-CK38</f>
        <v>0</v>
      </c>
      <c r="DF38" s="346"/>
      <c r="DG38" s="346"/>
      <c r="DH38" s="346"/>
      <c r="DI38" s="346"/>
      <c r="DJ38" s="346"/>
      <c r="DK38" s="346"/>
      <c r="DL38" s="346"/>
      <c r="DM38" s="346"/>
      <c r="DN38" s="346"/>
      <c r="DO38" s="346"/>
    </row>
    <row r="39" spans="1:119" s="134" customFormat="1" outlineLevel="3" x14ac:dyDescent="0.2">
      <c r="B39" s="452" t="str">
        <f t="shared" si="172"/>
        <v>A-1-0-1-9-310</v>
      </c>
      <c r="C39" s="183" t="s">
        <v>471</v>
      </c>
      <c r="D39" s="168" t="s">
        <v>415</v>
      </c>
      <c r="E39" s="300" t="s">
        <v>372</v>
      </c>
      <c r="F39" s="149">
        <v>305665573</v>
      </c>
      <c r="G39" s="150"/>
      <c r="H39" s="149"/>
      <c r="I39" s="150"/>
      <c r="J39" s="149"/>
      <c r="K39" s="150"/>
      <c r="L39" s="149"/>
      <c r="M39" s="150"/>
      <c r="N39" s="149"/>
      <c r="O39" s="150"/>
      <c r="P39" s="149"/>
      <c r="Q39" s="150"/>
      <c r="R39" s="149"/>
      <c r="S39" s="150"/>
      <c r="T39" s="149"/>
      <c r="U39" s="150"/>
      <c r="V39" s="149"/>
      <c r="W39" s="150"/>
      <c r="X39" s="149"/>
      <c r="Y39" s="150"/>
      <c r="Z39" s="149"/>
      <c r="AA39" s="150"/>
      <c r="AB39" s="149"/>
      <c r="AC39" s="150"/>
      <c r="AD39" s="149"/>
      <c r="AE39" s="150">
        <f t="shared" si="409"/>
        <v>0</v>
      </c>
      <c r="AF39" s="149">
        <f t="shared" si="410"/>
        <v>0</v>
      </c>
      <c r="AG39" s="149"/>
      <c r="AH39" s="149"/>
      <c r="AI39" s="156">
        <f t="shared" si="411"/>
        <v>305665573</v>
      </c>
      <c r="AJ39" s="149"/>
      <c r="AK39" s="156"/>
      <c r="AL39" s="153">
        <v>302608917</v>
      </c>
      <c r="AM39" s="161"/>
      <c r="AN39" s="161"/>
      <c r="AO39" s="161"/>
      <c r="AP39" s="161"/>
      <c r="AQ39" s="161"/>
      <c r="AR39" s="161"/>
      <c r="AS39" s="161"/>
      <c r="AT39" s="161"/>
      <c r="AU39" s="166"/>
      <c r="AV39" s="166"/>
      <c r="AW39" s="154"/>
      <c r="AX39" s="149">
        <f t="shared" si="330"/>
        <v>302608917</v>
      </c>
      <c r="AY39" s="153">
        <v>37035160</v>
      </c>
      <c r="AZ39" s="161"/>
      <c r="BA39" s="161"/>
      <c r="BB39" s="161"/>
      <c r="BC39" s="161"/>
      <c r="BD39" s="161"/>
      <c r="BE39" s="161"/>
      <c r="BF39" s="161"/>
      <c r="BG39" s="161"/>
      <c r="BH39" s="166"/>
      <c r="BI39" s="166"/>
      <c r="BJ39" s="154"/>
      <c r="BK39" s="149">
        <f t="shared" si="412"/>
        <v>37035160</v>
      </c>
      <c r="BL39" s="153">
        <v>37035160</v>
      </c>
      <c r="BM39" s="161"/>
      <c r="BN39" s="161"/>
      <c r="BO39" s="161"/>
      <c r="BP39" s="161"/>
      <c r="BQ39" s="161"/>
      <c r="BR39" s="161"/>
      <c r="BS39" s="161"/>
      <c r="BT39" s="161"/>
      <c r="BU39" s="166"/>
      <c r="BV39" s="166"/>
      <c r="BW39" s="154"/>
      <c r="BX39" s="149">
        <f t="shared" si="413"/>
        <v>37035160</v>
      </c>
      <c r="BY39" s="153">
        <v>37035160</v>
      </c>
      <c r="BZ39" s="161"/>
      <c r="CA39" s="161"/>
      <c r="CB39" s="161"/>
      <c r="CC39" s="161"/>
      <c r="CD39" s="161"/>
      <c r="CE39" s="161"/>
      <c r="CF39" s="161"/>
      <c r="CG39" s="161"/>
      <c r="CH39" s="166"/>
      <c r="CI39" s="166"/>
      <c r="CJ39" s="154"/>
      <c r="CK39" s="149">
        <f t="shared" si="414"/>
        <v>37035160</v>
      </c>
      <c r="CL39" s="161">
        <f t="shared" si="415"/>
        <v>3056656</v>
      </c>
      <c r="CM39" s="161">
        <f t="shared" si="416"/>
        <v>265573757</v>
      </c>
      <c r="CN39" s="161">
        <f t="shared" si="417"/>
        <v>0</v>
      </c>
      <c r="CO39" s="161">
        <f t="shared" si="418"/>
        <v>0</v>
      </c>
      <c r="CP39" s="351">
        <f t="shared" si="34"/>
        <v>0.98999999911668168</v>
      </c>
      <c r="CQ39" s="352">
        <f t="shared" si="35"/>
        <v>0.121162352817535</v>
      </c>
      <c r="CR39" s="342"/>
      <c r="CS39" s="351">
        <f t="shared" ref="CS39:CS40" si="424">+AY39/$AY$39</f>
        <v>1</v>
      </c>
      <c r="CT39" s="343"/>
      <c r="CU39" s="158">
        <v>305665573</v>
      </c>
      <c r="CV39" s="426">
        <f t="shared" si="419"/>
        <v>0</v>
      </c>
      <c r="CW39" s="436">
        <v>302608917</v>
      </c>
      <c r="CX39" s="426">
        <f t="shared" si="420"/>
        <v>0</v>
      </c>
      <c r="CY39" s="436">
        <v>37035160</v>
      </c>
      <c r="CZ39" s="428">
        <f t="shared" si="421"/>
        <v>0</v>
      </c>
      <c r="DA39" s="436">
        <v>37035160</v>
      </c>
      <c r="DB39" s="426">
        <f t="shared" si="422"/>
        <v>0</v>
      </c>
      <c r="DC39" s="436">
        <v>37035160</v>
      </c>
      <c r="DD39" s="426">
        <f t="shared" si="423"/>
        <v>0</v>
      </c>
      <c r="DF39" s="346"/>
      <c r="DG39" s="346"/>
      <c r="DH39" s="346"/>
      <c r="DI39" s="346"/>
      <c r="DJ39" s="346"/>
      <c r="DK39" s="346"/>
      <c r="DL39" s="346"/>
      <c r="DM39" s="346"/>
      <c r="DN39" s="346"/>
      <c r="DO39" s="346"/>
    </row>
    <row r="40" spans="1:119" s="175" customFormat="1" ht="20.25" customHeight="1" outlineLevel="2" x14ac:dyDescent="0.25">
      <c r="A40" s="169"/>
      <c r="B40" s="451"/>
      <c r="C40" s="179" t="s">
        <v>336</v>
      </c>
      <c r="D40" s="170">
        <v>10</v>
      </c>
      <c r="E40" s="399" t="s">
        <v>335</v>
      </c>
      <c r="F40" s="187">
        <v>0</v>
      </c>
      <c r="G40" s="194"/>
      <c r="H40" s="187"/>
      <c r="I40" s="194"/>
      <c r="J40" s="187"/>
      <c r="K40" s="194"/>
      <c r="L40" s="187"/>
      <c r="M40" s="194"/>
      <c r="N40" s="187"/>
      <c r="O40" s="194"/>
      <c r="P40" s="187"/>
      <c r="Q40" s="194"/>
      <c r="R40" s="187"/>
      <c r="S40" s="194"/>
      <c r="T40" s="187"/>
      <c r="U40" s="194"/>
      <c r="V40" s="187"/>
      <c r="W40" s="194"/>
      <c r="X40" s="187"/>
      <c r="Y40" s="194"/>
      <c r="Z40" s="187"/>
      <c r="AA40" s="194"/>
      <c r="AB40" s="187"/>
      <c r="AC40" s="194"/>
      <c r="AD40" s="187"/>
      <c r="AE40" s="141">
        <f t="shared" si="409"/>
        <v>0</v>
      </c>
      <c r="AF40" s="140">
        <f t="shared" si="410"/>
        <v>0</v>
      </c>
      <c r="AG40" s="187"/>
      <c r="AH40" s="187"/>
      <c r="AI40" s="321">
        <f t="shared" si="411"/>
        <v>0</v>
      </c>
      <c r="AJ40" s="187"/>
      <c r="AK40" s="187"/>
      <c r="AL40" s="338">
        <v>0</v>
      </c>
      <c r="AM40" s="176"/>
      <c r="AN40" s="176"/>
      <c r="AO40" s="176"/>
      <c r="AP40" s="176"/>
      <c r="AQ40" s="176"/>
      <c r="AR40" s="176"/>
      <c r="AS40" s="176"/>
      <c r="AT40" s="176"/>
      <c r="AU40" s="176"/>
      <c r="AV40" s="176"/>
      <c r="AW40" s="208"/>
      <c r="AX40" s="187">
        <f t="shared" si="330"/>
        <v>0</v>
      </c>
      <c r="AY40" s="190">
        <v>0</v>
      </c>
      <c r="AZ40" s="176"/>
      <c r="BA40" s="176"/>
      <c r="BB40" s="176"/>
      <c r="BC40" s="176"/>
      <c r="BD40" s="176"/>
      <c r="BE40" s="176"/>
      <c r="BF40" s="176"/>
      <c r="BG40" s="176"/>
      <c r="BH40" s="176"/>
      <c r="BI40" s="176"/>
      <c r="BJ40" s="208"/>
      <c r="BK40" s="187">
        <f t="shared" si="412"/>
        <v>0</v>
      </c>
      <c r="BL40" s="190"/>
      <c r="BM40" s="176"/>
      <c r="BN40" s="176"/>
      <c r="BO40" s="176"/>
      <c r="BP40" s="176"/>
      <c r="BQ40" s="176"/>
      <c r="BR40" s="176"/>
      <c r="BS40" s="176"/>
      <c r="BT40" s="176"/>
      <c r="BU40" s="176"/>
      <c r="BV40" s="176"/>
      <c r="BW40" s="208"/>
      <c r="BX40" s="187">
        <f t="shared" si="413"/>
        <v>0</v>
      </c>
      <c r="BY40" s="190">
        <v>0</v>
      </c>
      <c r="BZ40" s="176"/>
      <c r="CA40" s="176"/>
      <c r="CB40" s="176"/>
      <c r="CC40" s="176"/>
      <c r="CD40" s="176"/>
      <c r="CE40" s="176"/>
      <c r="CF40" s="176"/>
      <c r="CG40" s="176"/>
      <c r="CH40" s="176"/>
      <c r="CI40" s="176"/>
      <c r="CJ40" s="208"/>
      <c r="CK40" s="187">
        <f t="shared" si="414"/>
        <v>0</v>
      </c>
      <c r="CL40" s="161">
        <f t="shared" si="415"/>
        <v>0</v>
      </c>
      <c r="CM40" s="161">
        <f t="shared" si="416"/>
        <v>0</v>
      </c>
      <c r="CN40" s="161">
        <f t="shared" si="417"/>
        <v>0</v>
      </c>
      <c r="CO40" s="161">
        <f t="shared" si="418"/>
        <v>0</v>
      </c>
      <c r="CP40" s="171">
        <f t="shared" si="34"/>
        <v>0</v>
      </c>
      <c r="CQ40" s="228">
        <f t="shared" si="35"/>
        <v>0</v>
      </c>
      <c r="CR40" s="267"/>
      <c r="CS40" s="351">
        <f t="shared" si="424"/>
        <v>0</v>
      </c>
      <c r="CT40" s="172"/>
      <c r="CU40" s="429"/>
      <c r="CV40" s="426"/>
      <c r="CW40" s="427"/>
      <c r="CX40" s="426"/>
      <c r="CY40" s="427"/>
      <c r="CZ40" s="428"/>
      <c r="DA40" s="436"/>
      <c r="DB40" s="426"/>
      <c r="DC40" s="427"/>
      <c r="DD40" s="426"/>
      <c r="DF40" s="173"/>
      <c r="DG40" s="173"/>
      <c r="DH40" s="173"/>
      <c r="DI40" s="173"/>
      <c r="DJ40" s="173"/>
      <c r="DK40" s="174"/>
      <c r="DL40" s="173"/>
      <c r="DM40" s="173"/>
      <c r="DN40" s="173"/>
      <c r="DO40" s="173"/>
    </row>
    <row r="41" spans="1:119" s="175" customFormat="1" ht="20.25" customHeight="1" outlineLevel="1" x14ac:dyDescent="0.25">
      <c r="A41" s="169"/>
      <c r="B41" s="451"/>
      <c r="C41" s="179" t="s">
        <v>612</v>
      </c>
      <c r="D41" s="170" t="s">
        <v>415</v>
      </c>
      <c r="E41" s="399" t="s">
        <v>613</v>
      </c>
      <c r="F41" s="187">
        <f>+F42</f>
        <v>2903210000</v>
      </c>
      <c r="G41" s="194">
        <f t="shared" ref="G41:AX41" si="425">+G42</f>
        <v>0</v>
      </c>
      <c r="H41" s="187">
        <f t="shared" si="425"/>
        <v>0</v>
      </c>
      <c r="I41" s="194">
        <f t="shared" ref="I41" si="426">+I42</f>
        <v>0</v>
      </c>
      <c r="J41" s="187">
        <f t="shared" ref="J41" si="427">+J42</f>
        <v>0</v>
      </c>
      <c r="K41" s="194">
        <f t="shared" ref="K41" si="428">+K42</f>
        <v>0</v>
      </c>
      <c r="L41" s="187">
        <f t="shared" ref="L41" si="429">+L42</f>
        <v>0</v>
      </c>
      <c r="M41" s="194">
        <f t="shared" ref="M41" si="430">+M42</f>
        <v>0</v>
      </c>
      <c r="N41" s="187">
        <f t="shared" ref="N41" si="431">+N42</f>
        <v>0</v>
      </c>
      <c r="O41" s="194">
        <f t="shared" ref="O41" si="432">+O42</f>
        <v>0</v>
      </c>
      <c r="P41" s="187">
        <f t="shared" ref="P41" si="433">+P42</f>
        <v>0</v>
      </c>
      <c r="Q41" s="194">
        <f t="shared" ref="Q41" si="434">+Q42</f>
        <v>0</v>
      </c>
      <c r="R41" s="187">
        <f t="shared" ref="R41" si="435">+R42</f>
        <v>0</v>
      </c>
      <c r="S41" s="194">
        <f t="shared" ref="S41" si="436">+S42</f>
        <v>0</v>
      </c>
      <c r="T41" s="187">
        <f t="shared" ref="T41" si="437">+T42</f>
        <v>0</v>
      </c>
      <c r="U41" s="194">
        <f t="shared" ref="U41" si="438">+U42</f>
        <v>0</v>
      </c>
      <c r="V41" s="187">
        <f t="shared" ref="V41" si="439">+V42</f>
        <v>0</v>
      </c>
      <c r="W41" s="194">
        <f t="shared" ref="W41" si="440">+W42</f>
        <v>0</v>
      </c>
      <c r="X41" s="187">
        <f t="shared" ref="X41" si="441">+X42</f>
        <v>0</v>
      </c>
      <c r="Y41" s="194">
        <f t="shared" ref="Y41" si="442">+Y42</f>
        <v>0</v>
      </c>
      <c r="Z41" s="187">
        <f t="shared" ref="Z41" si="443">+Z42</f>
        <v>0</v>
      </c>
      <c r="AA41" s="194">
        <f t="shared" ref="AA41" si="444">+AA42</f>
        <v>0</v>
      </c>
      <c r="AB41" s="187">
        <f t="shared" ref="AB41" si="445">+AB42</f>
        <v>0</v>
      </c>
      <c r="AC41" s="194">
        <f t="shared" ref="AC41" si="446">+AC42</f>
        <v>0</v>
      </c>
      <c r="AD41" s="187">
        <f t="shared" ref="AD41" si="447">+AD42</f>
        <v>0</v>
      </c>
      <c r="AE41" s="194">
        <f t="shared" ref="AE41" si="448">+AE42</f>
        <v>0</v>
      </c>
      <c r="AF41" s="187">
        <f t="shared" ref="AF41" si="449">+AF42</f>
        <v>0</v>
      </c>
      <c r="AG41" s="187">
        <f t="shared" si="425"/>
        <v>0</v>
      </c>
      <c r="AH41" s="187">
        <f t="shared" si="425"/>
        <v>0</v>
      </c>
      <c r="AI41" s="187">
        <f t="shared" si="425"/>
        <v>2903210000</v>
      </c>
      <c r="AJ41" s="187">
        <f t="shared" si="425"/>
        <v>0</v>
      </c>
      <c r="AK41" s="187">
        <f t="shared" si="425"/>
        <v>0</v>
      </c>
      <c r="AL41" s="190">
        <f t="shared" si="425"/>
        <v>1906196272</v>
      </c>
      <c r="AM41" s="176">
        <f t="shared" si="425"/>
        <v>0</v>
      </c>
      <c r="AN41" s="176">
        <f t="shared" si="425"/>
        <v>0</v>
      </c>
      <c r="AO41" s="176">
        <f t="shared" si="425"/>
        <v>0</v>
      </c>
      <c r="AP41" s="176">
        <f t="shared" si="425"/>
        <v>0</v>
      </c>
      <c r="AQ41" s="176">
        <f t="shared" si="425"/>
        <v>0</v>
      </c>
      <c r="AR41" s="176">
        <f t="shared" si="425"/>
        <v>0</v>
      </c>
      <c r="AS41" s="176">
        <f t="shared" si="425"/>
        <v>0</v>
      </c>
      <c r="AT41" s="176">
        <f t="shared" si="425"/>
        <v>0</v>
      </c>
      <c r="AU41" s="176">
        <f t="shared" si="425"/>
        <v>0</v>
      </c>
      <c r="AV41" s="176">
        <f t="shared" si="425"/>
        <v>0</v>
      </c>
      <c r="AW41" s="208">
        <f t="shared" si="425"/>
        <v>0</v>
      </c>
      <c r="AX41" s="187">
        <f t="shared" si="425"/>
        <v>1906196272</v>
      </c>
      <c r="AY41" s="190">
        <f t="shared" ref="AY41" si="450">+AY42</f>
        <v>1146699609</v>
      </c>
      <c r="AZ41" s="176">
        <f t="shared" ref="AZ41" si="451">+AZ42</f>
        <v>0</v>
      </c>
      <c r="BA41" s="176">
        <f t="shared" ref="BA41" si="452">+BA42</f>
        <v>0</v>
      </c>
      <c r="BB41" s="176">
        <f t="shared" ref="BB41" si="453">+BB42</f>
        <v>0</v>
      </c>
      <c r="BC41" s="176">
        <f t="shared" ref="BC41" si="454">+BC42</f>
        <v>0</v>
      </c>
      <c r="BD41" s="176">
        <f t="shared" ref="BD41" si="455">+BD42</f>
        <v>0</v>
      </c>
      <c r="BE41" s="176">
        <f t="shared" ref="BE41" si="456">+BE42</f>
        <v>0</v>
      </c>
      <c r="BF41" s="176">
        <f t="shared" ref="BF41" si="457">+BF42</f>
        <v>0</v>
      </c>
      <c r="BG41" s="176">
        <f t="shared" ref="BG41" si="458">+BG42</f>
        <v>0</v>
      </c>
      <c r="BH41" s="176">
        <f t="shared" ref="BH41" si="459">+BH42</f>
        <v>0</v>
      </c>
      <c r="BI41" s="176">
        <f t="shared" ref="BI41" si="460">+BI42</f>
        <v>0</v>
      </c>
      <c r="BJ41" s="208">
        <f t="shared" ref="BJ41" si="461">+BJ42</f>
        <v>0</v>
      </c>
      <c r="BK41" s="187">
        <f t="shared" ref="BK41" si="462">+BK42</f>
        <v>1146699609</v>
      </c>
      <c r="BL41" s="190">
        <f t="shared" ref="BL41" si="463">+BL42</f>
        <v>0</v>
      </c>
      <c r="BM41" s="176">
        <f t="shared" ref="BM41" si="464">+BM42</f>
        <v>0</v>
      </c>
      <c r="BN41" s="176">
        <f t="shared" ref="BN41" si="465">+BN42</f>
        <v>0</v>
      </c>
      <c r="BO41" s="176">
        <f t="shared" ref="BO41" si="466">+BO42</f>
        <v>0</v>
      </c>
      <c r="BP41" s="176">
        <f t="shared" ref="BP41" si="467">+BP42</f>
        <v>0</v>
      </c>
      <c r="BQ41" s="176">
        <f t="shared" ref="BQ41" si="468">+BQ42</f>
        <v>0</v>
      </c>
      <c r="BR41" s="176">
        <f t="shared" ref="BR41" si="469">+BR42</f>
        <v>0</v>
      </c>
      <c r="BS41" s="176">
        <f t="shared" ref="BS41" si="470">+BS42</f>
        <v>0</v>
      </c>
      <c r="BT41" s="176">
        <f t="shared" ref="BT41" si="471">+BT42</f>
        <v>0</v>
      </c>
      <c r="BU41" s="176">
        <f t="shared" ref="BU41" si="472">+BU42</f>
        <v>0</v>
      </c>
      <c r="BV41" s="176">
        <f t="shared" ref="BV41" si="473">+BV42</f>
        <v>0</v>
      </c>
      <c r="BW41" s="208">
        <f t="shared" ref="BW41" si="474">+BW42</f>
        <v>0</v>
      </c>
      <c r="BX41" s="187">
        <f t="shared" ref="BX41" si="475">+BX42</f>
        <v>0</v>
      </c>
      <c r="BY41" s="190">
        <f t="shared" ref="BY41" si="476">+BY42</f>
        <v>0</v>
      </c>
      <c r="BZ41" s="176">
        <f t="shared" ref="BZ41" si="477">+BZ42</f>
        <v>0</v>
      </c>
      <c r="CA41" s="176">
        <f t="shared" ref="CA41" si="478">+CA42</f>
        <v>0</v>
      </c>
      <c r="CB41" s="176">
        <f t="shared" ref="CB41" si="479">+CB42</f>
        <v>0</v>
      </c>
      <c r="CC41" s="176">
        <f t="shared" ref="CC41" si="480">+CC42</f>
        <v>0</v>
      </c>
      <c r="CD41" s="176">
        <f t="shared" ref="CD41" si="481">+CD42</f>
        <v>0</v>
      </c>
      <c r="CE41" s="176">
        <f t="shared" ref="CE41" si="482">+CE42</f>
        <v>0</v>
      </c>
      <c r="CF41" s="176">
        <f t="shared" ref="CF41" si="483">+CF42</f>
        <v>0</v>
      </c>
      <c r="CG41" s="176">
        <f t="shared" ref="CG41" si="484">+CG42</f>
        <v>0</v>
      </c>
      <c r="CH41" s="176">
        <f t="shared" ref="CH41" si="485">+CH42</f>
        <v>0</v>
      </c>
      <c r="CI41" s="176">
        <f t="shared" ref="CI41" si="486">+CI42</f>
        <v>0</v>
      </c>
      <c r="CJ41" s="208">
        <f t="shared" ref="CJ41" si="487">+CJ42</f>
        <v>0</v>
      </c>
      <c r="CK41" s="187">
        <f t="shared" ref="CK41" si="488">+CK42</f>
        <v>0</v>
      </c>
      <c r="CL41" s="176">
        <f t="shared" ref="CL41:CO41" si="489">+CL42</f>
        <v>997013728</v>
      </c>
      <c r="CM41" s="176">
        <f t="shared" si="489"/>
        <v>759496663</v>
      </c>
      <c r="CN41" s="176">
        <f t="shared" si="489"/>
        <v>1146699609</v>
      </c>
      <c r="CO41" s="176">
        <f t="shared" si="489"/>
        <v>0</v>
      </c>
      <c r="CP41" s="171">
        <f t="shared" si="34"/>
        <v>0.65658229063691564</v>
      </c>
      <c r="CQ41" s="228">
        <f t="shared" si="35"/>
        <v>0.39497646019406107</v>
      </c>
      <c r="CR41" s="267">
        <f>+BK41/$BK$22</f>
        <v>0.10211145052806377</v>
      </c>
      <c r="CS41" s="171"/>
      <c r="CT41" s="172"/>
      <c r="CU41" s="173"/>
      <c r="CV41" s="425"/>
      <c r="CW41" s="312"/>
      <c r="CX41" s="425"/>
      <c r="CY41" s="312"/>
      <c r="CZ41" s="313"/>
      <c r="DA41" s="444"/>
      <c r="DB41" s="425"/>
      <c r="DC41" s="312"/>
      <c r="DD41" s="425"/>
      <c r="DF41" s="173"/>
      <c r="DG41" s="173"/>
      <c r="DH41" s="173"/>
      <c r="DI41" s="173"/>
      <c r="DJ41" s="173"/>
      <c r="DK41" s="174"/>
      <c r="DL41" s="173"/>
      <c r="DM41" s="173"/>
      <c r="DN41" s="173"/>
      <c r="DO41" s="173"/>
    </row>
    <row r="42" spans="1:119" s="134" customFormat="1" outlineLevel="2" x14ac:dyDescent="0.2">
      <c r="B42" s="452" t="str">
        <f>+C42&amp;"-"&amp;D42</f>
        <v>A-1-0-2-12-10</v>
      </c>
      <c r="C42" s="183" t="s">
        <v>472</v>
      </c>
      <c r="D42" s="168" t="s">
        <v>415</v>
      </c>
      <c r="E42" s="300" t="s">
        <v>373</v>
      </c>
      <c r="F42" s="149">
        <v>2903210000</v>
      </c>
      <c r="G42" s="150"/>
      <c r="H42" s="149"/>
      <c r="I42" s="150"/>
      <c r="J42" s="149"/>
      <c r="K42" s="150"/>
      <c r="L42" s="149"/>
      <c r="M42" s="150"/>
      <c r="N42" s="149"/>
      <c r="O42" s="150"/>
      <c r="P42" s="149"/>
      <c r="Q42" s="150"/>
      <c r="R42" s="149"/>
      <c r="S42" s="150"/>
      <c r="T42" s="149"/>
      <c r="U42" s="150"/>
      <c r="V42" s="149"/>
      <c r="W42" s="150"/>
      <c r="X42" s="149"/>
      <c r="Y42" s="150"/>
      <c r="Z42" s="149"/>
      <c r="AA42" s="150"/>
      <c r="AB42" s="149"/>
      <c r="AC42" s="150"/>
      <c r="AD42" s="149"/>
      <c r="AE42" s="150">
        <f t="shared" ref="AE42" si="490">+G42+I42+K42+M42+O42+Q42+S42+U42+W42+Y42+AA42+AC42</f>
        <v>0</v>
      </c>
      <c r="AF42" s="149">
        <f t="shared" ref="AF42" si="491">+H42+J42+L42+N42+P42+R42+T42+V42+X42+Z42+AB42+AD42</f>
        <v>0</v>
      </c>
      <c r="AG42" s="149"/>
      <c r="AH42" s="149"/>
      <c r="AI42" s="156">
        <f>+F42-AE42+AF42-AG42+AH42</f>
        <v>2903210000</v>
      </c>
      <c r="AJ42" s="149"/>
      <c r="AK42" s="156"/>
      <c r="AL42" s="153">
        <v>1906196272</v>
      </c>
      <c r="AM42" s="161"/>
      <c r="AN42" s="161"/>
      <c r="AO42" s="161"/>
      <c r="AP42" s="161"/>
      <c r="AQ42" s="161"/>
      <c r="AR42" s="161"/>
      <c r="AS42" s="161"/>
      <c r="AT42" s="161"/>
      <c r="AU42" s="166"/>
      <c r="AV42" s="166"/>
      <c r="AW42" s="154"/>
      <c r="AX42" s="149">
        <f t="shared" si="330"/>
        <v>1906196272</v>
      </c>
      <c r="AY42" s="153">
        <v>1146699609</v>
      </c>
      <c r="AZ42" s="161"/>
      <c r="BA42" s="161"/>
      <c r="BB42" s="161"/>
      <c r="BC42" s="161"/>
      <c r="BD42" s="161"/>
      <c r="BE42" s="161"/>
      <c r="BF42" s="161"/>
      <c r="BG42" s="161"/>
      <c r="BH42" s="166"/>
      <c r="BI42" s="166"/>
      <c r="BJ42" s="154"/>
      <c r="BK42" s="149">
        <f t="shared" ref="BK42" si="492">+SUM(AY42:BJ42)</f>
        <v>1146699609</v>
      </c>
      <c r="BL42" s="153">
        <v>0</v>
      </c>
      <c r="BM42" s="161"/>
      <c r="BN42" s="161"/>
      <c r="BO42" s="161"/>
      <c r="BP42" s="161"/>
      <c r="BQ42" s="161"/>
      <c r="BR42" s="161"/>
      <c r="BS42" s="161"/>
      <c r="BT42" s="161"/>
      <c r="BU42" s="166"/>
      <c r="BV42" s="166"/>
      <c r="BW42" s="154"/>
      <c r="BX42" s="149">
        <f t="shared" ref="BX42" si="493">+SUM(BL42:BW42)</f>
        <v>0</v>
      </c>
      <c r="BY42" s="153">
        <v>0</v>
      </c>
      <c r="BZ42" s="161"/>
      <c r="CA42" s="161"/>
      <c r="CB42" s="161"/>
      <c r="CC42" s="161"/>
      <c r="CD42" s="161"/>
      <c r="CE42" s="161"/>
      <c r="CF42" s="161"/>
      <c r="CG42" s="161"/>
      <c r="CH42" s="166"/>
      <c r="CI42" s="166"/>
      <c r="CJ42" s="154"/>
      <c r="CK42" s="149">
        <f t="shared" ref="CK42" si="494">+SUM(BY42:CJ42)</f>
        <v>0</v>
      </c>
      <c r="CL42" s="161">
        <f t="shared" ref="CL42" si="495">+AI42-AX42</f>
        <v>997013728</v>
      </c>
      <c r="CM42" s="161">
        <f t="shared" ref="CM42" si="496">+AL42-AY42</f>
        <v>759496663</v>
      </c>
      <c r="CN42" s="161">
        <f t="shared" ref="CN42" si="497">+BK42-BX42</f>
        <v>1146699609</v>
      </c>
      <c r="CO42" s="161">
        <f t="shared" ref="CO42" si="498">+BX42-CK42</f>
        <v>0</v>
      </c>
      <c r="CP42" s="351">
        <f t="shared" si="34"/>
        <v>0.65658229063691564</v>
      </c>
      <c r="CQ42" s="352">
        <f t="shared" si="35"/>
        <v>0.39497646019406107</v>
      </c>
      <c r="CR42" s="342"/>
      <c r="CS42" s="351">
        <f>+AY42/$AY$41</f>
        <v>1</v>
      </c>
      <c r="CT42" s="343"/>
      <c r="CU42" s="158">
        <v>2903210000</v>
      </c>
      <c r="CV42" s="426">
        <f t="shared" ref="CV42" si="499">+CU42-AI42</f>
        <v>0</v>
      </c>
      <c r="CW42" s="436">
        <v>1906196272</v>
      </c>
      <c r="CX42" s="426">
        <f t="shared" ref="CX42" si="500">+CW42-AX42</f>
        <v>0</v>
      </c>
      <c r="CY42" s="436">
        <v>1146699609</v>
      </c>
      <c r="CZ42" s="428">
        <f t="shared" ref="CZ42" si="501">+CY42-BK42</f>
        <v>0</v>
      </c>
      <c r="DA42" s="436">
        <v>0</v>
      </c>
      <c r="DB42" s="426">
        <f t="shared" ref="DB42" si="502">+DA42-BX42</f>
        <v>0</v>
      </c>
      <c r="DC42" s="436">
        <v>0</v>
      </c>
      <c r="DD42" s="426">
        <f t="shared" ref="DD42" si="503">+DC42-CK42</f>
        <v>0</v>
      </c>
      <c r="DF42" s="346"/>
      <c r="DG42" s="346"/>
      <c r="DH42" s="346"/>
      <c r="DI42" s="346"/>
      <c r="DJ42" s="346"/>
      <c r="DK42" s="346"/>
      <c r="DL42" s="346"/>
      <c r="DM42" s="346"/>
      <c r="DN42" s="346"/>
      <c r="DO42" s="346"/>
    </row>
    <row r="43" spans="1:119" s="175" customFormat="1" ht="20.25" customHeight="1" outlineLevel="1" x14ac:dyDescent="0.25">
      <c r="A43" s="169"/>
      <c r="B43" s="451"/>
      <c r="C43" s="179" t="s">
        <v>614</v>
      </c>
      <c r="D43" s="170" t="s">
        <v>415</v>
      </c>
      <c r="E43" s="399" t="s">
        <v>615</v>
      </c>
      <c r="F43" s="187">
        <f>+F44+F50+SUM(F55:F58)</f>
        <v>41464000000</v>
      </c>
      <c r="G43" s="194">
        <f t="shared" ref="G43:AX43" si="504">+G44+G50+SUM(G55:G58)</f>
        <v>0</v>
      </c>
      <c r="H43" s="187">
        <f t="shared" si="504"/>
        <v>0</v>
      </c>
      <c r="I43" s="194">
        <f t="shared" ref="I43" si="505">+I44+I50+SUM(I55:I58)</f>
        <v>0</v>
      </c>
      <c r="J43" s="187">
        <f t="shared" ref="J43" si="506">+J44+J50+SUM(J55:J58)</f>
        <v>0</v>
      </c>
      <c r="K43" s="194">
        <f t="shared" ref="K43" si="507">+K44+K50+SUM(K55:K58)</f>
        <v>0</v>
      </c>
      <c r="L43" s="187">
        <f t="shared" ref="L43" si="508">+L44+L50+SUM(L55:L58)</f>
        <v>0</v>
      </c>
      <c r="M43" s="194">
        <f t="shared" ref="M43" si="509">+M44+M50+SUM(M55:M58)</f>
        <v>0</v>
      </c>
      <c r="N43" s="187">
        <f t="shared" ref="N43" si="510">+N44+N50+SUM(N55:N58)</f>
        <v>0</v>
      </c>
      <c r="O43" s="194">
        <f t="shared" ref="O43" si="511">+O44+O50+SUM(O55:O58)</f>
        <v>0</v>
      </c>
      <c r="P43" s="187">
        <f t="shared" ref="P43" si="512">+P44+P50+SUM(P55:P58)</f>
        <v>0</v>
      </c>
      <c r="Q43" s="194">
        <f t="shared" ref="Q43" si="513">+Q44+Q50+SUM(Q55:Q58)</f>
        <v>0</v>
      </c>
      <c r="R43" s="187">
        <f t="shared" ref="R43" si="514">+R44+R50+SUM(R55:R58)</f>
        <v>0</v>
      </c>
      <c r="S43" s="194">
        <f t="shared" ref="S43" si="515">+S44+S50+SUM(S55:S58)</f>
        <v>0</v>
      </c>
      <c r="T43" s="187">
        <f t="shared" ref="T43" si="516">+T44+T50+SUM(T55:T58)</f>
        <v>0</v>
      </c>
      <c r="U43" s="194">
        <f t="shared" ref="U43" si="517">+U44+U50+SUM(U55:U58)</f>
        <v>0</v>
      </c>
      <c r="V43" s="187">
        <f t="shared" ref="V43" si="518">+V44+V50+SUM(V55:V58)</f>
        <v>0</v>
      </c>
      <c r="W43" s="194">
        <f t="shared" ref="W43" si="519">+W44+W50+SUM(W55:W58)</f>
        <v>0</v>
      </c>
      <c r="X43" s="187">
        <f t="shared" ref="X43" si="520">+X44+X50+SUM(X55:X58)</f>
        <v>0</v>
      </c>
      <c r="Y43" s="194">
        <f t="shared" ref="Y43" si="521">+Y44+Y50+SUM(Y55:Y58)</f>
        <v>0</v>
      </c>
      <c r="Z43" s="187">
        <f t="shared" ref="Z43" si="522">+Z44+Z50+SUM(Z55:Z58)</f>
        <v>0</v>
      </c>
      <c r="AA43" s="194">
        <f t="shared" ref="AA43" si="523">+AA44+AA50+SUM(AA55:AA58)</f>
        <v>0</v>
      </c>
      <c r="AB43" s="187">
        <f t="shared" ref="AB43" si="524">+AB44+AB50+SUM(AB55:AB58)</f>
        <v>0</v>
      </c>
      <c r="AC43" s="194">
        <f t="shared" ref="AC43" si="525">+AC44+AC50+SUM(AC55:AC58)</f>
        <v>0</v>
      </c>
      <c r="AD43" s="187">
        <f t="shared" ref="AD43" si="526">+AD44+AD50+SUM(AD55:AD58)</f>
        <v>0</v>
      </c>
      <c r="AE43" s="194">
        <f t="shared" ref="AE43" si="527">+AE44+AE50+SUM(AE55:AE58)</f>
        <v>0</v>
      </c>
      <c r="AF43" s="187">
        <f t="shared" ref="AF43" si="528">+AF44+AF50+SUM(AF55:AF58)</f>
        <v>0</v>
      </c>
      <c r="AG43" s="187">
        <f t="shared" si="504"/>
        <v>0</v>
      </c>
      <c r="AH43" s="187">
        <f t="shared" si="504"/>
        <v>0</v>
      </c>
      <c r="AI43" s="187">
        <f t="shared" si="504"/>
        <v>41464000000</v>
      </c>
      <c r="AJ43" s="187">
        <f t="shared" si="504"/>
        <v>0</v>
      </c>
      <c r="AK43" s="187">
        <f t="shared" si="504"/>
        <v>0</v>
      </c>
      <c r="AL43" s="190">
        <f t="shared" si="504"/>
        <v>41049360000</v>
      </c>
      <c r="AM43" s="176">
        <f t="shared" si="504"/>
        <v>0</v>
      </c>
      <c r="AN43" s="176">
        <f t="shared" si="504"/>
        <v>0</v>
      </c>
      <c r="AO43" s="176">
        <f t="shared" si="504"/>
        <v>0</v>
      </c>
      <c r="AP43" s="176">
        <f t="shared" si="504"/>
        <v>0</v>
      </c>
      <c r="AQ43" s="176">
        <f t="shared" si="504"/>
        <v>0</v>
      </c>
      <c r="AR43" s="176">
        <f t="shared" si="504"/>
        <v>0</v>
      </c>
      <c r="AS43" s="176">
        <f t="shared" si="504"/>
        <v>0</v>
      </c>
      <c r="AT43" s="176">
        <f t="shared" si="504"/>
        <v>0</v>
      </c>
      <c r="AU43" s="176">
        <f t="shared" si="504"/>
        <v>0</v>
      </c>
      <c r="AV43" s="176">
        <f t="shared" si="504"/>
        <v>0</v>
      </c>
      <c r="AW43" s="208">
        <f t="shared" si="504"/>
        <v>0</v>
      </c>
      <c r="AX43" s="187">
        <f t="shared" si="504"/>
        <v>41049360000</v>
      </c>
      <c r="AY43" s="190">
        <f t="shared" ref="AY43" si="529">+AY44+AY50+SUM(AY55:AY58)</f>
        <v>2711366849</v>
      </c>
      <c r="AZ43" s="176">
        <f t="shared" ref="AZ43" si="530">+AZ44+AZ50+SUM(AZ55:AZ58)</f>
        <v>0</v>
      </c>
      <c r="BA43" s="176">
        <f t="shared" ref="BA43" si="531">+BA44+BA50+SUM(BA55:BA58)</f>
        <v>0</v>
      </c>
      <c r="BB43" s="176">
        <f t="shared" ref="BB43" si="532">+BB44+BB50+SUM(BB55:BB58)</f>
        <v>0</v>
      </c>
      <c r="BC43" s="176">
        <f t="shared" ref="BC43" si="533">+BC44+BC50+SUM(BC55:BC58)</f>
        <v>0</v>
      </c>
      <c r="BD43" s="176">
        <f t="shared" ref="BD43" si="534">+BD44+BD50+SUM(BD55:BD58)</f>
        <v>0</v>
      </c>
      <c r="BE43" s="176">
        <f t="shared" ref="BE43" si="535">+BE44+BE50+SUM(BE55:BE58)</f>
        <v>0</v>
      </c>
      <c r="BF43" s="176">
        <f t="shared" ref="BF43" si="536">+BF44+BF50+SUM(BF55:BF58)</f>
        <v>0</v>
      </c>
      <c r="BG43" s="176">
        <f t="shared" ref="BG43" si="537">+BG44+BG50+SUM(BG55:BG58)</f>
        <v>0</v>
      </c>
      <c r="BH43" s="176">
        <f t="shared" ref="BH43" si="538">+BH44+BH50+SUM(BH55:BH58)</f>
        <v>0</v>
      </c>
      <c r="BI43" s="176">
        <f t="shared" ref="BI43" si="539">+BI44+BI50+SUM(BI55:BI58)</f>
        <v>0</v>
      </c>
      <c r="BJ43" s="208">
        <f t="shared" ref="BJ43" si="540">+BJ44+BJ50+SUM(BJ55:BJ58)</f>
        <v>0</v>
      </c>
      <c r="BK43" s="187">
        <f t="shared" ref="BK43" si="541">+BK44+BK50+SUM(BK55:BK58)</f>
        <v>2711366849</v>
      </c>
      <c r="BL43" s="190">
        <f t="shared" ref="BL43" si="542">+BL44+BL50+SUM(BL55:BL58)</f>
        <v>2711366849</v>
      </c>
      <c r="BM43" s="176">
        <f t="shared" ref="BM43" si="543">+BM44+BM50+SUM(BM55:BM58)</f>
        <v>0</v>
      </c>
      <c r="BN43" s="176">
        <f t="shared" ref="BN43" si="544">+BN44+BN50+SUM(BN55:BN58)</f>
        <v>0</v>
      </c>
      <c r="BO43" s="176">
        <f t="shared" ref="BO43" si="545">+BO44+BO50+SUM(BO55:BO58)</f>
        <v>0</v>
      </c>
      <c r="BP43" s="176">
        <f t="shared" ref="BP43" si="546">+BP44+BP50+SUM(BP55:BP58)</f>
        <v>0</v>
      </c>
      <c r="BQ43" s="176">
        <f t="shared" ref="BQ43" si="547">+BQ44+BQ50+SUM(BQ55:BQ58)</f>
        <v>0</v>
      </c>
      <c r="BR43" s="176">
        <f t="shared" ref="BR43" si="548">+BR44+BR50+SUM(BR55:BR58)</f>
        <v>0</v>
      </c>
      <c r="BS43" s="176">
        <f t="shared" ref="BS43" si="549">+BS44+BS50+SUM(BS55:BS58)</f>
        <v>0</v>
      </c>
      <c r="BT43" s="176">
        <f t="shared" ref="BT43" si="550">+BT44+BT50+SUM(BT55:BT58)</f>
        <v>0</v>
      </c>
      <c r="BU43" s="176">
        <f t="shared" ref="BU43" si="551">+BU44+BU50+SUM(BU55:BU58)</f>
        <v>0</v>
      </c>
      <c r="BV43" s="176">
        <f t="shared" ref="BV43" si="552">+BV44+BV50+SUM(BV55:BV58)</f>
        <v>0</v>
      </c>
      <c r="BW43" s="208">
        <f t="shared" ref="BW43" si="553">+BW44+BW50+SUM(BW55:BW58)</f>
        <v>0</v>
      </c>
      <c r="BX43" s="187">
        <f t="shared" ref="BX43" si="554">+BX44+BX50+SUM(BX55:BX58)</f>
        <v>2711366849</v>
      </c>
      <c r="BY43" s="190">
        <f t="shared" ref="BY43" si="555">+BY44+BY50+SUM(BY55:BY58)</f>
        <v>4928708</v>
      </c>
      <c r="BZ43" s="176">
        <f t="shared" ref="BZ43" si="556">+BZ44+BZ50+SUM(BZ55:BZ58)</f>
        <v>0</v>
      </c>
      <c r="CA43" s="176">
        <f t="shared" ref="CA43" si="557">+CA44+CA50+SUM(CA55:CA58)</f>
        <v>0</v>
      </c>
      <c r="CB43" s="176">
        <f t="shared" ref="CB43" si="558">+CB44+CB50+SUM(CB55:CB58)</f>
        <v>0</v>
      </c>
      <c r="CC43" s="176">
        <f t="shared" ref="CC43" si="559">+CC44+CC50+SUM(CC55:CC58)</f>
        <v>0</v>
      </c>
      <c r="CD43" s="176">
        <f t="shared" ref="CD43" si="560">+CD44+CD50+SUM(CD55:CD58)</f>
        <v>0</v>
      </c>
      <c r="CE43" s="176">
        <f t="shared" ref="CE43" si="561">+CE44+CE50+SUM(CE55:CE58)</f>
        <v>0</v>
      </c>
      <c r="CF43" s="176">
        <f t="shared" ref="CF43" si="562">+CF44+CF50+SUM(CF55:CF58)</f>
        <v>0</v>
      </c>
      <c r="CG43" s="176">
        <f t="shared" ref="CG43" si="563">+CG44+CG50+SUM(CG55:CG58)</f>
        <v>0</v>
      </c>
      <c r="CH43" s="176">
        <f t="shared" ref="CH43" si="564">+CH44+CH50+SUM(CH55:CH58)</f>
        <v>0</v>
      </c>
      <c r="CI43" s="176">
        <f t="shared" ref="CI43" si="565">+CI44+CI50+SUM(CI55:CI58)</f>
        <v>0</v>
      </c>
      <c r="CJ43" s="208">
        <f t="shared" ref="CJ43" si="566">+CJ44+CJ50+SUM(CJ55:CJ58)</f>
        <v>0</v>
      </c>
      <c r="CK43" s="187">
        <f t="shared" ref="CK43" si="567">+CK44+CK50+SUM(CK55:CK58)</f>
        <v>4928708</v>
      </c>
      <c r="CL43" s="176">
        <f t="shared" ref="CL43:CO43" si="568">+CL44+CL50+SUM(CL55:CL58)</f>
        <v>414640000</v>
      </c>
      <c r="CM43" s="176">
        <f t="shared" si="568"/>
        <v>38337993151</v>
      </c>
      <c r="CN43" s="176">
        <f t="shared" si="568"/>
        <v>0</v>
      </c>
      <c r="CO43" s="176">
        <f t="shared" si="568"/>
        <v>2706438141</v>
      </c>
      <c r="CP43" s="171">
        <f t="shared" si="34"/>
        <v>0.99</v>
      </c>
      <c r="CQ43" s="228">
        <f t="shared" si="35"/>
        <v>6.5390865546015822E-2</v>
      </c>
      <c r="CR43" s="267">
        <f>+BK43/$BK$22</f>
        <v>0.24144213505622258</v>
      </c>
      <c r="CS43" s="171"/>
      <c r="CT43" s="172"/>
      <c r="CU43" s="173"/>
      <c r="CV43" s="425"/>
      <c r="CW43" s="312"/>
      <c r="CX43" s="425"/>
      <c r="CY43" s="312"/>
      <c r="CZ43" s="313"/>
      <c r="DA43" s="444"/>
      <c r="DB43" s="425"/>
      <c r="DC43" s="312"/>
      <c r="DD43" s="425"/>
      <c r="DF43" s="173"/>
      <c r="DG43" s="173"/>
      <c r="DH43" s="173"/>
      <c r="DI43" s="173"/>
      <c r="DJ43" s="173"/>
      <c r="DK43" s="174"/>
      <c r="DL43" s="173"/>
      <c r="DM43" s="173"/>
      <c r="DN43" s="173"/>
      <c r="DO43" s="173"/>
    </row>
    <row r="44" spans="1:119" s="175" customFormat="1" ht="35.25" customHeight="1" outlineLevel="2" x14ac:dyDescent="0.25">
      <c r="A44" s="169"/>
      <c r="B44" s="451"/>
      <c r="C44" s="179" t="s">
        <v>616</v>
      </c>
      <c r="D44" s="170" t="s">
        <v>415</v>
      </c>
      <c r="E44" s="399" t="s">
        <v>617</v>
      </c>
      <c r="F44" s="187">
        <f>+SUM(F45:F49)</f>
        <v>22033969600</v>
      </c>
      <c r="G44" s="194">
        <f t="shared" ref="G44:AX44" si="569">+SUM(G45:G49)</f>
        <v>0</v>
      </c>
      <c r="H44" s="187">
        <f t="shared" si="569"/>
        <v>0</v>
      </c>
      <c r="I44" s="194">
        <f t="shared" ref="I44" si="570">+SUM(I45:I49)</f>
        <v>0</v>
      </c>
      <c r="J44" s="187">
        <f t="shared" ref="J44" si="571">+SUM(J45:J49)</f>
        <v>0</v>
      </c>
      <c r="K44" s="194">
        <f t="shared" ref="K44" si="572">+SUM(K45:K49)</f>
        <v>0</v>
      </c>
      <c r="L44" s="187">
        <f t="shared" ref="L44" si="573">+SUM(L45:L49)</f>
        <v>0</v>
      </c>
      <c r="M44" s="194">
        <f t="shared" ref="M44" si="574">+SUM(M45:M49)</f>
        <v>0</v>
      </c>
      <c r="N44" s="187">
        <f t="shared" ref="N44" si="575">+SUM(N45:N49)</f>
        <v>0</v>
      </c>
      <c r="O44" s="194">
        <f t="shared" ref="O44" si="576">+SUM(O45:O49)</f>
        <v>0</v>
      </c>
      <c r="P44" s="187">
        <f t="shared" ref="P44" si="577">+SUM(P45:P49)</f>
        <v>0</v>
      </c>
      <c r="Q44" s="194">
        <f t="shared" ref="Q44" si="578">+SUM(Q45:Q49)</f>
        <v>0</v>
      </c>
      <c r="R44" s="187">
        <f t="shared" ref="R44" si="579">+SUM(R45:R49)</f>
        <v>0</v>
      </c>
      <c r="S44" s="194">
        <f t="shared" ref="S44" si="580">+SUM(S45:S49)</f>
        <v>0</v>
      </c>
      <c r="T44" s="187">
        <f t="shared" ref="T44" si="581">+SUM(T45:T49)</f>
        <v>0</v>
      </c>
      <c r="U44" s="194">
        <f t="shared" ref="U44" si="582">+SUM(U45:U49)</f>
        <v>0</v>
      </c>
      <c r="V44" s="187">
        <f t="shared" ref="V44" si="583">+SUM(V45:V49)</f>
        <v>0</v>
      </c>
      <c r="W44" s="194">
        <f t="shared" ref="W44" si="584">+SUM(W45:W49)</f>
        <v>0</v>
      </c>
      <c r="X44" s="187">
        <f t="shared" ref="X44" si="585">+SUM(X45:X49)</f>
        <v>0</v>
      </c>
      <c r="Y44" s="194">
        <f t="shared" ref="Y44" si="586">+SUM(Y45:Y49)</f>
        <v>0</v>
      </c>
      <c r="Z44" s="187">
        <f t="shared" ref="Z44" si="587">+SUM(Z45:Z49)</f>
        <v>0</v>
      </c>
      <c r="AA44" s="194">
        <f t="shared" ref="AA44" si="588">+SUM(AA45:AA49)</f>
        <v>0</v>
      </c>
      <c r="AB44" s="187">
        <f t="shared" ref="AB44" si="589">+SUM(AB45:AB49)</f>
        <v>0</v>
      </c>
      <c r="AC44" s="194">
        <f t="shared" ref="AC44" si="590">+SUM(AC45:AC49)</f>
        <v>0</v>
      </c>
      <c r="AD44" s="187">
        <f t="shared" ref="AD44" si="591">+SUM(AD45:AD49)</f>
        <v>0</v>
      </c>
      <c r="AE44" s="194">
        <f t="shared" ref="AE44" si="592">+SUM(AE45:AE49)</f>
        <v>0</v>
      </c>
      <c r="AF44" s="187">
        <f t="shared" ref="AF44" si="593">+SUM(AF45:AF49)</f>
        <v>0</v>
      </c>
      <c r="AG44" s="187">
        <f t="shared" si="569"/>
        <v>0</v>
      </c>
      <c r="AH44" s="187">
        <f t="shared" si="569"/>
        <v>0</v>
      </c>
      <c r="AI44" s="187">
        <f t="shared" si="569"/>
        <v>22033969600</v>
      </c>
      <c r="AJ44" s="187">
        <f t="shared" si="569"/>
        <v>0</v>
      </c>
      <c r="AK44" s="187">
        <f t="shared" si="569"/>
        <v>0</v>
      </c>
      <c r="AL44" s="190">
        <f t="shared" si="569"/>
        <v>21813629904</v>
      </c>
      <c r="AM44" s="176">
        <f t="shared" si="569"/>
        <v>0</v>
      </c>
      <c r="AN44" s="176">
        <f t="shared" si="569"/>
        <v>0</v>
      </c>
      <c r="AO44" s="176">
        <f t="shared" si="569"/>
        <v>0</v>
      </c>
      <c r="AP44" s="176">
        <f t="shared" si="569"/>
        <v>0</v>
      </c>
      <c r="AQ44" s="176">
        <f t="shared" si="569"/>
        <v>0</v>
      </c>
      <c r="AR44" s="176">
        <f t="shared" si="569"/>
        <v>0</v>
      </c>
      <c r="AS44" s="176">
        <f t="shared" si="569"/>
        <v>0</v>
      </c>
      <c r="AT44" s="176">
        <f t="shared" si="569"/>
        <v>0</v>
      </c>
      <c r="AU44" s="176">
        <f t="shared" si="569"/>
        <v>0</v>
      </c>
      <c r="AV44" s="176">
        <f t="shared" si="569"/>
        <v>0</v>
      </c>
      <c r="AW44" s="208">
        <f t="shared" si="569"/>
        <v>0</v>
      </c>
      <c r="AX44" s="187">
        <f t="shared" si="569"/>
        <v>21813629904</v>
      </c>
      <c r="AY44" s="190">
        <f t="shared" ref="AY44" si="594">+SUM(AY45:AY49)</f>
        <v>1389748359</v>
      </c>
      <c r="AZ44" s="176">
        <f t="shared" ref="AZ44" si="595">+SUM(AZ45:AZ49)</f>
        <v>0</v>
      </c>
      <c r="BA44" s="176">
        <f t="shared" ref="BA44" si="596">+SUM(BA45:BA49)</f>
        <v>0</v>
      </c>
      <c r="BB44" s="176">
        <f t="shared" ref="BB44" si="597">+SUM(BB45:BB49)</f>
        <v>0</v>
      </c>
      <c r="BC44" s="176">
        <f t="shared" ref="BC44" si="598">+SUM(BC45:BC49)</f>
        <v>0</v>
      </c>
      <c r="BD44" s="176">
        <f t="shared" ref="BD44" si="599">+SUM(BD45:BD49)</f>
        <v>0</v>
      </c>
      <c r="BE44" s="176">
        <f t="shared" ref="BE44" si="600">+SUM(BE45:BE49)</f>
        <v>0</v>
      </c>
      <c r="BF44" s="176">
        <f t="shared" ref="BF44" si="601">+SUM(BF45:BF49)</f>
        <v>0</v>
      </c>
      <c r="BG44" s="176">
        <f t="shared" ref="BG44" si="602">+SUM(BG45:BG49)</f>
        <v>0</v>
      </c>
      <c r="BH44" s="176">
        <f t="shared" ref="BH44" si="603">+SUM(BH45:BH49)</f>
        <v>0</v>
      </c>
      <c r="BI44" s="176">
        <f t="shared" ref="BI44" si="604">+SUM(BI45:BI49)</f>
        <v>0</v>
      </c>
      <c r="BJ44" s="208">
        <f t="shared" ref="BJ44" si="605">+SUM(BJ45:BJ49)</f>
        <v>0</v>
      </c>
      <c r="BK44" s="187">
        <f t="shared" ref="BK44" si="606">+SUM(BK45:BK49)</f>
        <v>1389748359</v>
      </c>
      <c r="BL44" s="190">
        <f t="shared" ref="BL44" si="607">+SUM(BL45:BL49)</f>
        <v>1389748359</v>
      </c>
      <c r="BM44" s="176">
        <f t="shared" ref="BM44" si="608">+SUM(BM45:BM49)</f>
        <v>0</v>
      </c>
      <c r="BN44" s="176">
        <f t="shared" ref="BN44" si="609">+SUM(BN45:BN49)</f>
        <v>0</v>
      </c>
      <c r="BO44" s="176">
        <f t="shared" ref="BO44" si="610">+SUM(BO45:BO49)</f>
        <v>0</v>
      </c>
      <c r="BP44" s="176">
        <f t="shared" ref="BP44" si="611">+SUM(BP45:BP49)</f>
        <v>0</v>
      </c>
      <c r="BQ44" s="176">
        <f t="shared" ref="BQ44" si="612">+SUM(BQ45:BQ49)</f>
        <v>0</v>
      </c>
      <c r="BR44" s="176">
        <f t="shared" ref="BR44" si="613">+SUM(BR45:BR49)</f>
        <v>0</v>
      </c>
      <c r="BS44" s="176">
        <f t="shared" ref="BS44" si="614">+SUM(BS45:BS49)</f>
        <v>0</v>
      </c>
      <c r="BT44" s="176">
        <f t="shared" ref="BT44" si="615">+SUM(BT45:BT49)</f>
        <v>0</v>
      </c>
      <c r="BU44" s="176">
        <f t="shared" ref="BU44" si="616">+SUM(BU45:BU49)</f>
        <v>0</v>
      </c>
      <c r="BV44" s="176">
        <f t="shared" ref="BV44" si="617">+SUM(BV45:BV49)</f>
        <v>0</v>
      </c>
      <c r="BW44" s="208">
        <f t="shared" ref="BW44" si="618">+SUM(BW45:BW49)</f>
        <v>0</v>
      </c>
      <c r="BX44" s="187">
        <f t="shared" ref="BX44" si="619">+SUM(BX45:BX49)</f>
        <v>1389748359</v>
      </c>
      <c r="BY44" s="190">
        <f t="shared" ref="BY44" si="620">+SUM(BY45:BY49)</f>
        <v>4928708</v>
      </c>
      <c r="BZ44" s="176">
        <f t="shared" ref="BZ44" si="621">+SUM(BZ45:BZ49)</f>
        <v>0</v>
      </c>
      <c r="CA44" s="176">
        <f t="shared" ref="CA44" si="622">+SUM(CA45:CA49)</f>
        <v>0</v>
      </c>
      <c r="CB44" s="176">
        <f t="shared" ref="CB44" si="623">+SUM(CB45:CB49)</f>
        <v>0</v>
      </c>
      <c r="CC44" s="176">
        <f t="shared" ref="CC44" si="624">+SUM(CC45:CC49)</f>
        <v>0</v>
      </c>
      <c r="CD44" s="176">
        <f t="shared" ref="CD44" si="625">+SUM(CD45:CD49)</f>
        <v>0</v>
      </c>
      <c r="CE44" s="176">
        <f t="shared" ref="CE44" si="626">+SUM(CE45:CE49)</f>
        <v>0</v>
      </c>
      <c r="CF44" s="176">
        <f t="shared" ref="CF44" si="627">+SUM(CF45:CF49)</f>
        <v>0</v>
      </c>
      <c r="CG44" s="176">
        <f t="shared" ref="CG44" si="628">+SUM(CG45:CG49)</f>
        <v>0</v>
      </c>
      <c r="CH44" s="176">
        <f t="shared" ref="CH44" si="629">+SUM(CH45:CH49)</f>
        <v>0</v>
      </c>
      <c r="CI44" s="176">
        <f t="shared" ref="CI44" si="630">+SUM(CI45:CI49)</f>
        <v>0</v>
      </c>
      <c r="CJ44" s="208">
        <f t="shared" ref="CJ44" si="631">+SUM(CJ45:CJ49)</f>
        <v>0</v>
      </c>
      <c r="CK44" s="187">
        <f t="shared" ref="CK44" si="632">+SUM(CK45:CK49)</f>
        <v>4928708</v>
      </c>
      <c r="CL44" s="176">
        <f t="shared" ref="CL44:CO44" si="633">+SUM(CL45:CL49)</f>
        <v>220339696</v>
      </c>
      <c r="CM44" s="176">
        <f t="shared" si="633"/>
        <v>20423881545</v>
      </c>
      <c r="CN44" s="176">
        <f t="shared" si="633"/>
        <v>0</v>
      </c>
      <c r="CO44" s="176">
        <f t="shared" si="633"/>
        <v>1384819651</v>
      </c>
      <c r="CP44" s="171">
        <f t="shared" si="34"/>
        <v>0.99</v>
      </c>
      <c r="CQ44" s="228">
        <f t="shared" si="35"/>
        <v>6.307299066982465E-2</v>
      </c>
      <c r="CR44" s="267">
        <f>+BK44/$BK$43</f>
        <v>0.51256374972370988</v>
      </c>
      <c r="CS44" s="351"/>
      <c r="CT44" s="172"/>
      <c r="CU44" s="173"/>
      <c r="CV44" s="425"/>
      <c r="CW44" s="312"/>
      <c r="CX44" s="425"/>
      <c r="CY44" s="312"/>
      <c r="CZ44" s="313"/>
      <c r="DA44" s="444"/>
      <c r="DB44" s="425"/>
      <c r="DC44" s="312"/>
      <c r="DD44" s="425"/>
      <c r="DF44" s="173"/>
      <c r="DG44" s="173"/>
      <c r="DH44" s="173"/>
      <c r="DI44" s="173"/>
      <c r="DJ44" s="173"/>
      <c r="DK44" s="174"/>
      <c r="DL44" s="173"/>
      <c r="DM44" s="173"/>
      <c r="DN44" s="173"/>
      <c r="DO44" s="173"/>
    </row>
    <row r="45" spans="1:119" s="134" customFormat="1" outlineLevel="3" x14ac:dyDescent="0.2">
      <c r="B45" s="452" t="str">
        <f t="shared" ref="B45:B54" si="634">+C45&amp;D45</f>
        <v>A-1-0-5-1-110</v>
      </c>
      <c r="C45" s="183" t="s">
        <v>473</v>
      </c>
      <c r="D45" s="168" t="s">
        <v>415</v>
      </c>
      <c r="E45" s="300" t="s">
        <v>374</v>
      </c>
      <c r="F45" s="149">
        <v>4247370203</v>
      </c>
      <c r="G45" s="150"/>
      <c r="H45" s="149"/>
      <c r="I45" s="150"/>
      <c r="J45" s="149"/>
      <c r="K45" s="150"/>
      <c r="L45" s="149"/>
      <c r="M45" s="150"/>
      <c r="N45" s="149"/>
      <c r="O45" s="150"/>
      <c r="P45" s="149"/>
      <c r="Q45" s="150"/>
      <c r="R45" s="149"/>
      <c r="S45" s="150"/>
      <c r="T45" s="149"/>
      <c r="U45" s="150"/>
      <c r="V45" s="149"/>
      <c r="W45" s="150"/>
      <c r="X45" s="149"/>
      <c r="Y45" s="150"/>
      <c r="Z45" s="149"/>
      <c r="AA45" s="150"/>
      <c r="AB45" s="149"/>
      <c r="AC45" s="150"/>
      <c r="AD45" s="149"/>
      <c r="AE45" s="150">
        <f t="shared" ref="AE45:AE49" si="635">+G45+I45+K45+M45+O45+Q45+S45+U45+W45+Y45+AA45+AC45</f>
        <v>0</v>
      </c>
      <c r="AF45" s="149">
        <f t="shared" ref="AF45:AF49" si="636">+H45+J45+L45+N45+P45+R45+T45+V45+X45+Z45+AB45+AD45</f>
        <v>0</v>
      </c>
      <c r="AG45" s="149"/>
      <c r="AH45" s="149"/>
      <c r="AI45" s="156">
        <f t="shared" ref="AI45:AI49" si="637">+F45-AE45+AF45-AG45+AH45</f>
        <v>4247370203</v>
      </c>
      <c r="AJ45" s="149"/>
      <c r="AK45" s="156"/>
      <c r="AL45" s="153">
        <v>4204896502</v>
      </c>
      <c r="AM45" s="161"/>
      <c r="AN45" s="161"/>
      <c r="AO45" s="161"/>
      <c r="AP45" s="161"/>
      <c r="AQ45" s="161"/>
      <c r="AR45" s="161"/>
      <c r="AS45" s="161"/>
      <c r="AT45" s="161"/>
      <c r="AU45" s="166"/>
      <c r="AV45" s="166"/>
      <c r="AW45" s="154"/>
      <c r="AX45" s="149">
        <f t="shared" ref="AX45:AX49" si="638">+SUM(AL45:AW45)</f>
        <v>4204896502</v>
      </c>
      <c r="AY45" s="153">
        <v>274564700</v>
      </c>
      <c r="AZ45" s="161"/>
      <c r="BA45" s="161"/>
      <c r="BB45" s="161"/>
      <c r="BC45" s="161"/>
      <c r="BD45" s="161"/>
      <c r="BE45" s="161"/>
      <c r="BF45" s="161"/>
      <c r="BG45" s="161"/>
      <c r="BH45" s="166"/>
      <c r="BI45" s="166"/>
      <c r="BJ45" s="154"/>
      <c r="BK45" s="149">
        <f t="shared" ref="BK45:BK49" si="639">+SUM(AY45:BJ45)</f>
        <v>274564700</v>
      </c>
      <c r="BL45" s="153">
        <v>274564700</v>
      </c>
      <c r="BM45" s="161"/>
      <c r="BN45" s="161"/>
      <c r="BO45" s="161"/>
      <c r="BP45" s="161"/>
      <c r="BQ45" s="161"/>
      <c r="BR45" s="161"/>
      <c r="BS45" s="161"/>
      <c r="BT45" s="161"/>
      <c r="BU45" s="166"/>
      <c r="BV45" s="166"/>
      <c r="BW45" s="154"/>
      <c r="BX45" s="149">
        <f t="shared" ref="BX45:BX49" si="640">+SUM(BL45:BW45)</f>
        <v>274564700</v>
      </c>
      <c r="BY45" s="153">
        <v>0</v>
      </c>
      <c r="BZ45" s="161"/>
      <c r="CA45" s="161"/>
      <c r="CB45" s="161"/>
      <c r="CC45" s="161"/>
      <c r="CD45" s="161"/>
      <c r="CE45" s="161"/>
      <c r="CF45" s="161"/>
      <c r="CG45" s="161"/>
      <c r="CH45" s="166"/>
      <c r="CI45" s="166"/>
      <c r="CJ45" s="154"/>
      <c r="CK45" s="149">
        <f t="shared" ref="CK45:CK49" si="641">+SUM(BY45:CJ45)</f>
        <v>0</v>
      </c>
      <c r="CL45" s="161">
        <f t="shared" ref="CL45:CL49" si="642">+AI45-AX45</f>
        <v>42473701</v>
      </c>
      <c r="CM45" s="161">
        <f t="shared" ref="CM45:CM49" si="643">+AL45-AY45</f>
        <v>3930331802</v>
      </c>
      <c r="CN45" s="161">
        <f t="shared" ref="CN45:CN49" si="644">+BK45-BX45</f>
        <v>0</v>
      </c>
      <c r="CO45" s="161">
        <f t="shared" ref="CO45:CO49" si="645">+BX45-CK45</f>
        <v>274564700</v>
      </c>
      <c r="CP45" s="351">
        <f t="shared" si="34"/>
        <v>0.99000000024250301</v>
      </c>
      <c r="CQ45" s="352">
        <f t="shared" si="35"/>
        <v>6.4643458629075848E-2</v>
      </c>
      <c r="CR45" s="342"/>
      <c r="CS45" s="351">
        <f>+AY45/$AY$44</f>
        <v>0.19756432754312753</v>
      </c>
      <c r="CT45" s="343"/>
      <c r="CU45" s="158">
        <v>4247370203</v>
      </c>
      <c r="CV45" s="426">
        <f t="shared" ref="CV45:CV49" si="646">+CU45-AI45</f>
        <v>0</v>
      </c>
      <c r="CW45" s="436">
        <v>4204896502</v>
      </c>
      <c r="CX45" s="426">
        <f t="shared" ref="CX45:CX49" si="647">+CW45-AX45</f>
        <v>0</v>
      </c>
      <c r="CY45" s="436">
        <v>274564700</v>
      </c>
      <c r="CZ45" s="428">
        <f t="shared" ref="CZ45:CZ49" si="648">+CY45-BK45</f>
        <v>0</v>
      </c>
      <c r="DA45" s="436">
        <v>274564700</v>
      </c>
      <c r="DB45" s="426">
        <f t="shared" ref="DB45:DB49" si="649">+DA45-BX45</f>
        <v>0</v>
      </c>
      <c r="DC45" s="436">
        <v>0</v>
      </c>
      <c r="DD45" s="426">
        <f t="shared" ref="DD45:DD49" si="650">+DC45-CK45</f>
        <v>0</v>
      </c>
      <c r="DE45" s="159"/>
      <c r="DF45" s="346"/>
      <c r="DG45" s="346"/>
      <c r="DH45" s="346"/>
      <c r="DI45" s="346"/>
      <c r="DJ45" s="346"/>
      <c r="DK45" s="347"/>
      <c r="DL45" s="346"/>
      <c r="DM45" s="346"/>
      <c r="DN45" s="346"/>
      <c r="DO45" s="346"/>
    </row>
    <row r="46" spans="1:119" s="134" customFormat="1" ht="36" outlineLevel="3" x14ac:dyDescent="0.2">
      <c r="B46" s="452" t="str">
        <f t="shared" si="634"/>
        <v>A-1-0-5-1-210</v>
      </c>
      <c r="C46" s="183" t="s">
        <v>474</v>
      </c>
      <c r="D46" s="168" t="s">
        <v>415</v>
      </c>
      <c r="E46" s="300" t="s">
        <v>375</v>
      </c>
      <c r="F46" s="149">
        <v>2967203153</v>
      </c>
      <c r="G46" s="150"/>
      <c r="H46" s="149"/>
      <c r="I46" s="150"/>
      <c r="J46" s="149"/>
      <c r="K46" s="150"/>
      <c r="L46" s="149"/>
      <c r="M46" s="150"/>
      <c r="N46" s="149"/>
      <c r="O46" s="150"/>
      <c r="P46" s="149"/>
      <c r="Q46" s="150"/>
      <c r="R46" s="149"/>
      <c r="S46" s="150"/>
      <c r="T46" s="149"/>
      <c r="U46" s="150"/>
      <c r="V46" s="149"/>
      <c r="W46" s="150"/>
      <c r="X46" s="149"/>
      <c r="Y46" s="150"/>
      <c r="Z46" s="149"/>
      <c r="AA46" s="150"/>
      <c r="AB46" s="149"/>
      <c r="AC46" s="150"/>
      <c r="AD46" s="149"/>
      <c r="AE46" s="150">
        <f t="shared" si="635"/>
        <v>0</v>
      </c>
      <c r="AF46" s="149">
        <f t="shared" si="636"/>
        <v>0</v>
      </c>
      <c r="AG46" s="149"/>
      <c r="AH46" s="149"/>
      <c r="AI46" s="156">
        <f t="shared" si="637"/>
        <v>2967203153</v>
      </c>
      <c r="AJ46" s="149"/>
      <c r="AK46" s="156"/>
      <c r="AL46" s="153">
        <v>2937531121</v>
      </c>
      <c r="AM46" s="161"/>
      <c r="AN46" s="161"/>
      <c r="AO46" s="161"/>
      <c r="AP46" s="161"/>
      <c r="AQ46" s="161"/>
      <c r="AR46" s="161"/>
      <c r="AS46" s="161"/>
      <c r="AT46" s="161"/>
      <c r="AU46" s="166"/>
      <c r="AV46" s="166"/>
      <c r="AW46" s="154"/>
      <c r="AX46" s="149">
        <f t="shared" si="638"/>
        <v>2937531121</v>
      </c>
      <c r="AY46" s="153">
        <v>4928708</v>
      </c>
      <c r="AZ46" s="161"/>
      <c r="BA46" s="161"/>
      <c r="BB46" s="161"/>
      <c r="BC46" s="161"/>
      <c r="BD46" s="161"/>
      <c r="BE46" s="161"/>
      <c r="BF46" s="161"/>
      <c r="BG46" s="161"/>
      <c r="BH46" s="166"/>
      <c r="BI46" s="166"/>
      <c r="BJ46" s="154"/>
      <c r="BK46" s="149">
        <f t="shared" si="639"/>
        <v>4928708</v>
      </c>
      <c r="BL46" s="153">
        <v>4928708</v>
      </c>
      <c r="BM46" s="161"/>
      <c r="BN46" s="161"/>
      <c r="BO46" s="161"/>
      <c r="BP46" s="161"/>
      <c r="BQ46" s="161"/>
      <c r="BR46" s="161"/>
      <c r="BS46" s="161"/>
      <c r="BT46" s="161"/>
      <c r="BU46" s="166"/>
      <c r="BV46" s="166"/>
      <c r="BW46" s="154"/>
      <c r="BX46" s="149">
        <f t="shared" si="640"/>
        <v>4928708</v>
      </c>
      <c r="BY46" s="153">
        <v>4928708</v>
      </c>
      <c r="BZ46" s="161"/>
      <c r="CA46" s="161"/>
      <c r="CB46" s="161"/>
      <c r="CC46" s="161"/>
      <c r="CD46" s="161"/>
      <c r="CE46" s="161"/>
      <c r="CF46" s="161"/>
      <c r="CG46" s="161"/>
      <c r="CH46" s="166"/>
      <c r="CI46" s="166"/>
      <c r="CJ46" s="154"/>
      <c r="CK46" s="149">
        <f t="shared" si="641"/>
        <v>4928708</v>
      </c>
      <c r="CL46" s="161">
        <f t="shared" si="642"/>
        <v>29672032</v>
      </c>
      <c r="CM46" s="161">
        <f t="shared" si="643"/>
        <v>2932602413</v>
      </c>
      <c r="CN46" s="161">
        <f t="shared" si="644"/>
        <v>0</v>
      </c>
      <c r="CO46" s="161">
        <f t="shared" si="645"/>
        <v>0</v>
      </c>
      <c r="CP46" s="351">
        <f t="shared" si="34"/>
        <v>0.9899999998416017</v>
      </c>
      <c r="CQ46" s="352">
        <f t="shared" si="35"/>
        <v>1.6610618639363518E-3</v>
      </c>
      <c r="CR46" s="342"/>
      <c r="CS46" s="351">
        <f t="shared" ref="CS46:CS49" si="651">+AY46/$AY$44</f>
        <v>3.5464751356472008E-3</v>
      </c>
      <c r="CT46" s="343"/>
      <c r="CU46" s="158">
        <v>2967203153</v>
      </c>
      <c r="CV46" s="426">
        <f t="shared" si="646"/>
        <v>0</v>
      </c>
      <c r="CW46" s="436">
        <v>2937531121</v>
      </c>
      <c r="CX46" s="426">
        <f t="shared" si="647"/>
        <v>0</v>
      </c>
      <c r="CY46" s="436">
        <v>4928708</v>
      </c>
      <c r="CZ46" s="428">
        <f t="shared" si="648"/>
        <v>0</v>
      </c>
      <c r="DA46" s="436">
        <v>4928708</v>
      </c>
      <c r="DB46" s="426">
        <f t="shared" si="649"/>
        <v>0</v>
      </c>
      <c r="DC46" s="436">
        <v>4928708</v>
      </c>
      <c r="DD46" s="426">
        <f t="shared" si="650"/>
        <v>0</v>
      </c>
      <c r="DF46" s="346"/>
      <c r="DG46" s="346"/>
      <c r="DH46" s="346"/>
      <c r="DI46" s="346"/>
      <c r="DJ46" s="346"/>
      <c r="DK46" s="346"/>
      <c r="DL46" s="346"/>
      <c r="DM46" s="346"/>
      <c r="DN46" s="346"/>
      <c r="DO46" s="346"/>
    </row>
    <row r="47" spans="1:119" s="134" customFormat="1" ht="36" outlineLevel="3" x14ac:dyDescent="0.2">
      <c r="B47" s="452" t="str">
        <f t="shared" si="634"/>
        <v>A-1-0-5-1-310</v>
      </c>
      <c r="C47" s="183" t="s">
        <v>475</v>
      </c>
      <c r="D47" s="168" t="s">
        <v>415</v>
      </c>
      <c r="E47" s="300" t="s">
        <v>376</v>
      </c>
      <c r="F47" s="149">
        <v>5438480408</v>
      </c>
      <c r="G47" s="150"/>
      <c r="H47" s="149"/>
      <c r="I47" s="150"/>
      <c r="J47" s="149"/>
      <c r="K47" s="150"/>
      <c r="L47" s="149"/>
      <c r="M47" s="150"/>
      <c r="N47" s="149"/>
      <c r="O47" s="150"/>
      <c r="P47" s="149"/>
      <c r="Q47" s="150"/>
      <c r="R47" s="149"/>
      <c r="S47" s="150"/>
      <c r="T47" s="149"/>
      <c r="U47" s="150"/>
      <c r="V47" s="149"/>
      <c r="W47" s="150"/>
      <c r="X47" s="149"/>
      <c r="Y47" s="150"/>
      <c r="Z47" s="149"/>
      <c r="AA47" s="150"/>
      <c r="AB47" s="149"/>
      <c r="AC47" s="150"/>
      <c r="AD47" s="149"/>
      <c r="AE47" s="150">
        <f t="shared" si="635"/>
        <v>0</v>
      </c>
      <c r="AF47" s="149">
        <f t="shared" si="636"/>
        <v>0</v>
      </c>
      <c r="AG47" s="149"/>
      <c r="AH47" s="149"/>
      <c r="AI47" s="156">
        <f t="shared" si="637"/>
        <v>5438480408</v>
      </c>
      <c r="AJ47" s="149"/>
      <c r="AK47" s="156"/>
      <c r="AL47" s="153">
        <v>5384095604</v>
      </c>
      <c r="AM47" s="161"/>
      <c r="AN47" s="161"/>
      <c r="AO47" s="161"/>
      <c r="AP47" s="161"/>
      <c r="AQ47" s="161"/>
      <c r="AR47" s="161"/>
      <c r="AS47" s="161"/>
      <c r="AT47" s="161"/>
      <c r="AU47" s="166"/>
      <c r="AV47" s="166"/>
      <c r="AW47" s="154"/>
      <c r="AX47" s="149">
        <f t="shared" si="638"/>
        <v>5384095604</v>
      </c>
      <c r="AY47" s="153">
        <v>397979580</v>
      </c>
      <c r="AZ47" s="161"/>
      <c r="BA47" s="161"/>
      <c r="BB47" s="161"/>
      <c r="BC47" s="161"/>
      <c r="BD47" s="161"/>
      <c r="BE47" s="161"/>
      <c r="BF47" s="161"/>
      <c r="BG47" s="161"/>
      <c r="BH47" s="166"/>
      <c r="BI47" s="166"/>
      <c r="BJ47" s="154"/>
      <c r="BK47" s="149">
        <f t="shared" si="639"/>
        <v>397979580</v>
      </c>
      <c r="BL47" s="153">
        <v>397979580</v>
      </c>
      <c r="BM47" s="161"/>
      <c r="BN47" s="161"/>
      <c r="BO47" s="161"/>
      <c r="BP47" s="161"/>
      <c r="BQ47" s="161"/>
      <c r="BR47" s="161"/>
      <c r="BS47" s="161"/>
      <c r="BT47" s="161"/>
      <c r="BU47" s="166"/>
      <c r="BV47" s="166"/>
      <c r="BW47" s="154"/>
      <c r="BX47" s="149">
        <f t="shared" si="640"/>
        <v>397979580</v>
      </c>
      <c r="BY47" s="153">
        <v>0</v>
      </c>
      <c r="BZ47" s="161"/>
      <c r="CA47" s="161"/>
      <c r="CB47" s="161"/>
      <c r="CC47" s="161"/>
      <c r="CD47" s="161"/>
      <c r="CE47" s="161"/>
      <c r="CF47" s="161"/>
      <c r="CG47" s="161"/>
      <c r="CH47" s="166"/>
      <c r="CI47" s="166"/>
      <c r="CJ47" s="154"/>
      <c r="CK47" s="149">
        <f t="shared" si="641"/>
        <v>0</v>
      </c>
      <c r="CL47" s="161">
        <f t="shared" si="642"/>
        <v>54384804</v>
      </c>
      <c r="CM47" s="161">
        <f t="shared" si="643"/>
        <v>4986116024</v>
      </c>
      <c r="CN47" s="161">
        <f t="shared" si="644"/>
        <v>0</v>
      </c>
      <c r="CO47" s="161">
        <f t="shared" si="645"/>
        <v>397979580</v>
      </c>
      <c r="CP47" s="351">
        <f t="shared" si="34"/>
        <v>0.99000000001471</v>
      </c>
      <c r="CQ47" s="352">
        <f t="shared" si="35"/>
        <v>7.3178452461568566E-2</v>
      </c>
      <c r="CR47" s="342"/>
      <c r="CS47" s="351">
        <f t="shared" si="651"/>
        <v>0.28636808773522721</v>
      </c>
      <c r="CT47" s="343"/>
      <c r="CU47" s="158">
        <v>5438480408</v>
      </c>
      <c r="CV47" s="426">
        <f t="shared" si="646"/>
        <v>0</v>
      </c>
      <c r="CW47" s="436">
        <v>5384095604</v>
      </c>
      <c r="CX47" s="426">
        <f t="shared" si="647"/>
        <v>0</v>
      </c>
      <c r="CY47" s="436">
        <v>397979580</v>
      </c>
      <c r="CZ47" s="428">
        <f t="shared" si="648"/>
        <v>0</v>
      </c>
      <c r="DA47" s="436">
        <v>397979580</v>
      </c>
      <c r="DB47" s="426">
        <f t="shared" si="649"/>
        <v>0</v>
      </c>
      <c r="DC47" s="436">
        <v>0</v>
      </c>
      <c r="DD47" s="426">
        <f t="shared" si="650"/>
        <v>0</v>
      </c>
      <c r="DF47" s="346"/>
      <c r="DG47" s="346"/>
      <c r="DH47" s="346"/>
      <c r="DI47" s="346"/>
      <c r="DJ47" s="346"/>
      <c r="DK47" s="346"/>
      <c r="DL47" s="346"/>
      <c r="DM47" s="346"/>
      <c r="DN47" s="346"/>
      <c r="DO47" s="346"/>
    </row>
    <row r="48" spans="1:119" s="134" customFormat="1" outlineLevel="3" x14ac:dyDescent="0.2">
      <c r="B48" s="452" t="str">
        <f t="shared" si="634"/>
        <v>A-1-0-5-1-410</v>
      </c>
      <c r="C48" s="183" t="s">
        <v>476</v>
      </c>
      <c r="D48" s="168" t="s">
        <v>415</v>
      </c>
      <c r="E48" s="300" t="s">
        <v>377</v>
      </c>
      <c r="F48" s="149">
        <v>8252588168</v>
      </c>
      <c r="G48" s="150"/>
      <c r="H48" s="149"/>
      <c r="I48" s="150"/>
      <c r="J48" s="149"/>
      <c r="K48" s="150"/>
      <c r="L48" s="149"/>
      <c r="M48" s="150"/>
      <c r="N48" s="149"/>
      <c r="O48" s="150"/>
      <c r="P48" s="149"/>
      <c r="Q48" s="150"/>
      <c r="R48" s="149"/>
      <c r="S48" s="150"/>
      <c r="T48" s="149"/>
      <c r="U48" s="150"/>
      <c r="V48" s="149"/>
      <c r="W48" s="150"/>
      <c r="X48" s="149"/>
      <c r="Y48" s="150"/>
      <c r="Z48" s="149"/>
      <c r="AA48" s="150"/>
      <c r="AB48" s="149"/>
      <c r="AC48" s="150"/>
      <c r="AD48" s="149"/>
      <c r="AE48" s="150">
        <f t="shared" si="635"/>
        <v>0</v>
      </c>
      <c r="AF48" s="149">
        <f t="shared" si="636"/>
        <v>0</v>
      </c>
      <c r="AG48" s="149"/>
      <c r="AH48" s="149"/>
      <c r="AI48" s="149">
        <f t="shared" si="637"/>
        <v>8252588168</v>
      </c>
      <c r="AJ48" s="149"/>
      <c r="AK48" s="149"/>
      <c r="AL48" s="153">
        <v>8170062286</v>
      </c>
      <c r="AM48" s="161"/>
      <c r="AN48" s="161"/>
      <c r="AO48" s="161"/>
      <c r="AP48" s="161"/>
      <c r="AQ48" s="161"/>
      <c r="AR48" s="161"/>
      <c r="AS48" s="161"/>
      <c r="AT48" s="161"/>
      <c r="AU48" s="161"/>
      <c r="AV48" s="161"/>
      <c r="AW48" s="154"/>
      <c r="AX48" s="149">
        <f t="shared" si="638"/>
        <v>8170062286</v>
      </c>
      <c r="AY48" s="153">
        <v>637206100</v>
      </c>
      <c r="AZ48" s="161"/>
      <c r="BA48" s="161"/>
      <c r="BB48" s="161"/>
      <c r="BC48" s="161"/>
      <c r="BD48" s="161"/>
      <c r="BE48" s="161"/>
      <c r="BF48" s="161"/>
      <c r="BG48" s="161"/>
      <c r="BH48" s="161"/>
      <c r="BI48" s="161"/>
      <c r="BJ48" s="154"/>
      <c r="BK48" s="149">
        <f t="shared" si="639"/>
        <v>637206100</v>
      </c>
      <c r="BL48" s="153">
        <v>637206100</v>
      </c>
      <c r="BM48" s="161"/>
      <c r="BN48" s="161"/>
      <c r="BO48" s="161"/>
      <c r="BP48" s="161"/>
      <c r="BQ48" s="161"/>
      <c r="BR48" s="161"/>
      <c r="BS48" s="161"/>
      <c r="BT48" s="161"/>
      <c r="BU48" s="161"/>
      <c r="BV48" s="161"/>
      <c r="BW48" s="154"/>
      <c r="BX48" s="149">
        <f t="shared" si="640"/>
        <v>637206100</v>
      </c>
      <c r="BY48" s="153">
        <v>0</v>
      </c>
      <c r="BZ48" s="161"/>
      <c r="CA48" s="161"/>
      <c r="CB48" s="161"/>
      <c r="CC48" s="161"/>
      <c r="CD48" s="161"/>
      <c r="CE48" s="161"/>
      <c r="CF48" s="161"/>
      <c r="CG48" s="161"/>
      <c r="CH48" s="161"/>
      <c r="CI48" s="161"/>
      <c r="CJ48" s="154"/>
      <c r="CK48" s="149">
        <f t="shared" si="641"/>
        <v>0</v>
      </c>
      <c r="CL48" s="161">
        <f t="shared" si="642"/>
        <v>82525882</v>
      </c>
      <c r="CM48" s="161">
        <f t="shared" si="643"/>
        <v>7532856186</v>
      </c>
      <c r="CN48" s="161">
        <f t="shared" si="644"/>
        <v>0</v>
      </c>
      <c r="CO48" s="161">
        <f t="shared" si="645"/>
        <v>637206100</v>
      </c>
      <c r="CP48" s="351">
        <f t="shared" si="34"/>
        <v>0.98999999996122423</v>
      </c>
      <c r="CQ48" s="352">
        <f t="shared" si="35"/>
        <v>7.7212880011486837E-2</v>
      </c>
      <c r="CR48" s="342"/>
      <c r="CS48" s="351">
        <f t="shared" si="651"/>
        <v>0.45850466084270441</v>
      </c>
      <c r="CT48" s="343"/>
      <c r="CU48" s="158">
        <v>8252588168</v>
      </c>
      <c r="CV48" s="426">
        <f t="shared" si="646"/>
        <v>0</v>
      </c>
      <c r="CW48" s="436">
        <v>8170062286</v>
      </c>
      <c r="CX48" s="426">
        <f t="shared" si="647"/>
        <v>0</v>
      </c>
      <c r="CY48" s="436">
        <v>637206100</v>
      </c>
      <c r="CZ48" s="428">
        <f t="shared" si="648"/>
        <v>0</v>
      </c>
      <c r="DA48" s="436">
        <v>637206100</v>
      </c>
      <c r="DB48" s="426">
        <f t="shared" si="649"/>
        <v>0</v>
      </c>
      <c r="DC48" s="436">
        <v>0</v>
      </c>
      <c r="DD48" s="426">
        <f t="shared" si="650"/>
        <v>0</v>
      </c>
      <c r="DF48" s="344"/>
      <c r="DG48" s="165"/>
      <c r="DH48" s="344"/>
      <c r="DI48" s="344"/>
      <c r="DJ48" s="344"/>
      <c r="DK48" s="345"/>
      <c r="DL48" s="344"/>
      <c r="DM48" s="344"/>
      <c r="DN48" s="344"/>
      <c r="DO48" s="344"/>
    </row>
    <row r="49" spans="1:119" s="134" customFormat="1" ht="54" outlineLevel="3" x14ac:dyDescent="0.2">
      <c r="B49" s="452" t="str">
        <f t="shared" si="634"/>
        <v>A-1-0-5-1-510</v>
      </c>
      <c r="C49" s="183" t="s">
        <v>477</v>
      </c>
      <c r="D49" s="168" t="s">
        <v>415</v>
      </c>
      <c r="E49" s="300" t="s">
        <v>378</v>
      </c>
      <c r="F49" s="149">
        <v>1128327668</v>
      </c>
      <c r="G49" s="150"/>
      <c r="H49" s="149"/>
      <c r="I49" s="150"/>
      <c r="J49" s="149"/>
      <c r="K49" s="150"/>
      <c r="L49" s="149"/>
      <c r="M49" s="150"/>
      <c r="N49" s="149"/>
      <c r="O49" s="150"/>
      <c r="P49" s="149"/>
      <c r="Q49" s="150"/>
      <c r="R49" s="149"/>
      <c r="S49" s="150"/>
      <c r="T49" s="149"/>
      <c r="U49" s="150"/>
      <c r="V49" s="149"/>
      <c r="W49" s="150"/>
      <c r="X49" s="149"/>
      <c r="Y49" s="150"/>
      <c r="Z49" s="149"/>
      <c r="AA49" s="150"/>
      <c r="AB49" s="149"/>
      <c r="AC49" s="150"/>
      <c r="AD49" s="149"/>
      <c r="AE49" s="150">
        <f t="shared" si="635"/>
        <v>0</v>
      </c>
      <c r="AF49" s="149">
        <f t="shared" si="636"/>
        <v>0</v>
      </c>
      <c r="AG49" s="149"/>
      <c r="AH49" s="149"/>
      <c r="AI49" s="156">
        <f t="shared" si="637"/>
        <v>1128327668</v>
      </c>
      <c r="AJ49" s="149"/>
      <c r="AK49" s="156"/>
      <c r="AL49" s="153">
        <v>1117044391</v>
      </c>
      <c r="AM49" s="161"/>
      <c r="AN49" s="161"/>
      <c r="AO49" s="161"/>
      <c r="AP49" s="161"/>
      <c r="AQ49" s="161"/>
      <c r="AR49" s="161"/>
      <c r="AS49" s="161"/>
      <c r="AT49" s="161"/>
      <c r="AU49" s="166"/>
      <c r="AV49" s="166"/>
      <c r="AW49" s="154"/>
      <c r="AX49" s="149">
        <f t="shared" si="638"/>
        <v>1117044391</v>
      </c>
      <c r="AY49" s="153">
        <v>75069271</v>
      </c>
      <c r="AZ49" s="161"/>
      <c r="BA49" s="161"/>
      <c r="BB49" s="161"/>
      <c r="BC49" s="161"/>
      <c r="BD49" s="161"/>
      <c r="BE49" s="161"/>
      <c r="BF49" s="161"/>
      <c r="BG49" s="161"/>
      <c r="BH49" s="166"/>
      <c r="BI49" s="166"/>
      <c r="BJ49" s="154"/>
      <c r="BK49" s="149">
        <f t="shared" si="639"/>
        <v>75069271</v>
      </c>
      <c r="BL49" s="153">
        <v>75069271</v>
      </c>
      <c r="BM49" s="161"/>
      <c r="BN49" s="161"/>
      <c r="BO49" s="161"/>
      <c r="BP49" s="161"/>
      <c r="BQ49" s="161"/>
      <c r="BR49" s="161"/>
      <c r="BS49" s="161"/>
      <c r="BT49" s="161"/>
      <c r="BU49" s="166"/>
      <c r="BV49" s="166"/>
      <c r="BW49" s="154"/>
      <c r="BX49" s="149">
        <f t="shared" si="640"/>
        <v>75069271</v>
      </c>
      <c r="BY49" s="153">
        <v>0</v>
      </c>
      <c r="BZ49" s="161"/>
      <c r="CA49" s="161"/>
      <c r="CB49" s="161"/>
      <c r="CC49" s="161"/>
      <c r="CD49" s="161"/>
      <c r="CE49" s="161"/>
      <c r="CF49" s="161"/>
      <c r="CG49" s="161"/>
      <c r="CH49" s="166"/>
      <c r="CI49" s="166"/>
      <c r="CJ49" s="154"/>
      <c r="CK49" s="149">
        <f t="shared" si="641"/>
        <v>0</v>
      </c>
      <c r="CL49" s="161">
        <f t="shared" si="642"/>
        <v>11283277</v>
      </c>
      <c r="CM49" s="161">
        <f t="shared" si="643"/>
        <v>1041975120</v>
      </c>
      <c r="CN49" s="161">
        <f t="shared" si="644"/>
        <v>0</v>
      </c>
      <c r="CO49" s="161">
        <f t="shared" si="645"/>
        <v>75069271</v>
      </c>
      <c r="CP49" s="351">
        <f t="shared" si="34"/>
        <v>0.98999999971639441</v>
      </c>
      <c r="CQ49" s="352">
        <f t="shared" si="35"/>
        <v>6.6531445721846827E-2</v>
      </c>
      <c r="CR49" s="342"/>
      <c r="CS49" s="351">
        <f t="shared" si="651"/>
        <v>5.4016448743293678E-2</v>
      </c>
      <c r="CT49" s="343"/>
      <c r="CU49" s="158">
        <v>1128327668</v>
      </c>
      <c r="CV49" s="426">
        <f t="shared" si="646"/>
        <v>0</v>
      </c>
      <c r="CW49" s="436">
        <v>1117044391</v>
      </c>
      <c r="CX49" s="426">
        <f t="shared" si="647"/>
        <v>0</v>
      </c>
      <c r="CY49" s="436">
        <v>75069271</v>
      </c>
      <c r="CZ49" s="428">
        <f t="shared" si="648"/>
        <v>0</v>
      </c>
      <c r="DA49" s="436">
        <v>75069271</v>
      </c>
      <c r="DB49" s="426">
        <f t="shared" si="649"/>
        <v>0</v>
      </c>
      <c r="DC49" s="436">
        <v>0</v>
      </c>
      <c r="DD49" s="426">
        <f t="shared" si="650"/>
        <v>0</v>
      </c>
      <c r="DF49" s="346"/>
      <c r="DG49" s="346"/>
      <c r="DH49" s="346"/>
      <c r="DI49" s="346"/>
      <c r="DJ49" s="346"/>
      <c r="DK49" s="346"/>
      <c r="DL49" s="346"/>
      <c r="DM49" s="346"/>
      <c r="DN49" s="346"/>
      <c r="DO49" s="346"/>
    </row>
    <row r="50" spans="1:119" s="175" customFormat="1" ht="43.5" customHeight="1" outlineLevel="2" x14ac:dyDescent="0.25">
      <c r="A50" s="169"/>
      <c r="B50" s="451"/>
      <c r="C50" s="179" t="s">
        <v>618</v>
      </c>
      <c r="D50" s="170" t="s">
        <v>415</v>
      </c>
      <c r="E50" s="399" t="s">
        <v>619</v>
      </c>
      <c r="F50" s="187">
        <f>+SUM(F51:F54)</f>
        <v>13984872539</v>
      </c>
      <c r="G50" s="194">
        <f t="shared" ref="G50:AX50" si="652">+SUM(G51:G54)</f>
        <v>0</v>
      </c>
      <c r="H50" s="187">
        <f t="shared" si="652"/>
        <v>0</v>
      </c>
      <c r="I50" s="194">
        <f t="shared" ref="I50" si="653">+SUM(I51:I54)</f>
        <v>0</v>
      </c>
      <c r="J50" s="187">
        <f t="shared" ref="J50" si="654">+SUM(J51:J54)</f>
        <v>0</v>
      </c>
      <c r="K50" s="194">
        <f t="shared" ref="K50" si="655">+SUM(K51:K54)</f>
        <v>0</v>
      </c>
      <c r="L50" s="187">
        <f t="shared" ref="L50" si="656">+SUM(L51:L54)</f>
        <v>0</v>
      </c>
      <c r="M50" s="194">
        <f t="shared" ref="M50" si="657">+SUM(M51:M54)</f>
        <v>0</v>
      </c>
      <c r="N50" s="187">
        <f t="shared" ref="N50" si="658">+SUM(N51:N54)</f>
        <v>0</v>
      </c>
      <c r="O50" s="194">
        <f t="shared" ref="O50" si="659">+SUM(O51:O54)</f>
        <v>0</v>
      </c>
      <c r="P50" s="187">
        <f t="shared" ref="P50" si="660">+SUM(P51:P54)</f>
        <v>0</v>
      </c>
      <c r="Q50" s="194">
        <f t="shared" ref="Q50" si="661">+SUM(Q51:Q54)</f>
        <v>0</v>
      </c>
      <c r="R50" s="187">
        <f t="shared" ref="R50" si="662">+SUM(R51:R54)</f>
        <v>0</v>
      </c>
      <c r="S50" s="194">
        <f t="shared" ref="S50" si="663">+SUM(S51:S54)</f>
        <v>0</v>
      </c>
      <c r="T50" s="187">
        <f t="shared" ref="T50" si="664">+SUM(T51:T54)</f>
        <v>0</v>
      </c>
      <c r="U50" s="194">
        <f t="shared" ref="U50" si="665">+SUM(U51:U54)</f>
        <v>0</v>
      </c>
      <c r="V50" s="187">
        <f t="shared" ref="V50" si="666">+SUM(V51:V54)</f>
        <v>0</v>
      </c>
      <c r="W50" s="194">
        <f t="shared" ref="W50" si="667">+SUM(W51:W54)</f>
        <v>0</v>
      </c>
      <c r="X50" s="187">
        <f t="shared" ref="X50" si="668">+SUM(X51:X54)</f>
        <v>0</v>
      </c>
      <c r="Y50" s="194">
        <f t="shared" ref="Y50" si="669">+SUM(Y51:Y54)</f>
        <v>0</v>
      </c>
      <c r="Z50" s="187">
        <f t="shared" ref="Z50" si="670">+SUM(Z51:Z54)</f>
        <v>0</v>
      </c>
      <c r="AA50" s="194">
        <f t="shared" ref="AA50" si="671">+SUM(AA51:AA54)</f>
        <v>0</v>
      </c>
      <c r="AB50" s="187">
        <f t="shared" ref="AB50" si="672">+SUM(AB51:AB54)</f>
        <v>0</v>
      </c>
      <c r="AC50" s="194">
        <f t="shared" ref="AC50" si="673">+SUM(AC51:AC54)</f>
        <v>0</v>
      </c>
      <c r="AD50" s="187">
        <f t="shared" ref="AD50" si="674">+SUM(AD51:AD54)</f>
        <v>0</v>
      </c>
      <c r="AE50" s="194">
        <f t="shared" ref="AE50" si="675">+SUM(AE51:AE54)</f>
        <v>0</v>
      </c>
      <c r="AF50" s="187">
        <f t="shared" ref="AF50" si="676">+SUM(AF51:AF54)</f>
        <v>0</v>
      </c>
      <c r="AG50" s="187">
        <f t="shared" si="652"/>
        <v>0</v>
      </c>
      <c r="AH50" s="187">
        <f t="shared" si="652"/>
        <v>0</v>
      </c>
      <c r="AI50" s="187">
        <f t="shared" si="652"/>
        <v>13984872539</v>
      </c>
      <c r="AJ50" s="187">
        <f t="shared" si="652"/>
        <v>0</v>
      </c>
      <c r="AK50" s="187">
        <f t="shared" si="652"/>
        <v>0</v>
      </c>
      <c r="AL50" s="190">
        <f t="shared" si="652"/>
        <v>13845023814</v>
      </c>
      <c r="AM50" s="176">
        <f t="shared" si="652"/>
        <v>0</v>
      </c>
      <c r="AN50" s="176">
        <f t="shared" si="652"/>
        <v>0</v>
      </c>
      <c r="AO50" s="176">
        <f t="shared" si="652"/>
        <v>0</v>
      </c>
      <c r="AP50" s="176">
        <f t="shared" si="652"/>
        <v>0</v>
      </c>
      <c r="AQ50" s="176">
        <f t="shared" si="652"/>
        <v>0</v>
      </c>
      <c r="AR50" s="176">
        <f t="shared" si="652"/>
        <v>0</v>
      </c>
      <c r="AS50" s="176">
        <f t="shared" si="652"/>
        <v>0</v>
      </c>
      <c r="AT50" s="176">
        <f t="shared" si="652"/>
        <v>0</v>
      </c>
      <c r="AU50" s="176">
        <f t="shared" si="652"/>
        <v>0</v>
      </c>
      <c r="AV50" s="176">
        <f t="shared" si="652"/>
        <v>0</v>
      </c>
      <c r="AW50" s="208">
        <f t="shared" si="652"/>
        <v>0</v>
      </c>
      <c r="AX50" s="187">
        <f t="shared" si="652"/>
        <v>13845023814</v>
      </c>
      <c r="AY50" s="190">
        <f t="shared" ref="AY50" si="677">+SUM(AY51:AY54)</f>
        <v>967413490</v>
      </c>
      <c r="AZ50" s="176">
        <f t="shared" ref="AZ50" si="678">+SUM(AZ51:AZ54)</f>
        <v>0</v>
      </c>
      <c r="BA50" s="176">
        <f t="shared" ref="BA50" si="679">+SUM(BA51:BA54)</f>
        <v>0</v>
      </c>
      <c r="BB50" s="176">
        <f t="shared" ref="BB50" si="680">+SUM(BB51:BB54)</f>
        <v>0</v>
      </c>
      <c r="BC50" s="176">
        <f t="shared" ref="BC50" si="681">+SUM(BC51:BC54)</f>
        <v>0</v>
      </c>
      <c r="BD50" s="176">
        <f t="shared" ref="BD50" si="682">+SUM(BD51:BD54)</f>
        <v>0</v>
      </c>
      <c r="BE50" s="176">
        <f t="shared" ref="BE50" si="683">+SUM(BE51:BE54)</f>
        <v>0</v>
      </c>
      <c r="BF50" s="176">
        <f t="shared" ref="BF50" si="684">+SUM(BF51:BF54)</f>
        <v>0</v>
      </c>
      <c r="BG50" s="176">
        <f t="shared" ref="BG50" si="685">+SUM(BG51:BG54)</f>
        <v>0</v>
      </c>
      <c r="BH50" s="176">
        <f t="shared" ref="BH50" si="686">+SUM(BH51:BH54)</f>
        <v>0</v>
      </c>
      <c r="BI50" s="176">
        <f t="shared" ref="BI50" si="687">+SUM(BI51:BI54)</f>
        <v>0</v>
      </c>
      <c r="BJ50" s="208">
        <f t="shared" ref="BJ50" si="688">+SUM(BJ51:BJ54)</f>
        <v>0</v>
      </c>
      <c r="BK50" s="187">
        <f t="shared" ref="BK50" si="689">+SUM(BK51:BK54)</f>
        <v>967413490</v>
      </c>
      <c r="BL50" s="190">
        <f t="shared" ref="BL50" si="690">+SUM(BL51:BL54)</f>
        <v>967413490</v>
      </c>
      <c r="BM50" s="176">
        <f t="shared" ref="BM50" si="691">+SUM(BM51:BM54)</f>
        <v>0</v>
      </c>
      <c r="BN50" s="176">
        <f t="shared" ref="BN50" si="692">+SUM(BN51:BN54)</f>
        <v>0</v>
      </c>
      <c r="BO50" s="176">
        <f t="shared" ref="BO50" si="693">+SUM(BO51:BO54)</f>
        <v>0</v>
      </c>
      <c r="BP50" s="176">
        <f t="shared" ref="BP50" si="694">+SUM(BP51:BP54)</f>
        <v>0</v>
      </c>
      <c r="BQ50" s="176">
        <f t="shared" ref="BQ50" si="695">+SUM(BQ51:BQ54)</f>
        <v>0</v>
      </c>
      <c r="BR50" s="176">
        <f t="shared" ref="BR50" si="696">+SUM(BR51:BR54)</f>
        <v>0</v>
      </c>
      <c r="BS50" s="176">
        <f t="shared" ref="BS50" si="697">+SUM(BS51:BS54)</f>
        <v>0</v>
      </c>
      <c r="BT50" s="176">
        <f t="shared" ref="BT50" si="698">+SUM(BT51:BT54)</f>
        <v>0</v>
      </c>
      <c r="BU50" s="176">
        <f t="shared" ref="BU50" si="699">+SUM(BU51:BU54)</f>
        <v>0</v>
      </c>
      <c r="BV50" s="176">
        <f t="shared" ref="BV50" si="700">+SUM(BV51:BV54)</f>
        <v>0</v>
      </c>
      <c r="BW50" s="208">
        <f t="shared" ref="BW50" si="701">+SUM(BW51:BW54)</f>
        <v>0</v>
      </c>
      <c r="BX50" s="187">
        <f t="shared" ref="BX50" si="702">+SUM(BX51:BX54)</f>
        <v>967413490</v>
      </c>
      <c r="BY50" s="190">
        <f t="shared" ref="BY50" si="703">+SUM(BY51:BY54)</f>
        <v>0</v>
      </c>
      <c r="BZ50" s="176">
        <f t="shared" ref="BZ50" si="704">+SUM(BZ51:BZ54)</f>
        <v>0</v>
      </c>
      <c r="CA50" s="176">
        <f t="shared" ref="CA50" si="705">+SUM(CA51:CA54)</f>
        <v>0</v>
      </c>
      <c r="CB50" s="176">
        <f t="shared" ref="CB50" si="706">+SUM(CB51:CB54)</f>
        <v>0</v>
      </c>
      <c r="CC50" s="176">
        <f t="shared" ref="CC50" si="707">+SUM(CC51:CC54)</f>
        <v>0</v>
      </c>
      <c r="CD50" s="176">
        <f t="shared" ref="CD50" si="708">+SUM(CD51:CD54)</f>
        <v>0</v>
      </c>
      <c r="CE50" s="176">
        <f t="shared" ref="CE50" si="709">+SUM(CE51:CE54)</f>
        <v>0</v>
      </c>
      <c r="CF50" s="176">
        <f t="shared" ref="CF50" si="710">+SUM(CF51:CF54)</f>
        <v>0</v>
      </c>
      <c r="CG50" s="176">
        <f t="shared" ref="CG50" si="711">+SUM(CG51:CG54)</f>
        <v>0</v>
      </c>
      <c r="CH50" s="176">
        <f t="shared" ref="CH50" si="712">+SUM(CH51:CH54)</f>
        <v>0</v>
      </c>
      <c r="CI50" s="176">
        <f t="shared" ref="CI50" si="713">+SUM(CI51:CI54)</f>
        <v>0</v>
      </c>
      <c r="CJ50" s="208">
        <f t="shared" ref="CJ50" si="714">+SUM(CJ51:CJ54)</f>
        <v>0</v>
      </c>
      <c r="CK50" s="187">
        <f t="shared" ref="CK50" si="715">+SUM(CK51:CK54)</f>
        <v>0</v>
      </c>
      <c r="CL50" s="176">
        <f t="shared" ref="CL50:CO50" si="716">+SUM(CL51:CL54)</f>
        <v>139848725</v>
      </c>
      <c r="CM50" s="176">
        <f t="shared" si="716"/>
        <v>12877610324</v>
      </c>
      <c r="CN50" s="176">
        <f t="shared" si="716"/>
        <v>0</v>
      </c>
      <c r="CO50" s="176">
        <f t="shared" si="716"/>
        <v>967413490</v>
      </c>
      <c r="CP50" s="171">
        <f t="shared" si="34"/>
        <v>0.99000000002788724</v>
      </c>
      <c r="CQ50" s="228">
        <f t="shared" si="35"/>
        <v>6.9175710204161481E-2</v>
      </c>
      <c r="CR50" s="267">
        <f>+BK50/$BK$43</f>
        <v>0.35679918796558246</v>
      </c>
      <c r="CS50" s="171"/>
      <c r="CT50" s="172"/>
      <c r="CU50" s="173"/>
      <c r="CV50" s="425"/>
      <c r="CW50" s="312"/>
      <c r="CX50" s="425"/>
      <c r="CY50" s="312"/>
      <c r="CZ50" s="313"/>
      <c r="DA50" s="444"/>
      <c r="DB50" s="425"/>
      <c r="DC50" s="312"/>
      <c r="DD50" s="425"/>
      <c r="DF50" s="173"/>
      <c r="DG50" s="173"/>
      <c r="DH50" s="173"/>
      <c r="DI50" s="173"/>
      <c r="DJ50" s="173"/>
      <c r="DK50" s="174"/>
      <c r="DL50" s="173"/>
      <c r="DM50" s="173"/>
      <c r="DN50" s="173"/>
      <c r="DO50" s="173"/>
    </row>
    <row r="51" spans="1:119" s="134" customFormat="1" outlineLevel="3" x14ac:dyDescent="0.2">
      <c r="B51" s="452" t="str">
        <f t="shared" si="634"/>
        <v>A-1-0-5-2-110</v>
      </c>
      <c r="C51" s="183" t="s">
        <v>478</v>
      </c>
      <c r="D51" s="168" t="s">
        <v>415</v>
      </c>
      <c r="E51" s="300" t="s">
        <v>379</v>
      </c>
      <c r="F51" s="149">
        <v>118627109</v>
      </c>
      <c r="G51" s="150"/>
      <c r="H51" s="149"/>
      <c r="I51" s="150"/>
      <c r="J51" s="149"/>
      <c r="K51" s="150"/>
      <c r="L51" s="149"/>
      <c r="M51" s="150"/>
      <c r="N51" s="149"/>
      <c r="O51" s="150"/>
      <c r="P51" s="149"/>
      <c r="Q51" s="150"/>
      <c r="R51" s="149"/>
      <c r="S51" s="150"/>
      <c r="T51" s="149"/>
      <c r="U51" s="150"/>
      <c r="V51" s="149"/>
      <c r="W51" s="150"/>
      <c r="X51" s="149"/>
      <c r="Y51" s="150"/>
      <c r="Z51" s="149"/>
      <c r="AA51" s="150"/>
      <c r="AB51" s="149"/>
      <c r="AC51" s="150"/>
      <c r="AD51" s="149"/>
      <c r="AE51" s="150">
        <f t="shared" ref="AE51:AE58" si="717">+G51+I51+K51+M51+O51+Q51+S51+U51+W51+Y51+AA51+AC51</f>
        <v>0</v>
      </c>
      <c r="AF51" s="149">
        <f t="shared" ref="AF51:AF58" si="718">+H51+J51+L51+N51+P51+R51+T51+V51+X51+Z51+AB51+AD51</f>
        <v>0</v>
      </c>
      <c r="AG51" s="149"/>
      <c r="AH51" s="149"/>
      <c r="AI51" s="156">
        <f t="shared" ref="AI51:AI58" si="719">+F51-AE51+AF51-AG51+AH51</f>
        <v>118627109</v>
      </c>
      <c r="AJ51" s="149"/>
      <c r="AK51" s="156"/>
      <c r="AL51" s="153">
        <v>117440838</v>
      </c>
      <c r="AM51" s="161"/>
      <c r="AN51" s="161"/>
      <c r="AO51" s="161"/>
      <c r="AP51" s="161"/>
      <c r="AQ51" s="161"/>
      <c r="AR51" s="161"/>
      <c r="AS51" s="161"/>
      <c r="AT51" s="161"/>
      <c r="AU51" s="166"/>
      <c r="AV51" s="166"/>
      <c r="AW51" s="154"/>
      <c r="AX51" s="149">
        <f t="shared" ref="AX51:AX58" si="720">+SUM(AL51:AW51)</f>
        <v>117440838</v>
      </c>
      <c r="AY51" s="153">
        <v>8818200</v>
      </c>
      <c r="AZ51" s="161"/>
      <c r="BA51" s="161"/>
      <c r="BB51" s="161"/>
      <c r="BC51" s="161"/>
      <c r="BD51" s="161"/>
      <c r="BE51" s="161"/>
      <c r="BF51" s="161"/>
      <c r="BG51" s="161"/>
      <c r="BH51" s="166"/>
      <c r="BI51" s="166"/>
      <c r="BJ51" s="154"/>
      <c r="BK51" s="149">
        <f t="shared" ref="BK51:BK58" si="721">+SUM(AY51:BJ51)</f>
        <v>8818200</v>
      </c>
      <c r="BL51" s="153">
        <v>8818200</v>
      </c>
      <c r="BM51" s="161"/>
      <c r="BN51" s="161"/>
      <c r="BO51" s="161"/>
      <c r="BP51" s="161"/>
      <c r="BQ51" s="161"/>
      <c r="BR51" s="161"/>
      <c r="BS51" s="161"/>
      <c r="BT51" s="161"/>
      <c r="BU51" s="166"/>
      <c r="BV51" s="166"/>
      <c r="BW51" s="154"/>
      <c r="BX51" s="149">
        <f t="shared" ref="BX51:BX58" si="722">+SUM(BL51:BW51)</f>
        <v>8818200</v>
      </c>
      <c r="BY51" s="153">
        <v>0</v>
      </c>
      <c r="BZ51" s="161"/>
      <c r="CA51" s="161"/>
      <c r="CB51" s="161"/>
      <c r="CC51" s="161"/>
      <c r="CD51" s="161"/>
      <c r="CE51" s="161"/>
      <c r="CF51" s="161"/>
      <c r="CG51" s="161"/>
      <c r="CH51" s="166"/>
      <c r="CI51" s="166"/>
      <c r="CJ51" s="154"/>
      <c r="CK51" s="149">
        <f t="shared" ref="CK51:CK58" si="723">+SUM(BY51:CJ51)</f>
        <v>0</v>
      </c>
      <c r="CL51" s="161">
        <f t="shared" ref="CL51:CL58" si="724">+AI51-AX51</f>
        <v>1186271</v>
      </c>
      <c r="CM51" s="161">
        <f t="shared" ref="CM51:CM58" si="725">+AL51-AY51</f>
        <v>108622638</v>
      </c>
      <c r="CN51" s="161">
        <f t="shared" ref="CN51:CN58" si="726">+BK51-BX51</f>
        <v>0</v>
      </c>
      <c r="CO51" s="161">
        <f t="shared" ref="CO51:CO58" si="727">+BX51-CK51</f>
        <v>8818200</v>
      </c>
      <c r="CP51" s="351">
        <f t="shared" si="34"/>
        <v>0.99000000075867989</v>
      </c>
      <c r="CQ51" s="352">
        <f t="shared" si="35"/>
        <v>7.4335453964405385E-2</v>
      </c>
      <c r="CR51" s="342"/>
      <c r="CS51" s="351">
        <f>+AY51/$AY$50</f>
        <v>9.1152336525718702E-3</v>
      </c>
      <c r="CT51" s="343"/>
      <c r="CU51" s="158">
        <v>118627109</v>
      </c>
      <c r="CV51" s="426">
        <f t="shared" ref="CV51:CV58" si="728">+CU51-AI51</f>
        <v>0</v>
      </c>
      <c r="CW51" s="436">
        <v>117440838</v>
      </c>
      <c r="CX51" s="426">
        <f t="shared" ref="CX51:CX58" si="729">+CW51-AX51</f>
        <v>0</v>
      </c>
      <c r="CY51" s="436">
        <v>8818200</v>
      </c>
      <c r="CZ51" s="428">
        <f t="shared" ref="CZ51:CZ58" si="730">+CY51-BK51</f>
        <v>0</v>
      </c>
      <c r="DA51" s="436">
        <v>8818200</v>
      </c>
      <c r="DB51" s="426">
        <f t="shared" ref="DB51:DB58" si="731">+DA51-BX51</f>
        <v>0</v>
      </c>
      <c r="DC51" s="436">
        <v>0</v>
      </c>
      <c r="DD51" s="426">
        <f t="shared" ref="DD51:DD58" si="732">+DC51-CK51</f>
        <v>0</v>
      </c>
      <c r="DF51" s="346"/>
      <c r="DG51" s="346"/>
      <c r="DH51" s="346"/>
      <c r="DI51" s="346"/>
      <c r="DJ51" s="346"/>
      <c r="DK51" s="346"/>
      <c r="DL51" s="346"/>
      <c r="DM51" s="346"/>
      <c r="DN51" s="346"/>
      <c r="DO51" s="346"/>
    </row>
    <row r="52" spans="1:119" s="134" customFormat="1" outlineLevel="3" x14ac:dyDescent="0.2">
      <c r="B52" s="452" t="str">
        <f t="shared" si="634"/>
        <v>A-1-0-5-2-210</v>
      </c>
      <c r="C52" s="183" t="s">
        <v>479</v>
      </c>
      <c r="D52" s="168" t="s">
        <v>415</v>
      </c>
      <c r="E52" s="300" t="s">
        <v>380</v>
      </c>
      <c r="F52" s="149">
        <v>7113597377</v>
      </c>
      <c r="G52" s="150"/>
      <c r="H52" s="149"/>
      <c r="I52" s="150"/>
      <c r="J52" s="149"/>
      <c r="K52" s="150"/>
      <c r="L52" s="149"/>
      <c r="M52" s="150"/>
      <c r="N52" s="149"/>
      <c r="O52" s="150"/>
      <c r="P52" s="149"/>
      <c r="Q52" s="150"/>
      <c r="R52" s="149"/>
      <c r="S52" s="150"/>
      <c r="T52" s="149"/>
      <c r="U52" s="150"/>
      <c r="V52" s="149"/>
      <c r="W52" s="150"/>
      <c r="X52" s="149"/>
      <c r="Y52" s="150"/>
      <c r="Z52" s="149"/>
      <c r="AA52" s="150"/>
      <c r="AB52" s="149"/>
      <c r="AC52" s="150"/>
      <c r="AD52" s="149"/>
      <c r="AE52" s="150">
        <f t="shared" si="717"/>
        <v>0</v>
      </c>
      <c r="AF52" s="149">
        <f t="shared" si="718"/>
        <v>0</v>
      </c>
      <c r="AG52" s="149"/>
      <c r="AH52" s="133"/>
      <c r="AI52" s="156">
        <f t="shared" si="719"/>
        <v>7113597377</v>
      </c>
      <c r="AJ52" s="149"/>
      <c r="AK52" s="156"/>
      <c r="AL52" s="153">
        <v>7042461403</v>
      </c>
      <c r="AM52" s="161"/>
      <c r="AN52" s="161"/>
      <c r="AO52" s="161"/>
      <c r="AP52" s="161"/>
      <c r="AQ52" s="161"/>
      <c r="AR52" s="161"/>
      <c r="AS52" s="161"/>
      <c r="AT52" s="161"/>
      <c r="AU52" s="166"/>
      <c r="AV52" s="166"/>
      <c r="AW52" s="154"/>
      <c r="AX52" s="149">
        <f t="shared" si="720"/>
        <v>7042461403</v>
      </c>
      <c r="AY52" s="153">
        <v>449323990</v>
      </c>
      <c r="AZ52" s="161"/>
      <c r="BA52" s="161"/>
      <c r="BB52" s="161"/>
      <c r="BC52" s="161"/>
      <c r="BD52" s="161"/>
      <c r="BE52" s="161"/>
      <c r="BF52" s="161"/>
      <c r="BG52" s="161"/>
      <c r="BH52" s="166"/>
      <c r="BI52" s="166"/>
      <c r="BJ52" s="154"/>
      <c r="BK52" s="149">
        <f t="shared" si="721"/>
        <v>449323990</v>
      </c>
      <c r="BL52" s="153">
        <v>449323990</v>
      </c>
      <c r="BM52" s="161"/>
      <c r="BN52" s="161"/>
      <c r="BO52" s="161"/>
      <c r="BP52" s="161"/>
      <c r="BQ52" s="161"/>
      <c r="BR52" s="161"/>
      <c r="BS52" s="161"/>
      <c r="BT52" s="161"/>
      <c r="BU52" s="166"/>
      <c r="BV52" s="166"/>
      <c r="BW52" s="154"/>
      <c r="BX52" s="149">
        <f t="shared" si="722"/>
        <v>449323990</v>
      </c>
      <c r="BY52" s="153">
        <v>0</v>
      </c>
      <c r="BZ52" s="161"/>
      <c r="CA52" s="161"/>
      <c r="CB52" s="161"/>
      <c r="CC52" s="161"/>
      <c r="CD52" s="161"/>
      <c r="CE52" s="161"/>
      <c r="CF52" s="161"/>
      <c r="CG52" s="161"/>
      <c r="CH52" s="166"/>
      <c r="CI52" s="166"/>
      <c r="CJ52" s="154"/>
      <c r="CK52" s="149">
        <f t="shared" si="723"/>
        <v>0</v>
      </c>
      <c r="CL52" s="161">
        <f t="shared" si="724"/>
        <v>71135974</v>
      </c>
      <c r="CM52" s="161">
        <f t="shared" si="725"/>
        <v>6593137413</v>
      </c>
      <c r="CN52" s="161">
        <f t="shared" si="726"/>
        <v>0</v>
      </c>
      <c r="CO52" s="161">
        <f t="shared" si="727"/>
        <v>449323990</v>
      </c>
      <c r="CP52" s="351">
        <f t="shared" si="34"/>
        <v>0.98999999996766752</v>
      </c>
      <c r="CQ52" s="352">
        <f t="shared" si="35"/>
        <v>6.3164101956736315E-2</v>
      </c>
      <c r="CR52" s="342"/>
      <c r="CS52" s="351">
        <f t="shared" ref="CS52:CS54" si="733">+AY52/$AY$50</f>
        <v>0.46445909080717906</v>
      </c>
      <c r="CT52" s="343"/>
      <c r="CU52" s="158">
        <v>7113597377</v>
      </c>
      <c r="CV52" s="426">
        <f t="shared" si="728"/>
        <v>0</v>
      </c>
      <c r="CW52" s="436">
        <v>7042461403</v>
      </c>
      <c r="CX52" s="426">
        <f t="shared" si="729"/>
        <v>0</v>
      </c>
      <c r="CY52" s="436">
        <v>449323990</v>
      </c>
      <c r="CZ52" s="428">
        <f t="shared" si="730"/>
        <v>0</v>
      </c>
      <c r="DA52" s="436">
        <v>449323990</v>
      </c>
      <c r="DB52" s="426">
        <f t="shared" si="731"/>
        <v>0</v>
      </c>
      <c r="DC52" s="436">
        <v>0</v>
      </c>
      <c r="DD52" s="426">
        <f t="shared" si="732"/>
        <v>0</v>
      </c>
      <c r="DF52" s="346"/>
      <c r="DG52" s="346"/>
      <c r="DH52" s="346"/>
      <c r="DI52" s="346"/>
      <c r="DJ52" s="346"/>
      <c r="DK52" s="346"/>
      <c r="DL52" s="346"/>
      <c r="DM52" s="346"/>
      <c r="DN52" s="346"/>
      <c r="DO52" s="346"/>
    </row>
    <row r="53" spans="1:119" s="134" customFormat="1" ht="36" outlineLevel="3" x14ac:dyDescent="0.2">
      <c r="B53" s="452" t="str">
        <f t="shared" si="634"/>
        <v>A-1-0-5-2-310</v>
      </c>
      <c r="C53" s="183" t="s">
        <v>480</v>
      </c>
      <c r="D53" s="168" t="s">
        <v>415</v>
      </c>
      <c r="E53" s="300" t="s">
        <v>381</v>
      </c>
      <c r="F53" s="149">
        <v>6688291834</v>
      </c>
      <c r="G53" s="150"/>
      <c r="H53" s="149"/>
      <c r="I53" s="150"/>
      <c r="J53" s="149"/>
      <c r="K53" s="150"/>
      <c r="L53" s="149"/>
      <c r="M53" s="150"/>
      <c r="N53" s="149"/>
      <c r="O53" s="150"/>
      <c r="P53" s="149"/>
      <c r="Q53" s="150"/>
      <c r="R53" s="149"/>
      <c r="S53" s="150"/>
      <c r="T53" s="149"/>
      <c r="U53" s="150"/>
      <c r="V53" s="149"/>
      <c r="W53" s="150"/>
      <c r="X53" s="149"/>
      <c r="Y53" s="150"/>
      <c r="Z53" s="149"/>
      <c r="AA53" s="150"/>
      <c r="AB53" s="149"/>
      <c r="AC53" s="150"/>
      <c r="AD53" s="149"/>
      <c r="AE53" s="150">
        <f t="shared" si="717"/>
        <v>0</v>
      </c>
      <c r="AF53" s="149">
        <f t="shared" si="718"/>
        <v>0</v>
      </c>
      <c r="AG53" s="149"/>
      <c r="AH53" s="149"/>
      <c r="AI53" s="149">
        <f t="shared" si="719"/>
        <v>6688291834</v>
      </c>
      <c r="AJ53" s="149"/>
      <c r="AK53" s="149"/>
      <c r="AL53" s="153">
        <v>6621408916</v>
      </c>
      <c r="AM53" s="161"/>
      <c r="AN53" s="161"/>
      <c r="AO53" s="161"/>
      <c r="AP53" s="161"/>
      <c r="AQ53" s="161"/>
      <c r="AR53" s="161"/>
      <c r="AS53" s="161"/>
      <c r="AT53" s="161"/>
      <c r="AU53" s="161"/>
      <c r="AV53" s="161"/>
      <c r="AW53" s="154"/>
      <c r="AX53" s="149">
        <f t="shared" si="720"/>
        <v>6621408916</v>
      </c>
      <c r="AY53" s="153">
        <v>503843600</v>
      </c>
      <c r="AZ53" s="161"/>
      <c r="BA53" s="161"/>
      <c r="BB53" s="161"/>
      <c r="BC53" s="161"/>
      <c r="BD53" s="161"/>
      <c r="BE53" s="161"/>
      <c r="BF53" s="161"/>
      <c r="BG53" s="161"/>
      <c r="BH53" s="161"/>
      <c r="BI53" s="161"/>
      <c r="BJ53" s="154"/>
      <c r="BK53" s="149">
        <f t="shared" si="721"/>
        <v>503843600</v>
      </c>
      <c r="BL53" s="153">
        <v>503843600</v>
      </c>
      <c r="BM53" s="161"/>
      <c r="BN53" s="161"/>
      <c r="BO53" s="161"/>
      <c r="BP53" s="161"/>
      <c r="BQ53" s="161"/>
      <c r="BR53" s="161"/>
      <c r="BS53" s="161"/>
      <c r="BT53" s="161"/>
      <c r="BU53" s="161"/>
      <c r="BV53" s="161"/>
      <c r="BW53" s="154"/>
      <c r="BX53" s="149">
        <f t="shared" si="722"/>
        <v>503843600</v>
      </c>
      <c r="BY53" s="153">
        <v>0</v>
      </c>
      <c r="BZ53" s="161"/>
      <c r="CA53" s="161"/>
      <c r="CB53" s="161"/>
      <c r="CC53" s="161"/>
      <c r="CD53" s="161"/>
      <c r="CE53" s="161"/>
      <c r="CF53" s="161"/>
      <c r="CG53" s="161"/>
      <c r="CH53" s="161"/>
      <c r="CI53" s="161"/>
      <c r="CJ53" s="154"/>
      <c r="CK53" s="149">
        <f t="shared" si="723"/>
        <v>0</v>
      </c>
      <c r="CL53" s="161">
        <f t="shared" si="724"/>
        <v>66882918</v>
      </c>
      <c r="CM53" s="161">
        <f t="shared" si="725"/>
        <v>6117565316</v>
      </c>
      <c r="CN53" s="161">
        <f t="shared" si="726"/>
        <v>0</v>
      </c>
      <c r="CO53" s="161">
        <f t="shared" si="727"/>
        <v>503843600</v>
      </c>
      <c r="CP53" s="351">
        <f t="shared" si="34"/>
        <v>0.99000000005083511</v>
      </c>
      <c r="CQ53" s="352">
        <f t="shared" si="35"/>
        <v>7.5332179352387993E-2</v>
      </c>
      <c r="CR53" s="342"/>
      <c r="CS53" s="351">
        <f t="shared" si="733"/>
        <v>0.52081514802941187</v>
      </c>
      <c r="CT53" s="343"/>
      <c r="CU53" s="158">
        <v>6688291834</v>
      </c>
      <c r="CV53" s="426">
        <f t="shared" si="728"/>
        <v>0</v>
      </c>
      <c r="CW53" s="436">
        <v>6621408916</v>
      </c>
      <c r="CX53" s="426">
        <f t="shared" si="729"/>
        <v>0</v>
      </c>
      <c r="CY53" s="436">
        <v>503843600</v>
      </c>
      <c r="CZ53" s="428">
        <f t="shared" si="730"/>
        <v>0</v>
      </c>
      <c r="DA53" s="436">
        <v>503843600</v>
      </c>
      <c r="DB53" s="426">
        <f t="shared" si="731"/>
        <v>0</v>
      </c>
      <c r="DC53" s="436">
        <v>0</v>
      </c>
      <c r="DD53" s="426">
        <f t="shared" si="732"/>
        <v>0</v>
      </c>
      <c r="DF53" s="344"/>
      <c r="DG53" s="165"/>
      <c r="DH53" s="344"/>
      <c r="DI53" s="344"/>
      <c r="DJ53" s="344"/>
      <c r="DK53" s="345"/>
      <c r="DL53" s="344"/>
      <c r="DM53" s="344"/>
      <c r="DN53" s="344"/>
      <c r="DO53" s="344"/>
    </row>
    <row r="54" spans="1:119" s="134" customFormat="1" outlineLevel="3" x14ac:dyDescent="0.25">
      <c r="B54" s="452" t="str">
        <f t="shared" si="634"/>
        <v>A-1-0-5-2-610</v>
      </c>
      <c r="C54" s="183" t="s">
        <v>481</v>
      </c>
      <c r="D54" s="168" t="s">
        <v>415</v>
      </c>
      <c r="E54" s="300" t="s">
        <v>382</v>
      </c>
      <c r="F54" s="149">
        <v>64356219</v>
      </c>
      <c r="G54" s="150"/>
      <c r="H54" s="149"/>
      <c r="I54" s="150"/>
      <c r="J54" s="149"/>
      <c r="K54" s="150"/>
      <c r="L54" s="149"/>
      <c r="M54" s="150"/>
      <c r="N54" s="149"/>
      <c r="O54" s="150"/>
      <c r="P54" s="149"/>
      <c r="Q54" s="150"/>
      <c r="R54" s="149"/>
      <c r="S54" s="150"/>
      <c r="T54" s="149"/>
      <c r="U54" s="150"/>
      <c r="V54" s="149"/>
      <c r="W54" s="150"/>
      <c r="X54" s="149"/>
      <c r="Y54" s="150"/>
      <c r="Z54" s="149"/>
      <c r="AA54" s="150"/>
      <c r="AB54" s="149"/>
      <c r="AC54" s="150"/>
      <c r="AD54" s="149"/>
      <c r="AE54" s="150">
        <f t="shared" si="717"/>
        <v>0</v>
      </c>
      <c r="AF54" s="149">
        <f t="shared" si="718"/>
        <v>0</v>
      </c>
      <c r="AG54" s="149"/>
      <c r="AH54" s="133"/>
      <c r="AI54" s="156">
        <f t="shared" si="719"/>
        <v>64356219</v>
      </c>
      <c r="AJ54" s="149"/>
      <c r="AK54" s="156"/>
      <c r="AL54" s="153">
        <v>63712657</v>
      </c>
      <c r="AM54" s="161"/>
      <c r="AN54" s="161"/>
      <c r="AO54" s="161"/>
      <c r="AP54" s="161"/>
      <c r="AQ54" s="161"/>
      <c r="AR54" s="161"/>
      <c r="AS54" s="161"/>
      <c r="AT54" s="161"/>
      <c r="AU54" s="166"/>
      <c r="AV54" s="166"/>
      <c r="AW54" s="154"/>
      <c r="AX54" s="149">
        <f t="shared" si="720"/>
        <v>63712657</v>
      </c>
      <c r="AY54" s="153">
        <v>5427700</v>
      </c>
      <c r="AZ54" s="161"/>
      <c r="BA54" s="161"/>
      <c r="BB54" s="161"/>
      <c r="BC54" s="161"/>
      <c r="BD54" s="161"/>
      <c r="BE54" s="161"/>
      <c r="BF54" s="161"/>
      <c r="BG54" s="161"/>
      <c r="BH54" s="166"/>
      <c r="BI54" s="166"/>
      <c r="BJ54" s="154"/>
      <c r="BK54" s="149">
        <f t="shared" si="721"/>
        <v>5427700</v>
      </c>
      <c r="BL54" s="153">
        <v>5427700</v>
      </c>
      <c r="BM54" s="161"/>
      <c r="BN54" s="161"/>
      <c r="BO54" s="161"/>
      <c r="BP54" s="161"/>
      <c r="BQ54" s="161"/>
      <c r="BR54" s="161"/>
      <c r="BS54" s="161"/>
      <c r="BT54" s="161"/>
      <c r="BU54" s="166"/>
      <c r="BV54" s="166"/>
      <c r="BW54" s="154"/>
      <c r="BX54" s="149">
        <f t="shared" si="722"/>
        <v>5427700</v>
      </c>
      <c r="BY54" s="153">
        <v>0</v>
      </c>
      <c r="BZ54" s="161"/>
      <c r="CA54" s="161"/>
      <c r="CB54" s="161"/>
      <c r="CC54" s="161"/>
      <c r="CD54" s="161"/>
      <c r="CE54" s="161"/>
      <c r="CF54" s="161"/>
      <c r="CG54" s="161"/>
      <c r="CH54" s="166"/>
      <c r="CI54" s="166"/>
      <c r="CJ54" s="154"/>
      <c r="CK54" s="149">
        <f t="shared" si="723"/>
        <v>0</v>
      </c>
      <c r="CL54" s="161">
        <f t="shared" si="724"/>
        <v>643562</v>
      </c>
      <c r="CM54" s="161">
        <f t="shared" si="725"/>
        <v>58284957</v>
      </c>
      <c r="CN54" s="161">
        <f t="shared" si="726"/>
        <v>0</v>
      </c>
      <c r="CO54" s="161">
        <f t="shared" si="727"/>
        <v>5427700</v>
      </c>
      <c r="CP54" s="353">
        <f t="shared" si="34"/>
        <v>0.9900000029523176</v>
      </c>
      <c r="CQ54" s="354">
        <f t="shared" si="35"/>
        <v>8.4338391601284091E-2</v>
      </c>
      <c r="CR54" s="267"/>
      <c r="CS54" s="351">
        <f t="shared" si="733"/>
        <v>5.6105275108371709E-3</v>
      </c>
      <c r="CT54" s="160"/>
      <c r="CU54" s="158">
        <v>64356219</v>
      </c>
      <c r="CV54" s="426">
        <f t="shared" si="728"/>
        <v>0</v>
      </c>
      <c r="CW54" s="436">
        <v>63712657</v>
      </c>
      <c r="CX54" s="426">
        <f t="shared" si="729"/>
        <v>0</v>
      </c>
      <c r="CY54" s="436">
        <v>5427700</v>
      </c>
      <c r="CZ54" s="428">
        <f t="shared" si="730"/>
        <v>0</v>
      </c>
      <c r="DA54" s="436">
        <v>5427700</v>
      </c>
      <c r="DB54" s="426">
        <f t="shared" si="731"/>
        <v>0</v>
      </c>
      <c r="DC54" s="436">
        <v>0</v>
      </c>
      <c r="DD54" s="426">
        <f t="shared" si="732"/>
        <v>0</v>
      </c>
      <c r="DF54" s="346"/>
      <c r="DG54" s="346"/>
      <c r="DH54" s="346"/>
      <c r="DI54" s="346"/>
      <c r="DJ54" s="346"/>
      <c r="DK54" s="347"/>
      <c r="DL54" s="346"/>
      <c r="DM54" s="346"/>
      <c r="DN54" s="346"/>
      <c r="DO54" s="346"/>
    </row>
    <row r="55" spans="1:119" s="175" customFormat="1" ht="20.25" customHeight="1" outlineLevel="2" x14ac:dyDescent="0.25">
      <c r="A55" s="169"/>
      <c r="B55" s="452" t="str">
        <f t="shared" ref="B55:B58" si="734">+C55&amp;"-"&amp;D55</f>
        <v>A-1-0-5-6-10</v>
      </c>
      <c r="C55" s="179" t="s">
        <v>482</v>
      </c>
      <c r="D55" s="170" t="s">
        <v>415</v>
      </c>
      <c r="E55" s="399" t="s">
        <v>383</v>
      </c>
      <c r="F55" s="187">
        <v>3267076847</v>
      </c>
      <c r="G55" s="194"/>
      <c r="H55" s="187"/>
      <c r="I55" s="194"/>
      <c r="J55" s="187"/>
      <c r="K55" s="194"/>
      <c r="L55" s="187"/>
      <c r="M55" s="194"/>
      <c r="N55" s="187"/>
      <c r="O55" s="194"/>
      <c r="P55" s="187"/>
      <c r="Q55" s="194"/>
      <c r="R55" s="187"/>
      <c r="S55" s="194"/>
      <c r="T55" s="187"/>
      <c r="U55" s="194"/>
      <c r="V55" s="187"/>
      <c r="W55" s="194"/>
      <c r="X55" s="187"/>
      <c r="Y55" s="194"/>
      <c r="Z55" s="187"/>
      <c r="AA55" s="194"/>
      <c r="AB55" s="187"/>
      <c r="AC55" s="194"/>
      <c r="AD55" s="187"/>
      <c r="AE55" s="194">
        <f t="shared" si="717"/>
        <v>0</v>
      </c>
      <c r="AF55" s="187">
        <f t="shared" si="718"/>
        <v>0</v>
      </c>
      <c r="AG55" s="187"/>
      <c r="AH55" s="187"/>
      <c r="AI55" s="321">
        <f t="shared" si="719"/>
        <v>3267076847</v>
      </c>
      <c r="AJ55" s="187"/>
      <c r="AK55" s="187"/>
      <c r="AL55" s="190">
        <v>3234406079</v>
      </c>
      <c r="AM55" s="176"/>
      <c r="AN55" s="176"/>
      <c r="AO55" s="176"/>
      <c r="AP55" s="176"/>
      <c r="AQ55" s="176"/>
      <c r="AR55" s="176"/>
      <c r="AS55" s="176"/>
      <c r="AT55" s="176"/>
      <c r="AU55" s="176"/>
      <c r="AV55" s="176"/>
      <c r="AW55" s="208"/>
      <c r="AX55" s="187">
        <f t="shared" si="720"/>
        <v>3234406079</v>
      </c>
      <c r="AY55" s="190">
        <v>212519900</v>
      </c>
      <c r="AZ55" s="176"/>
      <c r="BA55" s="176"/>
      <c r="BB55" s="176"/>
      <c r="BC55" s="176"/>
      <c r="BD55" s="176"/>
      <c r="BE55" s="176"/>
      <c r="BF55" s="176"/>
      <c r="BG55" s="176"/>
      <c r="BH55" s="176"/>
      <c r="BI55" s="176"/>
      <c r="BJ55" s="208"/>
      <c r="BK55" s="187">
        <f t="shared" si="721"/>
        <v>212519900</v>
      </c>
      <c r="BL55" s="190">
        <v>212519900</v>
      </c>
      <c r="BM55" s="176"/>
      <c r="BN55" s="176"/>
      <c r="BO55" s="176"/>
      <c r="BP55" s="176"/>
      <c r="BQ55" s="176"/>
      <c r="BR55" s="176"/>
      <c r="BS55" s="176"/>
      <c r="BT55" s="176"/>
      <c r="BU55" s="176"/>
      <c r="BV55" s="176"/>
      <c r="BW55" s="208"/>
      <c r="BX55" s="187">
        <f t="shared" si="722"/>
        <v>212519900</v>
      </c>
      <c r="BY55" s="190">
        <v>0</v>
      </c>
      <c r="BZ55" s="176"/>
      <c r="CA55" s="176"/>
      <c r="CB55" s="176"/>
      <c r="CC55" s="176"/>
      <c r="CD55" s="176"/>
      <c r="CE55" s="176"/>
      <c r="CF55" s="176"/>
      <c r="CG55" s="176"/>
      <c r="CH55" s="176"/>
      <c r="CI55" s="176"/>
      <c r="CJ55" s="208"/>
      <c r="CK55" s="187">
        <f t="shared" si="723"/>
        <v>0</v>
      </c>
      <c r="CL55" s="176">
        <f t="shared" si="724"/>
        <v>32670768</v>
      </c>
      <c r="CM55" s="176">
        <f t="shared" si="725"/>
        <v>3021886179</v>
      </c>
      <c r="CN55" s="176">
        <f t="shared" si="726"/>
        <v>0</v>
      </c>
      <c r="CO55" s="176">
        <f t="shared" si="727"/>
        <v>212519900</v>
      </c>
      <c r="CP55" s="171">
        <f t="shared" si="34"/>
        <v>0.99000000014385947</v>
      </c>
      <c r="CQ55" s="228">
        <f t="shared" si="35"/>
        <v>6.504894434765035E-2</v>
      </c>
      <c r="CR55" s="267">
        <f t="shared" ref="CR55:CR58" si="735">+BK55/$BK$43</f>
        <v>7.8381094051651876E-2</v>
      </c>
      <c r="CS55" s="171"/>
      <c r="CT55" s="172"/>
      <c r="CU55" s="158">
        <v>3267076847</v>
      </c>
      <c r="CV55" s="426">
        <f t="shared" si="728"/>
        <v>0</v>
      </c>
      <c r="CW55" s="436">
        <v>3234406079</v>
      </c>
      <c r="CX55" s="426">
        <f t="shared" si="729"/>
        <v>0</v>
      </c>
      <c r="CY55" s="436">
        <v>212519900</v>
      </c>
      <c r="CZ55" s="428">
        <f t="shared" si="730"/>
        <v>0</v>
      </c>
      <c r="DA55" s="436">
        <v>212519900</v>
      </c>
      <c r="DB55" s="426">
        <f t="shared" si="731"/>
        <v>0</v>
      </c>
      <c r="DC55" s="436">
        <v>0</v>
      </c>
      <c r="DD55" s="426">
        <f t="shared" si="732"/>
        <v>0</v>
      </c>
      <c r="DF55" s="173"/>
      <c r="DG55" s="173"/>
      <c r="DH55" s="173"/>
      <c r="DI55" s="173"/>
      <c r="DJ55" s="173"/>
      <c r="DK55" s="174"/>
      <c r="DL55" s="173"/>
      <c r="DM55" s="173"/>
      <c r="DN55" s="173"/>
      <c r="DO55" s="173"/>
    </row>
    <row r="56" spans="1:119" s="175" customFormat="1" ht="20.25" customHeight="1" outlineLevel="2" x14ac:dyDescent="0.25">
      <c r="A56" s="169"/>
      <c r="B56" s="452" t="str">
        <f t="shared" si="734"/>
        <v>A-1-0-5-7-10</v>
      </c>
      <c r="C56" s="179" t="s">
        <v>483</v>
      </c>
      <c r="D56" s="170" t="s">
        <v>415</v>
      </c>
      <c r="E56" s="399" t="s">
        <v>384</v>
      </c>
      <c r="F56" s="187">
        <v>544630552</v>
      </c>
      <c r="G56" s="194"/>
      <c r="H56" s="187"/>
      <c r="I56" s="194"/>
      <c r="J56" s="187"/>
      <c r="K56" s="194"/>
      <c r="L56" s="187"/>
      <c r="M56" s="194"/>
      <c r="N56" s="187"/>
      <c r="O56" s="194"/>
      <c r="P56" s="187"/>
      <c r="Q56" s="194"/>
      <c r="R56" s="187"/>
      <c r="S56" s="194"/>
      <c r="T56" s="187"/>
      <c r="U56" s="194"/>
      <c r="V56" s="187"/>
      <c r="W56" s="194"/>
      <c r="X56" s="187"/>
      <c r="Y56" s="194"/>
      <c r="Z56" s="187"/>
      <c r="AA56" s="194"/>
      <c r="AB56" s="187"/>
      <c r="AC56" s="194"/>
      <c r="AD56" s="187"/>
      <c r="AE56" s="194">
        <f t="shared" si="717"/>
        <v>0</v>
      </c>
      <c r="AF56" s="187">
        <f t="shared" si="718"/>
        <v>0</v>
      </c>
      <c r="AG56" s="187"/>
      <c r="AH56" s="187"/>
      <c r="AI56" s="321">
        <f t="shared" si="719"/>
        <v>544630552</v>
      </c>
      <c r="AJ56" s="187"/>
      <c r="AK56" s="187"/>
      <c r="AL56" s="190">
        <v>539184246</v>
      </c>
      <c r="AM56" s="176"/>
      <c r="AN56" s="176"/>
      <c r="AO56" s="176"/>
      <c r="AP56" s="176"/>
      <c r="AQ56" s="176"/>
      <c r="AR56" s="176"/>
      <c r="AS56" s="176"/>
      <c r="AT56" s="176"/>
      <c r="AU56" s="176"/>
      <c r="AV56" s="176"/>
      <c r="AW56" s="208"/>
      <c r="AX56" s="187">
        <f t="shared" si="720"/>
        <v>539184246</v>
      </c>
      <c r="AY56" s="190">
        <v>35430800</v>
      </c>
      <c r="AZ56" s="176"/>
      <c r="BA56" s="176"/>
      <c r="BB56" s="176"/>
      <c r="BC56" s="176"/>
      <c r="BD56" s="176"/>
      <c r="BE56" s="176"/>
      <c r="BF56" s="176"/>
      <c r="BG56" s="176"/>
      <c r="BH56" s="176"/>
      <c r="BI56" s="176"/>
      <c r="BJ56" s="208"/>
      <c r="BK56" s="187">
        <f t="shared" si="721"/>
        <v>35430800</v>
      </c>
      <c r="BL56" s="190">
        <v>35430800</v>
      </c>
      <c r="BM56" s="176"/>
      <c r="BN56" s="176"/>
      <c r="BO56" s="176"/>
      <c r="BP56" s="176"/>
      <c r="BQ56" s="176"/>
      <c r="BR56" s="176"/>
      <c r="BS56" s="176"/>
      <c r="BT56" s="176"/>
      <c r="BU56" s="176"/>
      <c r="BV56" s="176"/>
      <c r="BW56" s="208"/>
      <c r="BX56" s="187">
        <f t="shared" si="722"/>
        <v>35430800</v>
      </c>
      <c r="BY56" s="190">
        <v>0</v>
      </c>
      <c r="BZ56" s="176"/>
      <c r="CA56" s="176"/>
      <c r="CB56" s="176"/>
      <c r="CC56" s="176"/>
      <c r="CD56" s="176"/>
      <c r="CE56" s="176"/>
      <c r="CF56" s="176"/>
      <c r="CG56" s="176"/>
      <c r="CH56" s="176"/>
      <c r="CI56" s="176"/>
      <c r="CJ56" s="208"/>
      <c r="CK56" s="187">
        <f t="shared" si="723"/>
        <v>0</v>
      </c>
      <c r="CL56" s="176">
        <f t="shared" si="724"/>
        <v>5446306</v>
      </c>
      <c r="CM56" s="176">
        <f t="shared" si="725"/>
        <v>503753446</v>
      </c>
      <c r="CN56" s="176">
        <f t="shared" si="726"/>
        <v>0</v>
      </c>
      <c r="CO56" s="176">
        <f t="shared" si="727"/>
        <v>35430800</v>
      </c>
      <c r="CP56" s="171">
        <f t="shared" si="34"/>
        <v>0.98999999911866865</v>
      </c>
      <c r="CQ56" s="228">
        <f t="shared" si="35"/>
        <v>6.5054741916131059E-2</v>
      </c>
      <c r="CR56" s="267">
        <f t="shared" si="735"/>
        <v>1.3067505053057466E-2</v>
      </c>
      <c r="CS56" s="171"/>
      <c r="CT56" s="172"/>
      <c r="CU56" s="158">
        <v>544630552</v>
      </c>
      <c r="CV56" s="426">
        <f t="shared" si="728"/>
        <v>0</v>
      </c>
      <c r="CW56" s="436">
        <v>539184246</v>
      </c>
      <c r="CX56" s="426">
        <f t="shared" si="729"/>
        <v>0</v>
      </c>
      <c r="CY56" s="436">
        <v>35430800</v>
      </c>
      <c r="CZ56" s="428">
        <f t="shared" si="730"/>
        <v>0</v>
      </c>
      <c r="DA56" s="436">
        <v>35430800</v>
      </c>
      <c r="DB56" s="426">
        <f t="shared" si="731"/>
        <v>0</v>
      </c>
      <c r="DC56" s="436">
        <v>0</v>
      </c>
      <c r="DD56" s="426">
        <f t="shared" si="732"/>
        <v>0</v>
      </c>
      <c r="DF56" s="173"/>
      <c r="DG56" s="173"/>
      <c r="DH56" s="173"/>
      <c r="DI56" s="173"/>
      <c r="DJ56" s="173"/>
      <c r="DK56" s="174"/>
      <c r="DL56" s="173"/>
      <c r="DM56" s="173"/>
      <c r="DN56" s="173"/>
      <c r="DO56" s="173"/>
    </row>
    <row r="57" spans="1:119" s="175" customFormat="1" ht="20.25" customHeight="1" outlineLevel="2" x14ac:dyDescent="0.25">
      <c r="A57" s="169"/>
      <c r="B57" s="452" t="str">
        <f t="shared" si="734"/>
        <v>A-1-0-5-8-10</v>
      </c>
      <c r="C57" s="179" t="s">
        <v>484</v>
      </c>
      <c r="D57" s="170" t="s">
        <v>415</v>
      </c>
      <c r="E57" s="399" t="s">
        <v>385</v>
      </c>
      <c r="F57" s="187">
        <v>544630583</v>
      </c>
      <c r="G57" s="194"/>
      <c r="H57" s="187"/>
      <c r="I57" s="194"/>
      <c r="J57" s="187"/>
      <c r="K57" s="194"/>
      <c r="L57" s="187"/>
      <c r="M57" s="194"/>
      <c r="N57" s="187"/>
      <c r="O57" s="194"/>
      <c r="P57" s="187"/>
      <c r="Q57" s="194"/>
      <c r="R57" s="187"/>
      <c r="S57" s="194"/>
      <c r="T57" s="187"/>
      <c r="U57" s="194"/>
      <c r="V57" s="187"/>
      <c r="W57" s="194"/>
      <c r="X57" s="187"/>
      <c r="Y57" s="194"/>
      <c r="Z57" s="187"/>
      <c r="AA57" s="194"/>
      <c r="AB57" s="187"/>
      <c r="AC57" s="194"/>
      <c r="AD57" s="187"/>
      <c r="AE57" s="194">
        <f t="shared" si="717"/>
        <v>0</v>
      </c>
      <c r="AF57" s="187">
        <f t="shared" si="718"/>
        <v>0</v>
      </c>
      <c r="AG57" s="187"/>
      <c r="AH57" s="187"/>
      <c r="AI57" s="321">
        <f t="shared" si="719"/>
        <v>544630583</v>
      </c>
      <c r="AJ57" s="187"/>
      <c r="AK57" s="187"/>
      <c r="AL57" s="190">
        <v>539184277</v>
      </c>
      <c r="AM57" s="176"/>
      <c r="AN57" s="176"/>
      <c r="AO57" s="176"/>
      <c r="AP57" s="176"/>
      <c r="AQ57" s="176"/>
      <c r="AR57" s="176"/>
      <c r="AS57" s="176"/>
      <c r="AT57" s="176"/>
      <c r="AU57" s="176"/>
      <c r="AV57" s="176"/>
      <c r="AW57" s="208"/>
      <c r="AX57" s="187">
        <f t="shared" si="720"/>
        <v>539184277</v>
      </c>
      <c r="AY57" s="190">
        <v>35430800</v>
      </c>
      <c r="AZ57" s="176"/>
      <c r="BA57" s="176"/>
      <c r="BB57" s="176"/>
      <c r="BC57" s="176"/>
      <c r="BD57" s="176"/>
      <c r="BE57" s="176"/>
      <c r="BF57" s="176"/>
      <c r="BG57" s="176"/>
      <c r="BH57" s="176"/>
      <c r="BI57" s="176"/>
      <c r="BJ57" s="208"/>
      <c r="BK57" s="187">
        <f t="shared" si="721"/>
        <v>35430800</v>
      </c>
      <c r="BL57" s="190">
        <v>35430800</v>
      </c>
      <c r="BM57" s="176"/>
      <c r="BN57" s="176"/>
      <c r="BO57" s="176"/>
      <c r="BP57" s="176"/>
      <c r="BQ57" s="176"/>
      <c r="BR57" s="176"/>
      <c r="BS57" s="176"/>
      <c r="BT57" s="176"/>
      <c r="BU57" s="176"/>
      <c r="BV57" s="176"/>
      <c r="BW57" s="208"/>
      <c r="BX57" s="187">
        <f t="shared" si="722"/>
        <v>35430800</v>
      </c>
      <c r="BY57" s="190">
        <v>0</v>
      </c>
      <c r="BZ57" s="176"/>
      <c r="CA57" s="176"/>
      <c r="CB57" s="176"/>
      <c r="CC57" s="176"/>
      <c r="CD57" s="176"/>
      <c r="CE57" s="176"/>
      <c r="CF57" s="176"/>
      <c r="CG57" s="176"/>
      <c r="CH57" s="176"/>
      <c r="CI57" s="176"/>
      <c r="CJ57" s="208"/>
      <c r="CK57" s="187">
        <f t="shared" si="723"/>
        <v>0</v>
      </c>
      <c r="CL57" s="176">
        <f t="shared" si="724"/>
        <v>5446306</v>
      </c>
      <c r="CM57" s="176">
        <f t="shared" si="725"/>
        <v>503753477</v>
      </c>
      <c r="CN57" s="176">
        <f t="shared" si="726"/>
        <v>0</v>
      </c>
      <c r="CO57" s="176">
        <f t="shared" si="727"/>
        <v>35430800</v>
      </c>
      <c r="CP57" s="171">
        <f t="shared" si="34"/>
        <v>0.98999999968786179</v>
      </c>
      <c r="CQ57" s="228">
        <f t="shared" si="35"/>
        <v>6.5054738213259689E-2</v>
      </c>
      <c r="CR57" s="267">
        <f t="shared" si="735"/>
        <v>1.3067505053057466E-2</v>
      </c>
      <c r="CS57" s="171"/>
      <c r="CT57" s="172"/>
      <c r="CU57" s="158">
        <v>544630583</v>
      </c>
      <c r="CV57" s="426">
        <f t="shared" si="728"/>
        <v>0</v>
      </c>
      <c r="CW57" s="436">
        <v>539184277</v>
      </c>
      <c r="CX57" s="426">
        <f t="shared" si="729"/>
        <v>0</v>
      </c>
      <c r="CY57" s="436">
        <v>35430800</v>
      </c>
      <c r="CZ57" s="428">
        <f t="shared" si="730"/>
        <v>0</v>
      </c>
      <c r="DA57" s="436">
        <v>35430800</v>
      </c>
      <c r="DB57" s="426">
        <f t="shared" si="731"/>
        <v>0</v>
      </c>
      <c r="DC57" s="436">
        <v>0</v>
      </c>
      <c r="DD57" s="426">
        <f t="shared" si="732"/>
        <v>0</v>
      </c>
      <c r="DF57" s="173"/>
      <c r="DG57" s="173"/>
      <c r="DH57" s="173"/>
      <c r="DI57" s="173"/>
      <c r="DJ57" s="173"/>
      <c r="DK57" s="174"/>
      <c r="DL57" s="173"/>
      <c r="DM57" s="173"/>
      <c r="DN57" s="173"/>
      <c r="DO57" s="173"/>
    </row>
    <row r="58" spans="1:119" s="175" customFormat="1" ht="20.25" customHeight="1" outlineLevel="2" thickBot="1" x14ac:dyDescent="0.3">
      <c r="A58" s="169"/>
      <c r="B58" s="452" t="str">
        <f t="shared" si="734"/>
        <v>A-1-0-5-9-10</v>
      </c>
      <c r="C58" s="184" t="s">
        <v>485</v>
      </c>
      <c r="D58" s="185" t="s">
        <v>415</v>
      </c>
      <c r="E58" s="400" t="s">
        <v>386</v>
      </c>
      <c r="F58" s="188">
        <v>1088819879</v>
      </c>
      <c r="G58" s="195"/>
      <c r="H58" s="188"/>
      <c r="I58" s="195"/>
      <c r="J58" s="188"/>
      <c r="K58" s="195"/>
      <c r="L58" s="188"/>
      <c r="M58" s="195"/>
      <c r="N58" s="188"/>
      <c r="O58" s="195"/>
      <c r="P58" s="188"/>
      <c r="Q58" s="195"/>
      <c r="R58" s="188"/>
      <c r="S58" s="195"/>
      <c r="T58" s="188"/>
      <c r="U58" s="195"/>
      <c r="V58" s="188"/>
      <c r="W58" s="195"/>
      <c r="X58" s="188"/>
      <c r="Y58" s="195"/>
      <c r="Z58" s="188"/>
      <c r="AA58" s="195"/>
      <c r="AB58" s="188"/>
      <c r="AC58" s="195"/>
      <c r="AD58" s="188"/>
      <c r="AE58" s="195">
        <f t="shared" si="717"/>
        <v>0</v>
      </c>
      <c r="AF58" s="188">
        <f t="shared" si="718"/>
        <v>0</v>
      </c>
      <c r="AG58" s="188"/>
      <c r="AH58" s="188"/>
      <c r="AI58" s="327">
        <f t="shared" si="719"/>
        <v>1088819879</v>
      </c>
      <c r="AJ58" s="188"/>
      <c r="AK58" s="188"/>
      <c r="AL58" s="192">
        <v>1077931680</v>
      </c>
      <c r="AM58" s="206"/>
      <c r="AN58" s="206"/>
      <c r="AO58" s="206"/>
      <c r="AP58" s="206"/>
      <c r="AQ58" s="206"/>
      <c r="AR58" s="206"/>
      <c r="AS58" s="206"/>
      <c r="AT58" s="206"/>
      <c r="AU58" s="206"/>
      <c r="AV58" s="206"/>
      <c r="AW58" s="209"/>
      <c r="AX58" s="188">
        <f t="shared" si="720"/>
        <v>1077931680</v>
      </c>
      <c r="AY58" s="192">
        <v>70823500</v>
      </c>
      <c r="AZ58" s="206"/>
      <c r="BA58" s="206"/>
      <c r="BB58" s="206"/>
      <c r="BC58" s="206"/>
      <c r="BD58" s="206"/>
      <c r="BE58" s="206"/>
      <c r="BF58" s="206"/>
      <c r="BG58" s="206"/>
      <c r="BH58" s="206"/>
      <c r="BI58" s="206"/>
      <c r="BJ58" s="209"/>
      <c r="BK58" s="188">
        <f t="shared" si="721"/>
        <v>70823500</v>
      </c>
      <c r="BL58" s="192">
        <v>70823500</v>
      </c>
      <c r="BM58" s="206"/>
      <c r="BN58" s="206"/>
      <c r="BO58" s="206"/>
      <c r="BP58" s="206"/>
      <c r="BQ58" s="206"/>
      <c r="BR58" s="206"/>
      <c r="BS58" s="206"/>
      <c r="BT58" s="206"/>
      <c r="BU58" s="206"/>
      <c r="BV58" s="206"/>
      <c r="BW58" s="209"/>
      <c r="BX58" s="188">
        <f t="shared" si="722"/>
        <v>70823500</v>
      </c>
      <c r="BY58" s="192">
        <v>0</v>
      </c>
      <c r="BZ58" s="206"/>
      <c r="CA58" s="206"/>
      <c r="CB58" s="206"/>
      <c r="CC58" s="206"/>
      <c r="CD58" s="206"/>
      <c r="CE58" s="206"/>
      <c r="CF58" s="206"/>
      <c r="CG58" s="206"/>
      <c r="CH58" s="206"/>
      <c r="CI58" s="206"/>
      <c r="CJ58" s="209"/>
      <c r="CK58" s="188">
        <f t="shared" si="723"/>
        <v>0</v>
      </c>
      <c r="CL58" s="206">
        <f t="shared" si="724"/>
        <v>10888199</v>
      </c>
      <c r="CM58" s="206">
        <f t="shared" si="725"/>
        <v>1007108180</v>
      </c>
      <c r="CN58" s="206">
        <f t="shared" si="726"/>
        <v>0</v>
      </c>
      <c r="CO58" s="206">
        <f t="shared" si="727"/>
        <v>70823500</v>
      </c>
      <c r="CP58" s="286">
        <f t="shared" si="34"/>
        <v>0.9899999998071306</v>
      </c>
      <c r="CQ58" s="260">
        <f t="shared" si="35"/>
        <v>6.5046112186201183E-2</v>
      </c>
      <c r="CR58" s="267">
        <f t="shared" si="735"/>
        <v>2.6120958152940816E-2</v>
      </c>
      <c r="CS58" s="171"/>
      <c r="CT58" s="172"/>
      <c r="CU58" s="158">
        <v>1088819879</v>
      </c>
      <c r="CV58" s="426">
        <f t="shared" si="728"/>
        <v>0</v>
      </c>
      <c r="CW58" s="436">
        <v>1077931680</v>
      </c>
      <c r="CX58" s="426">
        <f t="shared" si="729"/>
        <v>0</v>
      </c>
      <c r="CY58" s="436">
        <v>70823500</v>
      </c>
      <c r="CZ58" s="428">
        <f t="shared" si="730"/>
        <v>0</v>
      </c>
      <c r="DA58" s="436">
        <v>70823500</v>
      </c>
      <c r="DB58" s="426">
        <f t="shared" si="731"/>
        <v>0</v>
      </c>
      <c r="DC58" s="436">
        <v>0</v>
      </c>
      <c r="DD58" s="426">
        <f t="shared" si="732"/>
        <v>0</v>
      </c>
      <c r="DF58" s="173"/>
      <c r="DG58" s="173"/>
      <c r="DH58" s="173"/>
      <c r="DI58" s="173"/>
      <c r="DJ58" s="173"/>
      <c r="DK58" s="174"/>
      <c r="DL58" s="173"/>
      <c r="DM58" s="173"/>
      <c r="DN58" s="173"/>
      <c r="DO58" s="173"/>
    </row>
    <row r="59" spans="1:119" s="146" customFormat="1" ht="18.75" thickBot="1" x14ac:dyDescent="0.25">
      <c r="A59" s="134"/>
      <c r="B59" s="452"/>
      <c r="C59" s="134"/>
      <c r="D59" s="134"/>
      <c r="E59" s="134"/>
      <c r="F59" s="159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4"/>
      <c r="AA59" s="134"/>
      <c r="AB59" s="134"/>
      <c r="AC59" s="134"/>
      <c r="AD59" s="134"/>
      <c r="AE59" s="134"/>
      <c r="AF59" s="134"/>
      <c r="AG59" s="134"/>
      <c r="AH59" s="134"/>
      <c r="AI59" s="134"/>
      <c r="AJ59" s="134"/>
      <c r="AK59" s="134"/>
      <c r="AL59" s="134"/>
      <c r="AM59" s="134"/>
      <c r="AN59" s="134"/>
      <c r="AO59" s="134"/>
      <c r="AP59" s="134"/>
      <c r="AQ59" s="134"/>
      <c r="AR59" s="134"/>
      <c r="AS59" s="134"/>
      <c r="AT59" s="134"/>
      <c r="AU59" s="134"/>
      <c r="AV59" s="134"/>
      <c r="AW59" s="134"/>
      <c r="AX59" s="134"/>
      <c r="AY59" s="134"/>
      <c r="AZ59" s="134"/>
      <c r="BA59" s="134"/>
      <c r="BB59" s="134"/>
      <c r="BC59" s="134"/>
      <c r="BD59" s="134"/>
      <c r="BE59" s="134"/>
      <c r="BF59" s="134"/>
      <c r="BG59" s="134"/>
      <c r="BH59" s="134"/>
      <c r="BI59" s="134"/>
      <c r="BJ59" s="134"/>
      <c r="BK59" s="134"/>
      <c r="BL59" s="134"/>
      <c r="BM59" s="134"/>
      <c r="BN59" s="134"/>
      <c r="BO59" s="134"/>
      <c r="BP59" s="134"/>
      <c r="BQ59" s="134"/>
      <c r="BR59" s="134"/>
      <c r="BS59" s="134"/>
      <c r="BT59" s="134"/>
      <c r="BU59" s="134"/>
      <c r="BV59" s="134"/>
      <c r="BW59" s="134"/>
      <c r="BX59" s="134"/>
      <c r="BY59" s="134"/>
      <c r="BZ59" s="134"/>
      <c r="CA59" s="134"/>
      <c r="CB59" s="134"/>
      <c r="CC59" s="134"/>
      <c r="CD59" s="134"/>
      <c r="CE59" s="134"/>
      <c r="CF59" s="134"/>
      <c r="CG59" s="134"/>
      <c r="CH59" s="134"/>
      <c r="CI59" s="134"/>
      <c r="CJ59" s="134"/>
      <c r="CK59" s="134"/>
      <c r="CL59" s="134"/>
      <c r="CM59" s="134"/>
      <c r="CN59" s="134"/>
      <c r="CO59" s="134"/>
      <c r="CP59" s="350"/>
      <c r="CQ59" s="350"/>
      <c r="CR59" s="134"/>
      <c r="CS59" s="350"/>
      <c r="CT59" s="137"/>
      <c r="CU59" s="137"/>
      <c r="CV59" s="137"/>
      <c r="CW59" s="137"/>
      <c r="CX59" s="137"/>
      <c r="CY59" s="137"/>
      <c r="CZ59" s="137"/>
      <c r="DA59" s="389"/>
      <c r="DB59" s="137"/>
      <c r="DC59" s="137"/>
      <c r="DD59" s="137"/>
      <c r="DE59" s="137"/>
      <c r="DF59" s="147"/>
      <c r="DG59" s="147"/>
      <c r="DH59" s="147"/>
      <c r="DI59" s="147"/>
      <c r="DJ59" s="147"/>
      <c r="DK59" s="148"/>
      <c r="DL59" s="147"/>
      <c r="DM59" s="147"/>
      <c r="DN59" s="147"/>
      <c r="DO59" s="147"/>
    </row>
    <row r="60" spans="1:119" s="314" customFormat="1" ht="31.5" customHeight="1" thickBot="1" x14ac:dyDescent="0.3">
      <c r="A60" s="309"/>
      <c r="B60" s="450"/>
      <c r="C60" s="273" t="s">
        <v>654</v>
      </c>
      <c r="D60" s="274" t="s">
        <v>415</v>
      </c>
      <c r="E60" s="275" t="s">
        <v>59</v>
      </c>
      <c r="F60" s="277">
        <f>+F61+F70</f>
        <v>14229050000</v>
      </c>
      <c r="G60" s="277">
        <f>+G61+G70</f>
        <v>245000000</v>
      </c>
      <c r="H60" s="276">
        <f t="shared" ref="H60:BR60" si="736">+H61+H70</f>
        <v>245000000</v>
      </c>
      <c r="I60" s="277">
        <f t="shared" si="736"/>
        <v>0</v>
      </c>
      <c r="J60" s="276">
        <f t="shared" si="736"/>
        <v>0</v>
      </c>
      <c r="K60" s="276">
        <f t="shared" si="736"/>
        <v>0</v>
      </c>
      <c r="L60" s="276">
        <f t="shared" si="736"/>
        <v>0</v>
      </c>
      <c r="M60" s="276">
        <f t="shared" si="736"/>
        <v>0</v>
      </c>
      <c r="N60" s="276">
        <f t="shared" si="736"/>
        <v>0</v>
      </c>
      <c r="O60" s="276">
        <f t="shared" si="736"/>
        <v>0</v>
      </c>
      <c r="P60" s="276">
        <f t="shared" si="736"/>
        <v>0</v>
      </c>
      <c r="Q60" s="276">
        <f t="shared" si="736"/>
        <v>0</v>
      </c>
      <c r="R60" s="276">
        <f t="shared" si="736"/>
        <v>0</v>
      </c>
      <c r="S60" s="276">
        <f t="shared" si="736"/>
        <v>0</v>
      </c>
      <c r="T60" s="276">
        <f t="shared" si="736"/>
        <v>0</v>
      </c>
      <c r="U60" s="276">
        <f t="shared" si="736"/>
        <v>0</v>
      </c>
      <c r="V60" s="276">
        <f t="shared" si="736"/>
        <v>0</v>
      </c>
      <c r="W60" s="276">
        <f t="shared" si="736"/>
        <v>0</v>
      </c>
      <c r="X60" s="276">
        <f t="shared" si="736"/>
        <v>0</v>
      </c>
      <c r="Y60" s="276">
        <f t="shared" si="736"/>
        <v>0</v>
      </c>
      <c r="Z60" s="276">
        <f t="shared" si="736"/>
        <v>0</v>
      </c>
      <c r="AA60" s="276">
        <f t="shared" si="736"/>
        <v>0</v>
      </c>
      <c r="AB60" s="276">
        <f t="shared" si="736"/>
        <v>0</v>
      </c>
      <c r="AC60" s="276">
        <f t="shared" si="736"/>
        <v>0</v>
      </c>
      <c r="AD60" s="276">
        <f t="shared" si="736"/>
        <v>0</v>
      </c>
      <c r="AE60" s="315">
        <f t="shared" si="736"/>
        <v>245000000</v>
      </c>
      <c r="AF60" s="276">
        <f t="shared" si="736"/>
        <v>245000000</v>
      </c>
      <c r="AG60" s="277">
        <f t="shared" si="736"/>
        <v>0</v>
      </c>
      <c r="AH60" s="328">
        <f t="shared" si="736"/>
        <v>0</v>
      </c>
      <c r="AI60" s="276">
        <f t="shared" si="736"/>
        <v>14229050000</v>
      </c>
      <c r="AJ60" s="276">
        <f t="shared" si="736"/>
        <v>0</v>
      </c>
      <c r="AK60" s="277">
        <f t="shared" si="736"/>
        <v>0</v>
      </c>
      <c r="AL60" s="276">
        <f t="shared" si="736"/>
        <v>8911126477.9599991</v>
      </c>
      <c r="AM60" s="277">
        <f t="shared" si="736"/>
        <v>0</v>
      </c>
      <c r="AN60" s="276">
        <f t="shared" si="736"/>
        <v>0</v>
      </c>
      <c r="AO60" s="276">
        <f t="shared" si="736"/>
        <v>0</v>
      </c>
      <c r="AP60" s="276">
        <f t="shared" si="736"/>
        <v>0</v>
      </c>
      <c r="AQ60" s="276">
        <f t="shared" si="736"/>
        <v>0</v>
      </c>
      <c r="AR60" s="276">
        <f t="shared" si="736"/>
        <v>0</v>
      </c>
      <c r="AS60" s="276">
        <f t="shared" si="736"/>
        <v>0</v>
      </c>
      <c r="AT60" s="276">
        <f t="shared" si="736"/>
        <v>0</v>
      </c>
      <c r="AU60" s="276">
        <f t="shared" si="736"/>
        <v>0</v>
      </c>
      <c r="AV60" s="276">
        <f t="shared" si="736"/>
        <v>0</v>
      </c>
      <c r="AW60" s="276">
        <f t="shared" si="736"/>
        <v>0</v>
      </c>
      <c r="AX60" s="276">
        <f t="shared" si="736"/>
        <v>8911126477.9599991</v>
      </c>
      <c r="AY60" s="277">
        <f t="shared" si="736"/>
        <v>6665732020.96</v>
      </c>
      <c r="AZ60" s="277">
        <f t="shared" si="736"/>
        <v>0</v>
      </c>
      <c r="BA60" s="276">
        <f t="shared" si="736"/>
        <v>0</v>
      </c>
      <c r="BB60" s="276">
        <f t="shared" si="736"/>
        <v>0</v>
      </c>
      <c r="BC60" s="276">
        <f t="shared" si="736"/>
        <v>0</v>
      </c>
      <c r="BD60" s="276">
        <f t="shared" si="736"/>
        <v>0</v>
      </c>
      <c r="BE60" s="276">
        <f t="shared" si="736"/>
        <v>0</v>
      </c>
      <c r="BF60" s="276">
        <f t="shared" si="736"/>
        <v>0</v>
      </c>
      <c r="BG60" s="276">
        <f t="shared" si="736"/>
        <v>0</v>
      </c>
      <c r="BH60" s="276">
        <f t="shared" si="736"/>
        <v>0</v>
      </c>
      <c r="BI60" s="276">
        <f t="shared" si="736"/>
        <v>0</v>
      </c>
      <c r="BJ60" s="276">
        <f t="shared" si="736"/>
        <v>0</v>
      </c>
      <c r="BK60" s="276">
        <f t="shared" si="736"/>
        <v>6665732020.96</v>
      </c>
      <c r="BL60" s="277">
        <f t="shared" si="736"/>
        <v>273019843</v>
      </c>
      <c r="BM60" s="277">
        <f t="shared" si="736"/>
        <v>0</v>
      </c>
      <c r="BN60" s="276">
        <f t="shared" si="736"/>
        <v>0</v>
      </c>
      <c r="BO60" s="276">
        <f t="shared" si="736"/>
        <v>0</v>
      </c>
      <c r="BP60" s="276">
        <f t="shared" si="736"/>
        <v>0</v>
      </c>
      <c r="BQ60" s="276">
        <f t="shared" si="736"/>
        <v>0</v>
      </c>
      <c r="BR60" s="276">
        <f t="shared" si="736"/>
        <v>0</v>
      </c>
      <c r="BS60" s="276">
        <f t="shared" ref="BS60:CO60" si="737">+BS61+BS70</f>
        <v>0</v>
      </c>
      <c r="BT60" s="276">
        <f t="shared" si="737"/>
        <v>0</v>
      </c>
      <c r="BU60" s="276">
        <f t="shared" si="737"/>
        <v>0</v>
      </c>
      <c r="BV60" s="276">
        <f t="shared" si="737"/>
        <v>0</v>
      </c>
      <c r="BW60" s="276">
        <f t="shared" si="737"/>
        <v>0</v>
      </c>
      <c r="BX60" s="276">
        <f t="shared" si="737"/>
        <v>273019843</v>
      </c>
      <c r="BY60" s="277">
        <f t="shared" si="737"/>
        <v>209384408</v>
      </c>
      <c r="BZ60" s="277">
        <f t="shared" si="737"/>
        <v>0</v>
      </c>
      <c r="CA60" s="276">
        <f t="shared" si="737"/>
        <v>0</v>
      </c>
      <c r="CB60" s="276">
        <f t="shared" si="737"/>
        <v>0</v>
      </c>
      <c r="CC60" s="276">
        <f t="shared" si="737"/>
        <v>0</v>
      </c>
      <c r="CD60" s="276">
        <f t="shared" si="737"/>
        <v>0</v>
      </c>
      <c r="CE60" s="276">
        <f t="shared" si="737"/>
        <v>0</v>
      </c>
      <c r="CF60" s="276">
        <f t="shared" si="737"/>
        <v>0</v>
      </c>
      <c r="CG60" s="276">
        <f t="shared" si="737"/>
        <v>0</v>
      </c>
      <c r="CH60" s="276">
        <f t="shared" si="737"/>
        <v>0</v>
      </c>
      <c r="CI60" s="276">
        <f t="shared" si="737"/>
        <v>0</v>
      </c>
      <c r="CJ60" s="276">
        <f t="shared" si="737"/>
        <v>0</v>
      </c>
      <c r="CK60" s="276">
        <f t="shared" si="737"/>
        <v>209384408</v>
      </c>
      <c r="CL60" s="277">
        <f t="shared" si="737"/>
        <v>5317923522.04</v>
      </c>
      <c r="CM60" s="277">
        <f t="shared" si="737"/>
        <v>2245394457</v>
      </c>
      <c r="CN60" s="277">
        <f t="shared" si="737"/>
        <v>6392712177.96</v>
      </c>
      <c r="CO60" s="277">
        <f t="shared" si="737"/>
        <v>63635435</v>
      </c>
      <c r="CP60" s="303">
        <f t="shared" ref="CP60:CP123" si="738">IFERROR(AX60/AI60,0)</f>
        <v>0.62626292535060313</v>
      </c>
      <c r="CQ60" s="303">
        <f t="shared" ref="CQ60:CQ123" si="739">IFERROR(BK60/AI60,0)</f>
        <v>0.46845938562026279</v>
      </c>
      <c r="CR60" s="267">
        <f>+BK60/$BK$60</f>
        <v>1</v>
      </c>
      <c r="CS60" s="316"/>
      <c r="CT60" s="311"/>
      <c r="CU60" s="312"/>
      <c r="CV60" s="425"/>
      <c r="CW60" s="312"/>
      <c r="CX60" s="425"/>
      <c r="CY60" s="312"/>
      <c r="CZ60" s="313"/>
      <c r="DA60" s="444"/>
      <c r="DB60" s="425"/>
      <c r="DC60" s="312"/>
      <c r="DD60" s="425"/>
      <c r="DF60" s="312"/>
      <c r="DG60" s="312"/>
      <c r="DH60" s="312"/>
      <c r="DI60" s="312"/>
      <c r="DJ60" s="312"/>
      <c r="DK60" s="313"/>
      <c r="DL60" s="312"/>
      <c r="DM60" s="312"/>
      <c r="DN60" s="312"/>
      <c r="DO60" s="312"/>
    </row>
    <row r="61" spans="1:119" s="175" customFormat="1" ht="20.25" customHeight="1" outlineLevel="1" x14ac:dyDescent="0.25">
      <c r="A61" s="169"/>
      <c r="B61" s="451"/>
      <c r="C61" s="196" t="s">
        <v>622</v>
      </c>
      <c r="D61" s="197" t="s">
        <v>415</v>
      </c>
      <c r="E61" s="401" t="s">
        <v>623</v>
      </c>
      <c r="F61" s="270">
        <f>+F62+F67</f>
        <v>198000000</v>
      </c>
      <c r="G61" s="200">
        <f t="shared" ref="G61:BR61" si="740">+G62+G67</f>
        <v>0</v>
      </c>
      <c r="H61" s="199">
        <f t="shared" si="740"/>
        <v>0</v>
      </c>
      <c r="I61" s="270">
        <f t="shared" si="740"/>
        <v>0</v>
      </c>
      <c r="J61" s="199">
        <f t="shared" si="740"/>
        <v>0</v>
      </c>
      <c r="K61" s="199">
        <f t="shared" si="740"/>
        <v>0</v>
      </c>
      <c r="L61" s="199">
        <f t="shared" si="740"/>
        <v>0</v>
      </c>
      <c r="M61" s="199">
        <f t="shared" si="740"/>
        <v>0</v>
      </c>
      <c r="N61" s="199">
        <f t="shared" si="740"/>
        <v>0</v>
      </c>
      <c r="O61" s="199">
        <f t="shared" si="740"/>
        <v>0</v>
      </c>
      <c r="P61" s="199">
        <f t="shared" si="740"/>
        <v>0</v>
      </c>
      <c r="Q61" s="199">
        <f t="shared" si="740"/>
        <v>0</v>
      </c>
      <c r="R61" s="199">
        <f t="shared" si="740"/>
        <v>0</v>
      </c>
      <c r="S61" s="199">
        <f t="shared" si="740"/>
        <v>0</v>
      </c>
      <c r="T61" s="199">
        <f t="shared" si="740"/>
        <v>0</v>
      </c>
      <c r="U61" s="199">
        <f t="shared" si="740"/>
        <v>0</v>
      </c>
      <c r="V61" s="199">
        <f t="shared" si="740"/>
        <v>0</v>
      </c>
      <c r="W61" s="199">
        <f t="shared" si="740"/>
        <v>0</v>
      </c>
      <c r="X61" s="199">
        <f t="shared" si="740"/>
        <v>0</v>
      </c>
      <c r="Y61" s="199">
        <f t="shared" si="740"/>
        <v>0</v>
      </c>
      <c r="Z61" s="199">
        <f t="shared" si="740"/>
        <v>0</v>
      </c>
      <c r="AA61" s="199">
        <f t="shared" si="740"/>
        <v>0</v>
      </c>
      <c r="AB61" s="199">
        <f t="shared" si="740"/>
        <v>0</v>
      </c>
      <c r="AC61" s="199">
        <f t="shared" si="740"/>
        <v>0</v>
      </c>
      <c r="AD61" s="199">
        <f t="shared" si="740"/>
        <v>0</v>
      </c>
      <c r="AE61" s="200">
        <f t="shared" si="740"/>
        <v>0</v>
      </c>
      <c r="AF61" s="199">
        <f t="shared" si="740"/>
        <v>0</v>
      </c>
      <c r="AG61" s="270">
        <f t="shared" si="740"/>
        <v>0</v>
      </c>
      <c r="AH61" s="329">
        <f t="shared" si="740"/>
        <v>0</v>
      </c>
      <c r="AI61" s="199">
        <f t="shared" si="740"/>
        <v>198000000</v>
      </c>
      <c r="AJ61" s="199">
        <f t="shared" si="740"/>
        <v>0</v>
      </c>
      <c r="AK61" s="270">
        <f t="shared" si="740"/>
        <v>0</v>
      </c>
      <c r="AL61" s="199">
        <f t="shared" si="740"/>
        <v>50758462</v>
      </c>
      <c r="AM61" s="270">
        <f t="shared" si="740"/>
        <v>0</v>
      </c>
      <c r="AN61" s="199">
        <f t="shared" si="740"/>
        <v>0</v>
      </c>
      <c r="AO61" s="199">
        <f t="shared" si="740"/>
        <v>0</v>
      </c>
      <c r="AP61" s="199">
        <f t="shared" si="740"/>
        <v>0</v>
      </c>
      <c r="AQ61" s="199">
        <f t="shared" si="740"/>
        <v>0</v>
      </c>
      <c r="AR61" s="199">
        <f t="shared" si="740"/>
        <v>0</v>
      </c>
      <c r="AS61" s="199">
        <f t="shared" si="740"/>
        <v>0</v>
      </c>
      <c r="AT61" s="199">
        <f t="shared" si="740"/>
        <v>0</v>
      </c>
      <c r="AU61" s="199">
        <f t="shared" si="740"/>
        <v>0</v>
      </c>
      <c r="AV61" s="199">
        <f t="shared" si="740"/>
        <v>0</v>
      </c>
      <c r="AW61" s="199">
        <f t="shared" si="740"/>
        <v>0</v>
      </c>
      <c r="AX61" s="199">
        <f t="shared" si="740"/>
        <v>50758462</v>
      </c>
      <c r="AY61" s="270">
        <f t="shared" si="740"/>
        <v>50758462</v>
      </c>
      <c r="AZ61" s="270">
        <f t="shared" si="740"/>
        <v>0</v>
      </c>
      <c r="BA61" s="199">
        <f t="shared" si="740"/>
        <v>0</v>
      </c>
      <c r="BB61" s="199">
        <f t="shared" si="740"/>
        <v>0</v>
      </c>
      <c r="BC61" s="199">
        <f t="shared" si="740"/>
        <v>0</v>
      </c>
      <c r="BD61" s="199">
        <f t="shared" si="740"/>
        <v>0</v>
      </c>
      <c r="BE61" s="199">
        <f t="shared" si="740"/>
        <v>0</v>
      </c>
      <c r="BF61" s="199">
        <f t="shared" si="740"/>
        <v>0</v>
      </c>
      <c r="BG61" s="199">
        <f t="shared" si="740"/>
        <v>0</v>
      </c>
      <c r="BH61" s="199">
        <f t="shared" si="740"/>
        <v>0</v>
      </c>
      <c r="BI61" s="199">
        <f t="shared" si="740"/>
        <v>0</v>
      </c>
      <c r="BJ61" s="199">
        <f t="shared" si="740"/>
        <v>0</v>
      </c>
      <c r="BK61" s="199">
        <f t="shared" si="740"/>
        <v>50758462</v>
      </c>
      <c r="BL61" s="270">
        <f t="shared" si="740"/>
        <v>23242780</v>
      </c>
      <c r="BM61" s="270">
        <f t="shared" si="740"/>
        <v>0</v>
      </c>
      <c r="BN61" s="199">
        <f t="shared" si="740"/>
        <v>0</v>
      </c>
      <c r="BO61" s="199">
        <f t="shared" si="740"/>
        <v>0</v>
      </c>
      <c r="BP61" s="199">
        <f t="shared" si="740"/>
        <v>0</v>
      </c>
      <c r="BQ61" s="199">
        <f t="shared" si="740"/>
        <v>0</v>
      </c>
      <c r="BR61" s="199">
        <f t="shared" si="740"/>
        <v>0</v>
      </c>
      <c r="BS61" s="199">
        <f t="shared" ref="BS61:CO61" si="741">+BS62+BS67</f>
        <v>0</v>
      </c>
      <c r="BT61" s="199">
        <f t="shared" si="741"/>
        <v>0</v>
      </c>
      <c r="BU61" s="199">
        <f t="shared" si="741"/>
        <v>0</v>
      </c>
      <c r="BV61" s="199">
        <f t="shared" si="741"/>
        <v>0</v>
      </c>
      <c r="BW61" s="199">
        <f t="shared" si="741"/>
        <v>0</v>
      </c>
      <c r="BX61" s="199">
        <f t="shared" si="741"/>
        <v>23242780</v>
      </c>
      <c r="BY61" s="270">
        <f t="shared" si="741"/>
        <v>1277880</v>
      </c>
      <c r="BZ61" s="270">
        <f t="shared" si="741"/>
        <v>0</v>
      </c>
      <c r="CA61" s="199">
        <f t="shared" si="741"/>
        <v>0</v>
      </c>
      <c r="CB61" s="199">
        <f t="shared" si="741"/>
        <v>0</v>
      </c>
      <c r="CC61" s="199">
        <f t="shared" si="741"/>
        <v>0</v>
      </c>
      <c r="CD61" s="199">
        <f t="shared" si="741"/>
        <v>0</v>
      </c>
      <c r="CE61" s="199">
        <f t="shared" si="741"/>
        <v>0</v>
      </c>
      <c r="CF61" s="199">
        <f t="shared" si="741"/>
        <v>0</v>
      </c>
      <c r="CG61" s="199">
        <f t="shared" si="741"/>
        <v>0</v>
      </c>
      <c r="CH61" s="199">
        <f t="shared" si="741"/>
        <v>0</v>
      </c>
      <c r="CI61" s="199">
        <f t="shared" si="741"/>
        <v>0</v>
      </c>
      <c r="CJ61" s="199">
        <f t="shared" si="741"/>
        <v>0</v>
      </c>
      <c r="CK61" s="199">
        <f t="shared" si="741"/>
        <v>1277880</v>
      </c>
      <c r="CL61" s="270">
        <f t="shared" si="741"/>
        <v>147241538</v>
      </c>
      <c r="CM61" s="270">
        <f t="shared" si="741"/>
        <v>0</v>
      </c>
      <c r="CN61" s="270">
        <f t="shared" si="741"/>
        <v>27515682</v>
      </c>
      <c r="CO61" s="270">
        <f t="shared" si="741"/>
        <v>21964900</v>
      </c>
      <c r="CP61" s="271">
        <f t="shared" si="738"/>
        <v>0.25635586868686866</v>
      </c>
      <c r="CQ61" s="272">
        <f t="shared" si="739"/>
        <v>0.25635586868686866</v>
      </c>
      <c r="CR61" s="267">
        <f>+BK61/$BK$60</f>
        <v>7.6148368761889944E-3</v>
      </c>
      <c r="CS61" s="228"/>
      <c r="CT61" s="172"/>
      <c r="CU61" s="173"/>
      <c r="CV61" s="425"/>
      <c r="CW61" s="312"/>
      <c r="CX61" s="425"/>
      <c r="CY61" s="312"/>
      <c r="CZ61" s="313"/>
      <c r="DA61" s="444"/>
      <c r="DB61" s="425"/>
      <c r="DC61" s="312"/>
      <c r="DD61" s="425"/>
      <c r="DF61" s="173"/>
      <c r="DG61" s="173"/>
      <c r="DH61" s="173"/>
      <c r="DI61" s="173"/>
      <c r="DJ61" s="173"/>
      <c r="DK61" s="174"/>
      <c r="DL61" s="173"/>
      <c r="DM61" s="173"/>
      <c r="DN61" s="173"/>
      <c r="DO61" s="173"/>
    </row>
    <row r="62" spans="1:119" s="175" customFormat="1" ht="20.25" customHeight="1" outlineLevel="2" x14ac:dyDescent="0.25">
      <c r="A62" s="169"/>
      <c r="B62" s="451"/>
      <c r="C62" s="179" t="s">
        <v>624</v>
      </c>
      <c r="D62" s="170" t="s">
        <v>415</v>
      </c>
      <c r="E62" s="399" t="s">
        <v>630</v>
      </c>
      <c r="F62" s="237">
        <f>+SUM(F63:F66)</f>
        <v>191809413</v>
      </c>
      <c r="G62" s="194">
        <f t="shared" ref="G62:BR62" si="742">+SUM(G63:G66)</f>
        <v>0</v>
      </c>
      <c r="H62" s="187">
        <f t="shared" si="742"/>
        <v>0</v>
      </c>
      <c r="I62" s="237">
        <f t="shared" si="742"/>
        <v>0</v>
      </c>
      <c r="J62" s="187">
        <f t="shared" si="742"/>
        <v>0</v>
      </c>
      <c r="K62" s="187">
        <f t="shared" si="742"/>
        <v>0</v>
      </c>
      <c r="L62" s="187">
        <f t="shared" si="742"/>
        <v>0</v>
      </c>
      <c r="M62" s="187">
        <f t="shared" si="742"/>
        <v>0</v>
      </c>
      <c r="N62" s="187">
        <f t="shared" si="742"/>
        <v>0</v>
      </c>
      <c r="O62" s="187">
        <f t="shared" si="742"/>
        <v>0</v>
      </c>
      <c r="P62" s="187">
        <f t="shared" si="742"/>
        <v>0</v>
      </c>
      <c r="Q62" s="187">
        <f t="shared" si="742"/>
        <v>0</v>
      </c>
      <c r="R62" s="187">
        <f t="shared" si="742"/>
        <v>0</v>
      </c>
      <c r="S62" s="187">
        <f t="shared" si="742"/>
        <v>0</v>
      </c>
      <c r="T62" s="187">
        <f t="shared" si="742"/>
        <v>0</v>
      </c>
      <c r="U62" s="187">
        <f t="shared" si="742"/>
        <v>0</v>
      </c>
      <c r="V62" s="187">
        <f t="shared" si="742"/>
        <v>0</v>
      </c>
      <c r="W62" s="187">
        <f t="shared" si="742"/>
        <v>0</v>
      </c>
      <c r="X62" s="187">
        <f t="shared" si="742"/>
        <v>0</v>
      </c>
      <c r="Y62" s="187">
        <f t="shared" si="742"/>
        <v>0</v>
      </c>
      <c r="Z62" s="187">
        <f t="shared" si="742"/>
        <v>0</v>
      </c>
      <c r="AA62" s="187">
        <f t="shared" si="742"/>
        <v>0</v>
      </c>
      <c r="AB62" s="187">
        <f t="shared" si="742"/>
        <v>0</v>
      </c>
      <c r="AC62" s="187">
        <f t="shared" si="742"/>
        <v>0</v>
      </c>
      <c r="AD62" s="187">
        <f t="shared" si="742"/>
        <v>0</v>
      </c>
      <c r="AE62" s="194">
        <f t="shared" si="742"/>
        <v>0</v>
      </c>
      <c r="AF62" s="187">
        <f t="shared" si="742"/>
        <v>0</v>
      </c>
      <c r="AG62" s="237">
        <f t="shared" si="742"/>
        <v>0</v>
      </c>
      <c r="AH62" s="210">
        <f t="shared" si="742"/>
        <v>0</v>
      </c>
      <c r="AI62" s="187">
        <f t="shared" si="742"/>
        <v>191809413</v>
      </c>
      <c r="AJ62" s="187">
        <f t="shared" si="742"/>
        <v>0</v>
      </c>
      <c r="AK62" s="237">
        <f t="shared" si="742"/>
        <v>0</v>
      </c>
      <c r="AL62" s="187">
        <f t="shared" si="742"/>
        <v>50758462</v>
      </c>
      <c r="AM62" s="237">
        <f t="shared" si="742"/>
        <v>0</v>
      </c>
      <c r="AN62" s="187">
        <f t="shared" si="742"/>
        <v>0</v>
      </c>
      <c r="AO62" s="187">
        <f t="shared" si="742"/>
        <v>0</v>
      </c>
      <c r="AP62" s="187">
        <f t="shared" si="742"/>
        <v>0</v>
      </c>
      <c r="AQ62" s="187">
        <f t="shared" si="742"/>
        <v>0</v>
      </c>
      <c r="AR62" s="187">
        <f t="shared" si="742"/>
        <v>0</v>
      </c>
      <c r="AS62" s="187">
        <f t="shared" si="742"/>
        <v>0</v>
      </c>
      <c r="AT62" s="187">
        <f t="shared" si="742"/>
        <v>0</v>
      </c>
      <c r="AU62" s="187">
        <f t="shared" si="742"/>
        <v>0</v>
      </c>
      <c r="AV62" s="187">
        <f t="shared" si="742"/>
        <v>0</v>
      </c>
      <c r="AW62" s="187">
        <f t="shared" si="742"/>
        <v>0</v>
      </c>
      <c r="AX62" s="187">
        <f t="shared" si="742"/>
        <v>50758462</v>
      </c>
      <c r="AY62" s="237">
        <f t="shared" si="742"/>
        <v>50758462</v>
      </c>
      <c r="AZ62" s="237">
        <f t="shared" si="742"/>
        <v>0</v>
      </c>
      <c r="BA62" s="187">
        <f t="shared" si="742"/>
        <v>0</v>
      </c>
      <c r="BB62" s="187">
        <f t="shared" si="742"/>
        <v>0</v>
      </c>
      <c r="BC62" s="187">
        <f t="shared" si="742"/>
        <v>0</v>
      </c>
      <c r="BD62" s="187">
        <f t="shared" si="742"/>
        <v>0</v>
      </c>
      <c r="BE62" s="187">
        <f t="shared" si="742"/>
        <v>0</v>
      </c>
      <c r="BF62" s="187">
        <f t="shared" si="742"/>
        <v>0</v>
      </c>
      <c r="BG62" s="187">
        <f t="shared" si="742"/>
        <v>0</v>
      </c>
      <c r="BH62" s="187">
        <f t="shared" si="742"/>
        <v>0</v>
      </c>
      <c r="BI62" s="187">
        <f t="shared" si="742"/>
        <v>0</v>
      </c>
      <c r="BJ62" s="187">
        <f t="shared" si="742"/>
        <v>0</v>
      </c>
      <c r="BK62" s="187">
        <f t="shared" si="742"/>
        <v>50758462</v>
      </c>
      <c r="BL62" s="237">
        <f t="shared" si="742"/>
        <v>23242780</v>
      </c>
      <c r="BM62" s="237">
        <f t="shared" si="742"/>
        <v>0</v>
      </c>
      <c r="BN62" s="187">
        <f t="shared" si="742"/>
        <v>0</v>
      </c>
      <c r="BO62" s="187">
        <f t="shared" si="742"/>
        <v>0</v>
      </c>
      <c r="BP62" s="187">
        <f t="shared" si="742"/>
        <v>0</v>
      </c>
      <c r="BQ62" s="187">
        <f t="shared" si="742"/>
        <v>0</v>
      </c>
      <c r="BR62" s="187">
        <f t="shared" si="742"/>
        <v>0</v>
      </c>
      <c r="BS62" s="187">
        <f t="shared" ref="BS62:CO62" si="743">+SUM(BS63:BS66)</f>
        <v>0</v>
      </c>
      <c r="BT62" s="187">
        <f t="shared" si="743"/>
        <v>0</v>
      </c>
      <c r="BU62" s="187">
        <f t="shared" si="743"/>
        <v>0</v>
      </c>
      <c r="BV62" s="187">
        <f t="shared" si="743"/>
        <v>0</v>
      </c>
      <c r="BW62" s="187">
        <f t="shared" si="743"/>
        <v>0</v>
      </c>
      <c r="BX62" s="187">
        <f t="shared" si="743"/>
        <v>23242780</v>
      </c>
      <c r="BY62" s="237">
        <f t="shared" si="743"/>
        <v>1277880</v>
      </c>
      <c r="BZ62" s="237">
        <f t="shared" si="743"/>
        <v>0</v>
      </c>
      <c r="CA62" s="187">
        <f t="shared" si="743"/>
        <v>0</v>
      </c>
      <c r="CB62" s="187">
        <f t="shared" si="743"/>
        <v>0</v>
      </c>
      <c r="CC62" s="187">
        <f t="shared" si="743"/>
        <v>0</v>
      </c>
      <c r="CD62" s="187">
        <f t="shared" si="743"/>
        <v>0</v>
      </c>
      <c r="CE62" s="187">
        <f t="shared" si="743"/>
        <v>0</v>
      </c>
      <c r="CF62" s="187">
        <f t="shared" si="743"/>
        <v>0</v>
      </c>
      <c r="CG62" s="187">
        <f t="shared" si="743"/>
        <v>0</v>
      </c>
      <c r="CH62" s="187">
        <f t="shared" si="743"/>
        <v>0</v>
      </c>
      <c r="CI62" s="187">
        <f t="shared" si="743"/>
        <v>0</v>
      </c>
      <c r="CJ62" s="187">
        <f t="shared" si="743"/>
        <v>0</v>
      </c>
      <c r="CK62" s="187">
        <f t="shared" si="743"/>
        <v>1277880</v>
      </c>
      <c r="CL62" s="237">
        <f t="shared" si="743"/>
        <v>141050951</v>
      </c>
      <c r="CM62" s="237">
        <f t="shared" si="743"/>
        <v>0</v>
      </c>
      <c r="CN62" s="237">
        <f t="shared" si="743"/>
        <v>27515682</v>
      </c>
      <c r="CO62" s="237">
        <f t="shared" si="743"/>
        <v>21964900</v>
      </c>
      <c r="CP62" s="245">
        <f t="shared" si="738"/>
        <v>0.26462967174608892</v>
      </c>
      <c r="CQ62" s="244">
        <f t="shared" si="739"/>
        <v>0.26462967174608892</v>
      </c>
      <c r="CR62" s="267">
        <f>+BK62/$BK$61</f>
        <v>1</v>
      </c>
      <c r="CS62" s="228"/>
      <c r="CT62" s="172"/>
      <c r="CU62" s="173"/>
      <c r="CV62" s="425"/>
      <c r="CW62" s="312"/>
      <c r="CX62" s="425"/>
      <c r="CY62" s="312"/>
      <c r="CZ62" s="313"/>
      <c r="DA62" s="444"/>
      <c r="DB62" s="425"/>
      <c r="DC62" s="312"/>
      <c r="DD62" s="425"/>
      <c r="DF62" s="173"/>
      <c r="DG62" s="173"/>
      <c r="DH62" s="173"/>
      <c r="DI62" s="173"/>
      <c r="DJ62" s="173"/>
      <c r="DK62" s="174"/>
      <c r="DL62" s="173"/>
      <c r="DM62" s="173"/>
      <c r="DN62" s="173"/>
      <c r="DO62" s="173"/>
    </row>
    <row r="63" spans="1:119" s="146" customFormat="1" outlineLevel="3" x14ac:dyDescent="0.2">
      <c r="A63" s="134"/>
      <c r="B63" s="452" t="str">
        <f t="shared" ref="B63:B66" si="744">+C63&amp;D63</f>
        <v>A-2-0-3-50-210</v>
      </c>
      <c r="C63" s="183" t="s">
        <v>487</v>
      </c>
      <c r="D63" s="168" t="s">
        <v>415</v>
      </c>
      <c r="E63" s="300" t="s">
        <v>387</v>
      </c>
      <c r="F63" s="152">
        <v>6190587</v>
      </c>
      <c r="G63" s="141"/>
      <c r="H63" s="140"/>
      <c r="I63" s="186"/>
      <c r="J63" s="162"/>
      <c r="K63" s="162"/>
      <c r="L63" s="162"/>
      <c r="M63" s="162"/>
      <c r="N63" s="162"/>
      <c r="O63" s="162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44">
        <f t="shared" ref="AE63:AE66" si="745">+G63+I63+K63+M63+O63+Q63+S63+U63+W63+Y63+AA63+AC63</f>
        <v>0</v>
      </c>
      <c r="AF63" s="140">
        <f t="shared" ref="AF63:AF66" si="746">+H63+J63+L63+N63+P63+R63+T63+V63+X63+Z63+AB63+AD63</f>
        <v>0</v>
      </c>
      <c r="AG63" s="143"/>
      <c r="AH63" s="142"/>
      <c r="AI63" s="149">
        <f t="shared" ref="AI63:AI66" si="747">+F63-AE63+AF63-AG63+AH63</f>
        <v>6190587</v>
      </c>
      <c r="AJ63" s="140"/>
      <c r="AK63" s="186"/>
      <c r="AL63" s="153">
        <v>0</v>
      </c>
      <c r="AM63" s="186"/>
      <c r="AN63" s="162"/>
      <c r="AO63" s="162"/>
      <c r="AP63" s="162"/>
      <c r="AQ63" s="162"/>
      <c r="AR63" s="162"/>
      <c r="AS63" s="162"/>
      <c r="AT63" s="162"/>
      <c r="AU63" s="162"/>
      <c r="AV63" s="162"/>
      <c r="AW63" s="162"/>
      <c r="AX63" s="149">
        <f t="shared" ref="AX63" si="748">+SUM(AL63:AW63)</f>
        <v>0</v>
      </c>
      <c r="AY63" s="153">
        <v>0</v>
      </c>
      <c r="AZ63" s="161"/>
      <c r="BA63" s="161"/>
      <c r="BB63" s="161"/>
      <c r="BC63" s="161"/>
      <c r="BD63" s="161"/>
      <c r="BE63" s="161"/>
      <c r="BF63" s="161"/>
      <c r="BG63" s="161"/>
      <c r="BH63" s="166"/>
      <c r="BI63" s="166"/>
      <c r="BJ63" s="154"/>
      <c r="BK63" s="149">
        <f t="shared" ref="BK63" si="749">+SUM(AY63:BJ63)</f>
        <v>0</v>
      </c>
      <c r="BL63" s="152">
        <v>0</v>
      </c>
      <c r="BM63" s="178"/>
      <c r="BN63" s="161"/>
      <c r="BO63" s="161"/>
      <c r="BP63" s="161"/>
      <c r="BQ63" s="161"/>
      <c r="BR63" s="161"/>
      <c r="BS63" s="161"/>
      <c r="BT63" s="161"/>
      <c r="BU63" s="161"/>
      <c r="BV63" s="161"/>
      <c r="BW63" s="161"/>
      <c r="BX63" s="155">
        <f t="shared" ref="BX63:BX66" si="750">+SUM(BL63:BW63)</f>
        <v>0</v>
      </c>
      <c r="BY63" s="152">
        <v>0</v>
      </c>
      <c r="BZ63" s="178"/>
      <c r="CA63" s="161"/>
      <c r="CB63" s="161"/>
      <c r="CC63" s="161"/>
      <c r="CD63" s="161"/>
      <c r="CE63" s="161"/>
      <c r="CF63" s="161"/>
      <c r="CG63" s="161"/>
      <c r="CH63" s="161"/>
      <c r="CI63" s="161"/>
      <c r="CJ63" s="161"/>
      <c r="CK63" s="155">
        <f t="shared" ref="CK63:CK66" si="751">+SUM(BY63:CJ63)</f>
        <v>0</v>
      </c>
      <c r="CL63" s="152">
        <f t="shared" ref="CL63:CL66" si="752">+AI63-AX63</f>
        <v>6190587</v>
      </c>
      <c r="CM63" s="152">
        <f t="shared" ref="CM63:CM66" si="753">+AL63-AY63</f>
        <v>0</v>
      </c>
      <c r="CN63" s="152">
        <f t="shared" ref="CN63:CN66" si="754">+BK63-BX63</f>
        <v>0</v>
      </c>
      <c r="CO63" s="152">
        <f t="shared" ref="CO63:CO66" si="755">+BX63-CK63</f>
        <v>0</v>
      </c>
      <c r="CP63" s="355">
        <f t="shared" si="738"/>
        <v>0</v>
      </c>
      <c r="CQ63" s="356">
        <f t="shared" si="739"/>
        <v>0</v>
      </c>
      <c r="CR63" s="164"/>
      <c r="CS63" s="351">
        <f>+AY63/$AY$62</f>
        <v>0</v>
      </c>
      <c r="CT63" s="137"/>
      <c r="CU63" s="158">
        <v>6190587</v>
      </c>
      <c r="CV63" s="426">
        <f t="shared" ref="CV63:CV66" si="756">+CU63-AI63</f>
        <v>0</v>
      </c>
      <c r="CW63" s="436">
        <v>0</v>
      </c>
      <c r="CX63" s="426">
        <f t="shared" ref="CX63:CX66" si="757">+CW63-AX63</f>
        <v>0</v>
      </c>
      <c r="CY63" s="436">
        <v>0</v>
      </c>
      <c r="CZ63" s="428">
        <f t="shared" ref="CZ63:CZ66" si="758">+CY63-BK63</f>
        <v>0</v>
      </c>
      <c r="DA63" s="436">
        <v>0</v>
      </c>
      <c r="DB63" s="426">
        <f t="shared" ref="DB63:DB66" si="759">+DA63-BX63</f>
        <v>0</v>
      </c>
      <c r="DC63" s="436">
        <v>0</v>
      </c>
      <c r="DD63" s="426">
        <f t="shared" ref="DD63:DD66" si="760">+DC63-CK63</f>
        <v>0</v>
      </c>
      <c r="DF63" s="147"/>
      <c r="DG63" s="147"/>
      <c r="DH63" s="147"/>
      <c r="DI63" s="147"/>
      <c r="DJ63" s="147"/>
      <c r="DK63" s="148"/>
      <c r="DL63" s="147"/>
      <c r="DM63" s="147"/>
      <c r="DN63" s="147"/>
      <c r="DO63" s="147"/>
    </row>
    <row r="64" spans="1:119" s="134" customFormat="1" outlineLevel="3" x14ac:dyDescent="0.2">
      <c r="B64" s="452" t="str">
        <f t="shared" si="744"/>
        <v>A-2-0-3-50-310</v>
      </c>
      <c r="C64" s="183" t="s">
        <v>488</v>
      </c>
      <c r="D64" s="168" t="s">
        <v>415</v>
      </c>
      <c r="E64" s="300" t="s">
        <v>388</v>
      </c>
      <c r="F64" s="152">
        <v>172618593</v>
      </c>
      <c r="G64" s="150"/>
      <c r="H64" s="149"/>
      <c r="I64" s="178"/>
      <c r="J64" s="161"/>
      <c r="K64" s="161"/>
      <c r="L64" s="161"/>
      <c r="M64" s="161"/>
      <c r="N64" s="162"/>
      <c r="O64" s="162"/>
      <c r="P64" s="162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61"/>
      <c r="AB64" s="161"/>
      <c r="AC64" s="161"/>
      <c r="AD64" s="161"/>
      <c r="AE64" s="154">
        <f t="shared" si="745"/>
        <v>0</v>
      </c>
      <c r="AF64" s="149">
        <f t="shared" si="746"/>
        <v>0</v>
      </c>
      <c r="AG64" s="152"/>
      <c r="AH64" s="151"/>
      <c r="AI64" s="156">
        <f t="shared" si="747"/>
        <v>172618593</v>
      </c>
      <c r="AJ64" s="149"/>
      <c r="AK64" s="204"/>
      <c r="AL64" s="153">
        <v>50758462</v>
      </c>
      <c r="AM64" s="178"/>
      <c r="AN64" s="161"/>
      <c r="AO64" s="161"/>
      <c r="AP64" s="161"/>
      <c r="AQ64" s="161"/>
      <c r="AR64" s="161"/>
      <c r="AS64" s="161"/>
      <c r="AT64" s="161"/>
      <c r="AU64" s="161"/>
      <c r="AV64" s="161"/>
      <c r="AW64" s="161"/>
      <c r="AX64" s="149">
        <f t="shared" ref="AX64:AX66" si="761">+SUM(AL64:AW64)</f>
        <v>50758462</v>
      </c>
      <c r="AY64" s="152">
        <v>50758462</v>
      </c>
      <c r="AZ64" s="178"/>
      <c r="BA64" s="161"/>
      <c r="BB64" s="161"/>
      <c r="BC64" s="161"/>
      <c r="BD64" s="161"/>
      <c r="BE64" s="161"/>
      <c r="BF64" s="161"/>
      <c r="BG64" s="161"/>
      <c r="BH64" s="161"/>
      <c r="BI64" s="161"/>
      <c r="BJ64" s="161"/>
      <c r="BK64" s="155">
        <f t="shared" ref="BK64:BK66" si="762">+SUM(AY64:BJ64)</f>
        <v>50758462</v>
      </c>
      <c r="BL64" s="152">
        <v>23242780</v>
      </c>
      <c r="BM64" s="178"/>
      <c r="BN64" s="161"/>
      <c r="BO64" s="161"/>
      <c r="BP64" s="161"/>
      <c r="BQ64" s="161"/>
      <c r="BR64" s="161"/>
      <c r="BS64" s="161"/>
      <c r="BT64" s="161"/>
      <c r="BU64" s="161"/>
      <c r="BV64" s="161"/>
      <c r="BW64" s="161"/>
      <c r="BX64" s="155">
        <f t="shared" si="750"/>
        <v>23242780</v>
      </c>
      <c r="BY64" s="152">
        <v>1277880</v>
      </c>
      <c r="BZ64" s="178"/>
      <c r="CA64" s="161"/>
      <c r="CB64" s="161"/>
      <c r="CC64" s="161"/>
      <c r="CD64" s="161"/>
      <c r="CE64" s="161"/>
      <c r="CF64" s="161"/>
      <c r="CG64" s="161"/>
      <c r="CH64" s="161"/>
      <c r="CI64" s="161"/>
      <c r="CJ64" s="161"/>
      <c r="CK64" s="155">
        <f t="shared" si="751"/>
        <v>1277880</v>
      </c>
      <c r="CL64" s="152">
        <f t="shared" si="752"/>
        <v>121860131</v>
      </c>
      <c r="CM64" s="152">
        <f t="shared" si="753"/>
        <v>0</v>
      </c>
      <c r="CN64" s="152">
        <f t="shared" si="754"/>
        <v>27515682</v>
      </c>
      <c r="CO64" s="152">
        <f t="shared" si="755"/>
        <v>21964900</v>
      </c>
      <c r="CP64" s="355">
        <f t="shared" si="738"/>
        <v>0.29404979566714462</v>
      </c>
      <c r="CQ64" s="356">
        <f t="shared" si="739"/>
        <v>0.29404979566714462</v>
      </c>
      <c r="CR64" s="164"/>
      <c r="CS64" s="351">
        <f t="shared" ref="CS64:CS66" si="763">+AY64/$AY$62</f>
        <v>1</v>
      </c>
      <c r="CT64" s="137"/>
      <c r="CU64" s="158">
        <v>172618593</v>
      </c>
      <c r="CV64" s="426">
        <f t="shared" si="756"/>
        <v>0</v>
      </c>
      <c r="CW64" s="436">
        <v>50758462</v>
      </c>
      <c r="CX64" s="426">
        <f t="shared" si="757"/>
        <v>0</v>
      </c>
      <c r="CY64" s="436">
        <v>50758462</v>
      </c>
      <c r="CZ64" s="428">
        <f t="shared" si="758"/>
        <v>0</v>
      </c>
      <c r="DA64" s="436">
        <v>23242780</v>
      </c>
      <c r="DB64" s="426">
        <f t="shared" si="759"/>
        <v>0</v>
      </c>
      <c r="DC64" s="436">
        <v>1277880</v>
      </c>
      <c r="DD64" s="426">
        <f t="shared" si="760"/>
        <v>0</v>
      </c>
      <c r="DF64" s="157"/>
      <c r="DG64" s="157"/>
      <c r="DH64" s="157"/>
      <c r="DI64" s="157"/>
      <c r="DJ64" s="157"/>
      <c r="DK64" s="157"/>
      <c r="DL64" s="157"/>
      <c r="DM64" s="157"/>
      <c r="DN64" s="157"/>
      <c r="DO64" s="157"/>
    </row>
    <row r="65" spans="1:119" s="134" customFormat="1" outlineLevel="3" x14ac:dyDescent="0.2">
      <c r="B65" s="452" t="str">
        <f t="shared" si="744"/>
        <v>A-2-0-3-50-1610</v>
      </c>
      <c r="C65" s="183" t="s">
        <v>486</v>
      </c>
      <c r="D65" s="168" t="s">
        <v>415</v>
      </c>
      <c r="E65" s="300" t="s">
        <v>389</v>
      </c>
      <c r="F65" s="152">
        <v>12381174</v>
      </c>
      <c r="G65" s="150"/>
      <c r="H65" s="149"/>
      <c r="I65" s="178"/>
      <c r="J65" s="161"/>
      <c r="K65" s="161"/>
      <c r="L65" s="161"/>
      <c r="M65" s="162"/>
      <c r="N65" s="162"/>
      <c r="O65" s="162"/>
      <c r="P65" s="162"/>
      <c r="Q65" s="161"/>
      <c r="R65" s="161"/>
      <c r="S65" s="161"/>
      <c r="T65" s="161"/>
      <c r="U65" s="161"/>
      <c r="V65" s="161"/>
      <c r="W65" s="161"/>
      <c r="X65" s="161"/>
      <c r="Y65" s="161"/>
      <c r="Z65" s="161"/>
      <c r="AA65" s="161"/>
      <c r="AB65" s="161"/>
      <c r="AC65" s="161"/>
      <c r="AD65" s="161"/>
      <c r="AE65" s="154">
        <f t="shared" si="745"/>
        <v>0</v>
      </c>
      <c r="AF65" s="149">
        <f t="shared" si="746"/>
        <v>0</v>
      </c>
      <c r="AG65" s="152"/>
      <c r="AH65" s="151"/>
      <c r="AI65" s="156">
        <f t="shared" si="747"/>
        <v>12381174</v>
      </c>
      <c r="AJ65" s="149"/>
      <c r="AK65" s="204"/>
      <c r="AL65" s="153">
        <v>0</v>
      </c>
      <c r="AM65" s="178"/>
      <c r="AN65" s="161"/>
      <c r="AO65" s="161"/>
      <c r="AP65" s="161"/>
      <c r="AQ65" s="161"/>
      <c r="AR65" s="161"/>
      <c r="AS65" s="161"/>
      <c r="AT65" s="161"/>
      <c r="AU65" s="161"/>
      <c r="AV65" s="161"/>
      <c r="AW65" s="161"/>
      <c r="AX65" s="149">
        <f t="shared" si="761"/>
        <v>0</v>
      </c>
      <c r="AY65" s="152">
        <v>0</v>
      </c>
      <c r="AZ65" s="178"/>
      <c r="BA65" s="161"/>
      <c r="BB65" s="161"/>
      <c r="BC65" s="161"/>
      <c r="BD65" s="161"/>
      <c r="BE65" s="161"/>
      <c r="BF65" s="161"/>
      <c r="BG65" s="161"/>
      <c r="BH65" s="161"/>
      <c r="BI65" s="161"/>
      <c r="BJ65" s="161"/>
      <c r="BK65" s="155">
        <f t="shared" si="762"/>
        <v>0</v>
      </c>
      <c r="BL65" s="152">
        <v>0</v>
      </c>
      <c r="BM65" s="178"/>
      <c r="BN65" s="161"/>
      <c r="BO65" s="161"/>
      <c r="BP65" s="161"/>
      <c r="BQ65" s="161"/>
      <c r="BR65" s="161"/>
      <c r="BS65" s="161"/>
      <c r="BT65" s="161"/>
      <c r="BU65" s="161"/>
      <c r="BV65" s="161"/>
      <c r="BW65" s="161"/>
      <c r="BX65" s="155">
        <f t="shared" si="750"/>
        <v>0</v>
      </c>
      <c r="BY65" s="152">
        <v>0</v>
      </c>
      <c r="BZ65" s="178"/>
      <c r="CA65" s="161"/>
      <c r="CB65" s="161"/>
      <c r="CC65" s="161"/>
      <c r="CD65" s="161"/>
      <c r="CE65" s="161"/>
      <c r="CF65" s="161"/>
      <c r="CG65" s="161"/>
      <c r="CH65" s="161"/>
      <c r="CI65" s="161"/>
      <c r="CJ65" s="161"/>
      <c r="CK65" s="155">
        <f t="shared" si="751"/>
        <v>0</v>
      </c>
      <c r="CL65" s="152">
        <f t="shared" si="752"/>
        <v>12381174</v>
      </c>
      <c r="CM65" s="152">
        <f t="shared" si="753"/>
        <v>0</v>
      </c>
      <c r="CN65" s="152">
        <f t="shared" si="754"/>
        <v>0</v>
      </c>
      <c r="CO65" s="152">
        <f t="shared" si="755"/>
        <v>0</v>
      </c>
      <c r="CP65" s="355">
        <f t="shared" si="738"/>
        <v>0</v>
      </c>
      <c r="CQ65" s="356">
        <f t="shared" si="739"/>
        <v>0</v>
      </c>
      <c r="CR65" s="164"/>
      <c r="CS65" s="351">
        <f t="shared" si="763"/>
        <v>0</v>
      </c>
      <c r="CT65" s="137"/>
      <c r="CU65" s="158">
        <v>12381174</v>
      </c>
      <c r="CV65" s="426">
        <f t="shared" si="756"/>
        <v>0</v>
      </c>
      <c r="CW65" s="436">
        <v>0</v>
      </c>
      <c r="CX65" s="426">
        <f t="shared" si="757"/>
        <v>0</v>
      </c>
      <c r="CY65" s="436">
        <v>0</v>
      </c>
      <c r="CZ65" s="428">
        <f t="shared" si="758"/>
        <v>0</v>
      </c>
      <c r="DA65" s="436">
        <v>0</v>
      </c>
      <c r="DB65" s="426">
        <f t="shared" si="759"/>
        <v>0</v>
      </c>
      <c r="DC65" s="436">
        <v>0</v>
      </c>
      <c r="DD65" s="426">
        <f t="shared" si="760"/>
        <v>0</v>
      </c>
      <c r="DF65" s="157"/>
      <c r="DG65" s="157"/>
      <c r="DH65" s="157"/>
      <c r="DI65" s="157"/>
      <c r="DJ65" s="157"/>
      <c r="DK65" s="157"/>
      <c r="DL65" s="157"/>
      <c r="DM65" s="157"/>
      <c r="DN65" s="157"/>
      <c r="DO65" s="157"/>
    </row>
    <row r="66" spans="1:119" s="134" customFormat="1" outlineLevel="3" x14ac:dyDescent="0.2">
      <c r="B66" s="452" t="str">
        <f t="shared" si="744"/>
        <v>A-2-0-3-50-9010</v>
      </c>
      <c r="C66" s="183" t="s">
        <v>489</v>
      </c>
      <c r="D66" s="168" t="s">
        <v>415</v>
      </c>
      <c r="E66" s="300" t="s">
        <v>390</v>
      </c>
      <c r="F66" s="152">
        <v>619059</v>
      </c>
      <c r="G66" s="150"/>
      <c r="H66" s="149"/>
      <c r="I66" s="178"/>
      <c r="J66" s="161"/>
      <c r="K66" s="161"/>
      <c r="L66" s="161"/>
      <c r="M66" s="161"/>
      <c r="N66" s="162"/>
      <c r="O66" s="162"/>
      <c r="P66" s="162"/>
      <c r="Q66" s="161"/>
      <c r="R66" s="161"/>
      <c r="S66" s="161"/>
      <c r="T66" s="161"/>
      <c r="U66" s="161"/>
      <c r="V66" s="161"/>
      <c r="W66" s="161"/>
      <c r="X66" s="161"/>
      <c r="Y66" s="161"/>
      <c r="Z66" s="161"/>
      <c r="AA66" s="161"/>
      <c r="AB66" s="161"/>
      <c r="AC66" s="161"/>
      <c r="AD66" s="161"/>
      <c r="AE66" s="154">
        <f t="shared" si="745"/>
        <v>0</v>
      </c>
      <c r="AF66" s="149">
        <f t="shared" si="746"/>
        <v>0</v>
      </c>
      <c r="AG66" s="152"/>
      <c r="AH66" s="151"/>
      <c r="AI66" s="156">
        <f t="shared" si="747"/>
        <v>619059</v>
      </c>
      <c r="AJ66" s="149"/>
      <c r="AK66" s="204"/>
      <c r="AL66" s="153">
        <v>0</v>
      </c>
      <c r="AM66" s="178"/>
      <c r="AN66" s="161"/>
      <c r="AO66" s="161"/>
      <c r="AP66" s="161"/>
      <c r="AQ66" s="161"/>
      <c r="AR66" s="161"/>
      <c r="AS66" s="161"/>
      <c r="AT66" s="161"/>
      <c r="AU66" s="161"/>
      <c r="AV66" s="161"/>
      <c r="AW66" s="161"/>
      <c r="AX66" s="149">
        <f t="shared" si="761"/>
        <v>0</v>
      </c>
      <c r="AY66" s="152">
        <v>0</v>
      </c>
      <c r="AZ66" s="178"/>
      <c r="BA66" s="161"/>
      <c r="BB66" s="161"/>
      <c r="BC66" s="161"/>
      <c r="BD66" s="161"/>
      <c r="BE66" s="161"/>
      <c r="BF66" s="161"/>
      <c r="BG66" s="161"/>
      <c r="BH66" s="161"/>
      <c r="BI66" s="161"/>
      <c r="BJ66" s="161"/>
      <c r="BK66" s="155">
        <f t="shared" si="762"/>
        <v>0</v>
      </c>
      <c r="BL66" s="152">
        <v>0</v>
      </c>
      <c r="BM66" s="178"/>
      <c r="BN66" s="161"/>
      <c r="BO66" s="161"/>
      <c r="BP66" s="161"/>
      <c r="BQ66" s="161"/>
      <c r="BR66" s="161"/>
      <c r="BS66" s="161"/>
      <c r="BT66" s="161"/>
      <c r="BU66" s="161"/>
      <c r="BV66" s="161"/>
      <c r="BW66" s="161"/>
      <c r="BX66" s="155">
        <f t="shared" si="750"/>
        <v>0</v>
      </c>
      <c r="BY66" s="152">
        <v>0</v>
      </c>
      <c r="BZ66" s="178"/>
      <c r="CA66" s="161"/>
      <c r="CB66" s="161"/>
      <c r="CC66" s="161"/>
      <c r="CD66" s="161"/>
      <c r="CE66" s="161"/>
      <c r="CF66" s="161"/>
      <c r="CG66" s="161"/>
      <c r="CH66" s="161"/>
      <c r="CI66" s="161"/>
      <c r="CJ66" s="161"/>
      <c r="CK66" s="155">
        <f t="shared" si="751"/>
        <v>0</v>
      </c>
      <c r="CL66" s="152">
        <f t="shared" si="752"/>
        <v>619059</v>
      </c>
      <c r="CM66" s="152">
        <f t="shared" si="753"/>
        <v>0</v>
      </c>
      <c r="CN66" s="152">
        <f t="shared" si="754"/>
        <v>0</v>
      </c>
      <c r="CO66" s="152">
        <f t="shared" si="755"/>
        <v>0</v>
      </c>
      <c r="CP66" s="355">
        <f t="shared" si="738"/>
        <v>0</v>
      </c>
      <c r="CQ66" s="356">
        <f t="shared" si="739"/>
        <v>0</v>
      </c>
      <c r="CR66" s="164"/>
      <c r="CS66" s="351">
        <f t="shared" si="763"/>
        <v>0</v>
      </c>
      <c r="CT66" s="137"/>
      <c r="CU66" s="158">
        <v>619059</v>
      </c>
      <c r="CV66" s="426">
        <f t="shared" si="756"/>
        <v>0</v>
      </c>
      <c r="CW66" s="436">
        <v>0</v>
      </c>
      <c r="CX66" s="426">
        <f t="shared" si="757"/>
        <v>0</v>
      </c>
      <c r="CY66" s="436">
        <v>0</v>
      </c>
      <c r="CZ66" s="428">
        <f t="shared" si="758"/>
        <v>0</v>
      </c>
      <c r="DA66" s="436">
        <v>0</v>
      </c>
      <c r="DB66" s="426">
        <f t="shared" si="759"/>
        <v>0</v>
      </c>
      <c r="DC66" s="436">
        <v>0</v>
      </c>
      <c r="DD66" s="426">
        <f t="shared" si="760"/>
        <v>0</v>
      </c>
      <c r="DF66" s="157"/>
      <c r="DG66" s="157"/>
      <c r="DH66" s="157"/>
      <c r="DI66" s="157"/>
      <c r="DJ66" s="157"/>
      <c r="DK66" s="157"/>
      <c r="DL66" s="157"/>
      <c r="DM66" s="157"/>
      <c r="DN66" s="157"/>
      <c r="DO66" s="157"/>
    </row>
    <row r="67" spans="1:119" s="175" customFormat="1" ht="20.25" customHeight="1" outlineLevel="2" x14ac:dyDescent="0.25">
      <c r="A67" s="169"/>
      <c r="B67" s="451"/>
      <c r="C67" s="179" t="s">
        <v>625</v>
      </c>
      <c r="D67" s="170" t="s">
        <v>415</v>
      </c>
      <c r="E67" s="399" t="s">
        <v>626</v>
      </c>
      <c r="F67" s="237">
        <f>+SUM(F68:F69)</f>
        <v>6190587</v>
      </c>
      <c r="G67" s="194">
        <f t="shared" ref="G67:BR67" si="764">+SUM(G68:G69)</f>
        <v>0</v>
      </c>
      <c r="H67" s="187">
        <f t="shared" si="764"/>
        <v>0</v>
      </c>
      <c r="I67" s="237">
        <f t="shared" si="764"/>
        <v>0</v>
      </c>
      <c r="J67" s="187">
        <f t="shared" si="764"/>
        <v>0</v>
      </c>
      <c r="K67" s="187">
        <f t="shared" si="764"/>
        <v>0</v>
      </c>
      <c r="L67" s="187">
        <f t="shared" si="764"/>
        <v>0</v>
      </c>
      <c r="M67" s="187">
        <f t="shared" si="764"/>
        <v>0</v>
      </c>
      <c r="N67" s="187">
        <f t="shared" si="764"/>
        <v>0</v>
      </c>
      <c r="O67" s="187">
        <f t="shared" si="764"/>
        <v>0</v>
      </c>
      <c r="P67" s="187">
        <f t="shared" si="764"/>
        <v>0</v>
      </c>
      <c r="Q67" s="187">
        <f t="shared" si="764"/>
        <v>0</v>
      </c>
      <c r="R67" s="187">
        <f t="shared" si="764"/>
        <v>0</v>
      </c>
      <c r="S67" s="187">
        <f t="shared" si="764"/>
        <v>0</v>
      </c>
      <c r="T67" s="187">
        <f t="shared" si="764"/>
        <v>0</v>
      </c>
      <c r="U67" s="187">
        <f t="shared" si="764"/>
        <v>0</v>
      </c>
      <c r="V67" s="187">
        <f t="shared" si="764"/>
        <v>0</v>
      </c>
      <c r="W67" s="187">
        <f t="shared" si="764"/>
        <v>0</v>
      </c>
      <c r="X67" s="187">
        <f t="shared" si="764"/>
        <v>0</v>
      </c>
      <c r="Y67" s="187">
        <f t="shared" si="764"/>
        <v>0</v>
      </c>
      <c r="Z67" s="187">
        <f t="shared" si="764"/>
        <v>0</v>
      </c>
      <c r="AA67" s="187">
        <f t="shared" si="764"/>
        <v>0</v>
      </c>
      <c r="AB67" s="187">
        <f t="shared" si="764"/>
        <v>0</v>
      </c>
      <c r="AC67" s="187">
        <f t="shared" si="764"/>
        <v>0</v>
      </c>
      <c r="AD67" s="187">
        <f t="shared" si="764"/>
        <v>0</v>
      </c>
      <c r="AE67" s="194">
        <f t="shared" si="764"/>
        <v>0</v>
      </c>
      <c r="AF67" s="187">
        <f t="shared" si="764"/>
        <v>0</v>
      </c>
      <c r="AG67" s="237">
        <f t="shared" si="764"/>
        <v>0</v>
      </c>
      <c r="AH67" s="210">
        <f t="shared" si="764"/>
        <v>0</v>
      </c>
      <c r="AI67" s="187">
        <f t="shared" si="764"/>
        <v>6190587</v>
      </c>
      <c r="AJ67" s="187">
        <f t="shared" si="764"/>
        <v>0</v>
      </c>
      <c r="AK67" s="237">
        <f t="shared" si="764"/>
        <v>0</v>
      </c>
      <c r="AL67" s="187">
        <f t="shared" si="764"/>
        <v>0</v>
      </c>
      <c r="AM67" s="237">
        <f t="shared" si="764"/>
        <v>0</v>
      </c>
      <c r="AN67" s="187">
        <f t="shared" si="764"/>
        <v>0</v>
      </c>
      <c r="AO67" s="187">
        <f t="shared" si="764"/>
        <v>0</v>
      </c>
      <c r="AP67" s="187">
        <f t="shared" si="764"/>
        <v>0</v>
      </c>
      <c r="AQ67" s="187">
        <f t="shared" si="764"/>
        <v>0</v>
      </c>
      <c r="AR67" s="187">
        <f t="shared" si="764"/>
        <v>0</v>
      </c>
      <c r="AS67" s="187">
        <f t="shared" si="764"/>
        <v>0</v>
      </c>
      <c r="AT67" s="187">
        <f t="shared" si="764"/>
        <v>0</v>
      </c>
      <c r="AU67" s="187">
        <f t="shared" si="764"/>
        <v>0</v>
      </c>
      <c r="AV67" s="187">
        <f t="shared" si="764"/>
        <v>0</v>
      </c>
      <c r="AW67" s="187">
        <f t="shared" si="764"/>
        <v>0</v>
      </c>
      <c r="AX67" s="187">
        <f t="shared" si="764"/>
        <v>0</v>
      </c>
      <c r="AY67" s="237">
        <f t="shared" si="764"/>
        <v>0</v>
      </c>
      <c r="AZ67" s="237">
        <f t="shared" si="764"/>
        <v>0</v>
      </c>
      <c r="BA67" s="187">
        <f t="shared" si="764"/>
        <v>0</v>
      </c>
      <c r="BB67" s="187">
        <f t="shared" si="764"/>
        <v>0</v>
      </c>
      <c r="BC67" s="187">
        <f t="shared" si="764"/>
        <v>0</v>
      </c>
      <c r="BD67" s="187">
        <f t="shared" si="764"/>
        <v>0</v>
      </c>
      <c r="BE67" s="187">
        <f t="shared" si="764"/>
        <v>0</v>
      </c>
      <c r="BF67" s="187">
        <f t="shared" si="764"/>
        <v>0</v>
      </c>
      <c r="BG67" s="187">
        <f t="shared" si="764"/>
        <v>0</v>
      </c>
      <c r="BH67" s="187">
        <f t="shared" si="764"/>
        <v>0</v>
      </c>
      <c r="BI67" s="187">
        <f t="shared" si="764"/>
        <v>0</v>
      </c>
      <c r="BJ67" s="187">
        <f t="shared" si="764"/>
        <v>0</v>
      </c>
      <c r="BK67" s="187">
        <f t="shared" si="764"/>
        <v>0</v>
      </c>
      <c r="BL67" s="237">
        <f t="shared" si="764"/>
        <v>0</v>
      </c>
      <c r="BM67" s="237">
        <f t="shared" si="764"/>
        <v>0</v>
      </c>
      <c r="BN67" s="187">
        <f t="shared" si="764"/>
        <v>0</v>
      </c>
      <c r="BO67" s="187">
        <f t="shared" si="764"/>
        <v>0</v>
      </c>
      <c r="BP67" s="187">
        <f t="shared" si="764"/>
        <v>0</v>
      </c>
      <c r="BQ67" s="187">
        <f t="shared" si="764"/>
        <v>0</v>
      </c>
      <c r="BR67" s="187">
        <f t="shared" si="764"/>
        <v>0</v>
      </c>
      <c r="BS67" s="187">
        <f t="shared" ref="BS67:CO67" si="765">+SUM(BS68:BS69)</f>
        <v>0</v>
      </c>
      <c r="BT67" s="187">
        <f t="shared" si="765"/>
        <v>0</v>
      </c>
      <c r="BU67" s="187">
        <f t="shared" si="765"/>
        <v>0</v>
      </c>
      <c r="BV67" s="187">
        <f t="shared" si="765"/>
        <v>0</v>
      </c>
      <c r="BW67" s="187">
        <f t="shared" si="765"/>
        <v>0</v>
      </c>
      <c r="BX67" s="187">
        <f t="shared" si="765"/>
        <v>0</v>
      </c>
      <c r="BY67" s="237">
        <f t="shared" si="765"/>
        <v>0</v>
      </c>
      <c r="BZ67" s="237">
        <f t="shared" si="765"/>
        <v>0</v>
      </c>
      <c r="CA67" s="187">
        <f t="shared" si="765"/>
        <v>0</v>
      </c>
      <c r="CB67" s="187">
        <f t="shared" si="765"/>
        <v>0</v>
      </c>
      <c r="CC67" s="187">
        <f t="shared" si="765"/>
        <v>0</v>
      </c>
      <c r="CD67" s="187">
        <f t="shared" si="765"/>
        <v>0</v>
      </c>
      <c r="CE67" s="187">
        <f t="shared" si="765"/>
        <v>0</v>
      </c>
      <c r="CF67" s="187">
        <f t="shared" si="765"/>
        <v>0</v>
      </c>
      <c r="CG67" s="187">
        <f t="shared" si="765"/>
        <v>0</v>
      </c>
      <c r="CH67" s="187">
        <f t="shared" si="765"/>
        <v>0</v>
      </c>
      <c r="CI67" s="187">
        <f t="shared" si="765"/>
        <v>0</v>
      </c>
      <c r="CJ67" s="187">
        <f t="shared" si="765"/>
        <v>0</v>
      </c>
      <c r="CK67" s="187">
        <f t="shared" si="765"/>
        <v>0</v>
      </c>
      <c r="CL67" s="237">
        <f t="shared" si="765"/>
        <v>6190587</v>
      </c>
      <c r="CM67" s="237">
        <f t="shared" si="765"/>
        <v>0</v>
      </c>
      <c r="CN67" s="237">
        <f t="shared" si="765"/>
        <v>0</v>
      </c>
      <c r="CO67" s="237">
        <f t="shared" si="765"/>
        <v>0</v>
      </c>
      <c r="CP67" s="245">
        <f t="shared" si="738"/>
        <v>0</v>
      </c>
      <c r="CQ67" s="244">
        <f t="shared" si="739"/>
        <v>0</v>
      </c>
      <c r="CR67" s="267">
        <f>+BK67/$BK$61</f>
        <v>0</v>
      </c>
      <c r="CS67" s="228"/>
      <c r="CT67" s="172"/>
      <c r="CU67" s="173"/>
      <c r="CV67" s="425"/>
      <c r="CW67" s="312"/>
      <c r="CX67" s="425"/>
      <c r="CY67" s="312"/>
      <c r="CZ67" s="313"/>
      <c r="DA67" s="444"/>
      <c r="DB67" s="425"/>
      <c r="DC67" s="312"/>
      <c r="DD67" s="425"/>
      <c r="DF67" s="173"/>
      <c r="DG67" s="173"/>
      <c r="DH67" s="173"/>
      <c r="DI67" s="173"/>
      <c r="DJ67" s="173"/>
      <c r="DK67" s="174"/>
      <c r="DL67" s="173"/>
      <c r="DM67" s="173"/>
      <c r="DN67" s="173"/>
      <c r="DO67" s="173"/>
    </row>
    <row r="68" spans="1:119" s="134" customFormat="1" outlineLevel="3" x14ac:dyDescent="0.2">
      <c r="B68" s="452" t="str">
        <f t="shared" ref="B68:B69" si="766">+C68&amp;D68</f>
        <v>A-2-0-3-51-110</v>
      </c>
      <c r="C68" s="183" t="s">
        <v>490</v>
      </c>
      <c r="D68" s="168" t="s">
        <v>415</v>
      </c>
      <c r="E68" s="300" t="s">
        <v>391</v>
      </c>
      <c r="F68" s="152">
        <v>1190587</v>
      </c>
      <c r="G68" s="150"/>
      <c r="H68" s="149"/>
      <c r="I68" s="178"/>
      <c r="J68" s="161"/>
      <c r="K68" s="161"/>
      <c r="L68" s="161"/>
      <c r="M68" s="161"/>
      <c r="N68" s="162"/>
      <c r="O68" s="162"/>
      <c r="P68" s="162"/>
      <c r="Q68" s="161"/>
      <c r="R68" s="161"/>
      <c r="S68" s="161"/>
      <c r="T68" s="161"/>
      <c r="U68" s="161"/>
      <c r="V68" s="161"/>
      <c r="W68" s="161"/>
      <c r="X68" s="161"/>
      <c r="Y68" s="161"/>
      <c r="Z68" s="161"/>
      <c r="AA68" s="161"/>
      <c r="AB68" s="161"/>
      <c r="AC68" s="161"/>
      <c r="AD68" s="161"/>
      <c r="AE68" s="154">
        <f t="shared" ref="AE68:AE69" si="767">+G68+I68+K68+M68+O68+Q68+S68+U68+W68+Y68+AA68+AC68</f>
        <v>0</v>
      </c>
      <c r="AF68" s="149">
        <f t="shared" ref="AF68:AF69" si="768">+H68+J68+L68+N68+P68+R68+T68+V68+X68+Z68+AB68+AD68</f>
        <v>0</v>
      </c>
      <c r="AG68" s="152"/>
      <c r="AH68" s="151"/>
      <c r="AI68" s="156">
        <f t="shared" ref="AI68:AI69" si="769">+F68-AE68+AF68-AG68+AH68</f>
        <v>1190587</v>
      </c>
      <c r="AJ68" s="149"/>
      <c r="AK68" s="204"/>
      <c r="AL68" s="153">
        <v>0</v>
      </c>
      <c r="AM68" s="178"/>
      <c r="AN68" s="161"/>
      <c r="AO68" s="161"/>
      <c r="AP68" s="161"/>
      <c r="AQ68" s="161"/>
      <c r="AR68" s="161"/>
      <c r="AS68" s="161"/>
      <c r="AT68" s="161"/>
      <c r="AU68" s="161"/>
      <c r="AV68" s="161"/>
      <c r="AW68" s="161"/>
      <c r="AX68" s="149">
        <f t="shared" ref="AX68:AX69" si="770">+SUM(AL68:AW68)</f>
        <v>0</v>
      </c>
      <c r="AY68" s="152">
        <v>0</v>
      </c>
      <c r="AZ68" s="178"/>
      <c r="BA68" s="161"/>
      <c r="BB68" s="161"/>
      <c r="BC68" s="161"/>
      <c r="BD68" s="161"/>
      <c r="BE68" s="161"/>
      <c r="BF68" s="161"/>
      <c r="BG68" s="161"/>
      <c r="BH68" s="161"/>
      <c r="BI68" s="161"/>
      <c r="BJ68" s="161"/>
      <c r="BK68" s="155">
        <f t="shared" ref="BK68:BK69" si="771">+SUM(AY68:BJ68)</f>
        <v>0</v>
      </c>
      <c r="BL68" s="152">
        <v>0</v>
      </c>
      <c r="BM68" s="178"/>
      <c r="BN68" s="161"/>
      <c r="BO68" s="161"/>
      <c r="BP68" s="161"/>
      <c r="BQ68" s="161"/>
      <c r="BR68" s="161"/>
      <c r="BS68" s="161"/>
      <c r="BT68" s="161"/>
      <c r="BU68" s="161"/>
      <c r="BV68" s="161"/>
      <c r="BW68" s="161"/>
      <c r="BX68" s="155">
        <f t="shared" ref="BX68:BX69" si="772">+SUM(BL68:BW68)</f>
        <v>0</v>
      </c>
      <c r="BY68" s="152">
        <v>0</v>
      </c>
      <c r="BZ68" s="178"/>
      <c r="CA68" s="161"/>
      <c r="CB68" s="161"/>
      <c r="CC68" s="161"/>
      <c r="CD68" s="161"/>
      <c r="CE68" s="161"/>
      <c r="CF68" s="161"/>
      <c r="CG68" s="161"/>
      <c r="CH68" s="161"/>
      <c r="CI68" s="161"/>
      <c r="CJ68" s="161"/>
      <c r="CK68" s="155">
        <f t="shared" ref="CK68:CK69" si="773">+SUM(BY68:CJ68)</f>
        <v>0</v>
      </c>
      <c r="CL68" s="152">
        <f t="shared" ref="CL68:CL69" si="774">+AI68-AX68</f>
        <v>1190587</v>
      </c>
      <c r="CM68" s="152">
        <f t="shared" ref="CM68:CM69" si="775">+AL68-AY68</f>
        <v>0</v>
      </c>
      <c r="CN68" s="152">
        <f t="shared" ref="CN68:CN69" si="776">+BK68-BX68</f>
        <v>0</v>
      </c>
      <c r="CO68" s="152">
        <f t="shared" ref="CO68:CO69" si="777">+BX68-CK68</f>
        <v>0</v>
      </c>
      <c r="CP68" s="355">
        <f t="shared" si="738"/>
        <v>0</v>
      </c>
      <c r="CQ68" s="356">
        <f t="shared" si="739"/>
        <v>0</v>
      </c>
      <c r="CR68" s="164"/>
      <c r="CS68" s="351" t="e">
        <f>+AY68/$AY$67</f>
        <v>#DIV/0!</v>
      </c>
      <c r="CT68" s="137"/>
      <c r="CU68" s="158">
        <v>1190587</v>
      </c>
      <c r="CV68" s="426">
        <f t="shared" ref="CV68:CV69" si="778">+CU68-AI68</f>
        <v>0</v>
      </c>
      <c r="CW68" s="436">
        <v>0</v>
      </c>
      <c r="CX68" s="426">
        <f t="shared" ref="CX68:CX69" si="779">+CW68-AX68</f>
        <v>0</v>
      </c>
      <c r="CY68" s="436">
        <v>0</v>
      </c>
      <c r="CZ68" s="428">
        <f t="shared" ref="CZ68:CZ69" si="780">+CY68-BK68</f>
        <v>0</v>
      </c>
      <c r="DA68" s="436">
        <v>0</v>
      </c>
      <c r="DB68" s="426">
        <f t="shared" ref="DB68:DB69" si="781">+DA68-BX68</f>
        <v>0</v>
      </c>
      <c r="DC68" s="436">
        <v>0</v>
      </c>
      <c r="DD68" s="426">
        <f t="shared" ref="DD68:DD69" si="782">+DC68-CK68</f>
        <v>0</v>
      </c>
      <c r="DF68" s="157"/>
      <c r="DG68" s="157"/>
      <c r="DH68" s="157"/>
      <c r="DI68" s="157"/>
      <c r="DJ68" s="157"/>
      <c r="DK68" s="157"/>
      <c r="DL68" s="157"/>
      <c r="DM68" s="157"/>
      <c r="DN68" s="157"/>
      <c r="DO68" s="157"/>
    </row>
    <row r="69" spans="1:119" s="134" customFormat="1" outlineLevel="3" x14ac:dyDescent="0.2">
      <c r="B69" s="452" t="str">
        <f t="shared" si="766"/>
        <v>A-2-0-3-51-210</v>
      </c>
      <c r="C69" s="183" t="s">
        <v>491</v>
      </c>
      <c r="D69" s="168" t="s">
        <v>415</v>
      </c>
      <c r="E69" s="300" t="s">
        <v>392</v>
      </c>
      <c r="F69" s="152">
        <v>5000000</v>
      </c>
      <c r="G69" s="150"/>
      <c r="H69" s="149"/>
      <c r="I69" s="178"/>
      <c r="J69" s="161"/>
      <c r="K69" s="161"/>
      <c r="L69" s="161"/>
      <c r="M69" s="161"/>
      <c r="N69" s="162"/>
      <c r="O69" s="162"/>
      <c r="P69" s="162"/>
      <c r="Q69" s="161"/>
      <c r="R69" s="161"/>
      <c r="S69" s="161"/>
      <c r="T69" s="161"/>
      <c r="U69" s="161"/>
      <c r="V69" s="161"/>
      <c r="W69" s="161"/>
      <c r="X69" s="161"/>
      <c r="Y69" s="161"/>
      <c r="Z69" s="161"/>
      <c r="AA69" s="161"/>
      <c r="AB69" s="161"/>
      <c r="AC69" s="161"/>
      <c r="AD69" s="161"/>
      <c r="AE69" s="154">
        <f t="shared" si="767"/>
        <v>0</v>
      </c>
      <c r="AF69" s="149">
        <f t="shared" si="768"/>
        <v>0</v>
      </c>
      <c r="AG69" s="152"/>
      <c r="AH69" s="151"/>
      <c r="AI69" s="156">
        <f t="shared" si="769"/>
        <v>5000000</v>
      </c>
      <c r="AJ69" s="149"/>
      <c r="AK69" s="204"/>
      <c r="AL69" s="153">
        <v>0</v>
      </c>
      <c r="AM69" s="178"/>
      <c r="AN69" s="161"/>
      <c r="AO69" s="161"/>
      <c r="AP69" s="161"/>
      <c r="AQ69" s="161"/>
      <c r="AR69" s="161"/>
      <c r="AS69" s="161"/>
      <c r="AT69" s="161"/>
      <c r="AU69" s="161"/>
      <c r="AV69" s="161"/>
      <c r="AW69" s="161"/>
      <c r="AX69" s="149">
        <f t="shared" si="770"/>
        <v>0</v>
      </c>
      <c r="AY69" s="152">
        <v>0</v>
      </c>
      <c r="AZ69" s="178"/>
      <c r="BA69" s="161"/>
      <c r="BB69" s="161"/>
      <c r="BC69" s="161"/>
      <c r="BD69" s="161"/>
      <c r="BE69" s="161"/>
      <c r="BF69" s="161"/>
      <c r="BG69" s="161"/>
      <c r="BH69" s="161"/>
      <c r="BI69" s="161"/>
      <c r="BJ69" s="161"/>
      <c r="BK69" s="155">
        <f t="shared" si="771"/>
        <v>0</v>
      </c>
      <c r="BL69" s="152">
        <v>0</v>
      </c>
      <c r="BM69" s="178"/>
      <c r="BN69" s="161"/>
      <c r="BO69" s="161"/>
      <c r="BP69" s="161"/>
      <c r="BQ69" s="161"/>
      <c r="BR69" s="161"/>
      <c r="BS69" s="161"/>
      <c r="BT69" s="161"/>
      <c r="BU69" s="161"/>
      <c r="BV69" s="161"/>
      <c r="BW69" s="161"/>
      <c r="BX69" s="155">
        <f t="shared" si="772"/>
        <v>0</v>
      </c>
      <c r="BY69" s="152">
        <v>0</v>
      </c>
      <c r="BZ69" s="178"/>
      <c r="CA69" s="161"/>
      <c r="CB69" s="161"/>
      <c r="CC69" s="161"/>
      <c r="CD69" s="161"/>
      <c r="CE69" s="161"/>
      <c r="CF69" s="161"/>
      <c r="CG69" s="161"/>
      <c r="CH69" s="161"/>
      <c r="CI69" s="161"/>
      <c r="CJ69" s="161"/>
      <c r="CK69" s="155">
        <f t="shared" si="773"/>
        <v>0</v>
      </c>
      <c r="CL69" s="152">
        <f t="shared" si="774"/>
        <v>5000000</v>
      </c>
      <c r="CM69" s="152">
        <f t="shared" si="775"/>
        <v>0</v>
      </c>
      <c r="CN69" s="152">
        <f t="shared" si="776"/>
        <v>0</v>
      </c>
      <c r="CO69" s="152">
        <f t="shared" si="777"/>
        <v>0</v>
      </c>
      <c r="CP69" s="355">
        <f t="shared" si="738"/>
        <v>0</v>
      </c>
      <c r="CQ69" s="356">
        <f t="shared" si="739"/>
        <v>0</v>
      </c>
      <c r="CR69" s="164"/>
      <c r="CS69" s="351" t="e">
        <f>+AY69/$AY$67</f>
        <v>#DIV/0!</v>
      </c>
      <c r="CT69" s="137"/>
      <c r="CU69" s="158">
        <v>5000000</v>
      </c>
      <c r="CV69" s="426">
        <f t="shared" si="778"/>
        <v>0</v>
      </c>
      <c r="CW69" s="436">
        <v>0</v>
      </c>
      <c r="CX69" s="426">
        <f t="shared" si="779"/>
        <v>0</v>
      </c>
      <c r="CY69" s="436">
        <v>0</v>
      </c>
      <c r="CZ69" s="428">
        <f t="shared" si="780"/>
        <v>0</v>
      </c>
      <c r="DA69" s="436">
        <v>0</v>
      </c>
      <c r="DB69" s="426">
        <f t="shared" si="781"/>
        <v>0</v>
      </c>
      <c r="DC69" s="436">
        <v>0</v>
      </c>
      <c r="DD69" s="426">
        <f t="shared" si="782"/>
        <v>0</v>
      </c>
      <c r="DE69" s="159"/>
      <c r="DF69" s="157"/>
      <c r="DG69" s="157"/>
      <c r="DH69" s="157"/>
      <c r="DI69" s="157"/>
      <c r="DJ69" s="157"/>
      <c r="DK69" s="158"/>
      <c r="DL69" s="157"/>
      <c r="DM69" s="157"/>
      <c r="DN69" s="157"/>
      <c r="DO69" s="157"/>
    </row>
    <row r="70" spans="1:119" s="175" customFormat="1" ht="20.25" customHeight="1" outlineLevel="1" x14ac:dyDescent="0.25">
      <c r="A70" s="169"/>
      <c r="B70" s="451"/>
      <c r="C70" s="179" t="s">
        <v>627</v>
      </c>
      <c r="D70" s="170" t="s">
        <v>415</v>
      </c>
      <c r="E70" s="399" t="s">
        <v>628</v>
      </c>
      <c r="F70" s="237">
        <f>+F71+F79+F82+F92+F101+F105+F108+F114+F118+F120+F123+F128+F129</f>
        <v>14031050000</v>
      </c>
      <c r="G70" s="237">
        <f t="shared" ref="G70:BR70" si="783">+G71+G79+G82+G92+G101+G105+G108+G114+G118+G120+G123+G128+G129</f>
        <v>245000000</v>
      </c>
      <c r="H70" s="237">
        <f t="shared" si="783"/>
        <v>245000000</v>
      </c>
      <c r="I70" s="237">
        <f t="shared" si="783"/>
        <v>0</v>
      </c>
      <c r="J70" s="237">
        <f t="shared" si="783"/>
        <v>0</v>
      </c>
      <c r="K70" s="237">
        <f t="shared" si="783"/>
        <v>0</v>
      </c>
      <c r="L70" s="237">
        <f t="shared" si="783"/>
        <v>0</v>
      </c>
      <c r="M70" s="237">
        <f t="shared" si="783"/>
        <v>0</v>
      </c>
      <c r="N70" s="237">
        <f t="shared" si="783"/>
        <v>0</v>
      </c>
      <c r="O70" s="237">
        <f t="shared" si="783"/>
        <v>0</v>
      </c>
      <c r="P70" s="237">
        <f t="shared" si="783"/>
        <v>0</v>
      </c>
      <c r="Q70" s="237">
        <f t="shared" si="783"/>
        <v>0</v>
      </c>
      <c r="R70" s="237">
        <f t="shared" si="783"/>
        <v>0</v>
      </c>
      <c r="S70" s="237">
        <f t="shared" si="783"/>
        <v>0</v>
      </c>
      <c r="T70" s="237">
        <f t="shared" si="783"/>
        <v>0</v>
      </c>
      <c r="U70" s="237">
        <f t="shared" si="783"/>
        <v>0</v>
      </c>
      <c r="V70" s="237">
        <f t="shared" si="783"/>
        <v>0</v>
      </c>
      <c r="W70" s="237">
        <f t="shared" si="783"/>
        <v>0</v>
      </c>
      <c r="X70" s="237">
        <f t="shared" si="783"/>
        <v>0</v>
      </c>
      <c r="Y70" s="237">
        <f t="shared" si="783"/>
        <v>0</v>
      </c>
      <c r="Z70" s="237">
        <f t="shared" si="783"/>
        <v>0</v>
      </c>
      <c r="AA70" s="237">
        <f t="shared" si="783"/>
        <v>0</v>
      </c>
      <c r="AB70" s="237">
        <f t="shared" si="783"/>
        <v>0</v>
      </c>
      <c r="AC70" s="237">
        <f t="shared" si="783"/>
        <v>0</v>
      </c>
      <c r="AD70" s="237">
        <f t="shared" si="783"/>
        <v>0</v>
      </c>
      <c r="AE70" s="237">
        <f t="shared" si="783"/>
        <v>245000000</v>
      </c>
      <c r="AF70" s="237">
        <f t="shared" si="783"/>
        <v>245000000</v>
      </c>
      <c r="AG70" s="237">
        <f t="shared" si="783"/>
        <v>0</v>
      </c>
      <c r="AH70" s="210">
        <f t="shared" si="783"/>
        <v>0</v>
      </c>
      <c r="AI70" s="187">
        <f t="shared" si="783"/>
        <v>14031050000</v>
      </c>
      <c r="AJ70" s="187">
        <f t="shared" si="783"/>
        <v>0</v>
      </c>
      <c r="AK70" s="237">
        <f t="shared" si="783"/>
        <v>0</v>
      </c>
      <c r="AL70" s="187">
        <f t="shared" si="783"/>
        <v>8860368015.9599991</v>
      </c>
      <c r="AM70" s="237">
        <f t="shared" si="783"/>
        <v>0</v>
      </c>
      <c r="AN70" s="237">
        <f t="shared" si="783"/>
        <v>0</v>
      </c>
      <c r="AO70" s="237">
        <f t="shared" si="783"/>
        <v>0</v>
      </c>
      <c r="AP70" s="237">
        <f t="shared" si="783"/>
        <v>0</v>
      </c>
      <c r="AQ70" s="237">
        <f t="shared" si="783"/>
        <v>0</v>
      </c>
      <c r="AR70" s="237">
        <f t="shared" si="783"/>
        <v>0</v>
      </c>
      <c r="AS70" s="237">
        <f t="shared" si="783"/>
        <v>0</v>
      </c>
      <c r="AT70" s="237">
        <f t="shared" si="783"/>
        <v>0</v>
      </c>
      <c r="AU70" s="237">
        <f t="shared" si="783"/>
        <v>0</v>
      </c>
      <c r="AV70" s="237">
        <f t="shared" si="783"/>
        <v>0</v>
      </c>
      <c r="AW70" s="237">
        <f t="shared" si="783"/>
        <v>0</v>
      </c>
      <c r="AX70" s="237">
        <f t="shared" si="783"/>
        <v>8860368015.9599991</v>
      </c>
      <c r="AY70" s="237">
        <f t="shared" si="783"/>
        <v>6614973558.96</v>
      </c>
      <c r="AZ70" s="237">
        <f t="shared" si="783"/>
        <v>0</v>
      </c>
      <c r="BA70" s="237">
        <f t="shared" si="783"/>
        <v>0</v>
      </c>
      <c r="BB70" s="237">
        <f t="shared" si="783"/>
        <v>0</v>
      </c>
      <c r="BC70" s="237">
        <f t="shared" si="783"/>
        <v>0</v>
      </c>
      <c r="BD70" s="237">
        <f t="shared" si="783"/>
        <v>0</v>
      </c>
      <c r="BE70" s="237">
        <f t="shared" si="783"/>
        <v>0</v>
      </c>
      <c r="BF70" s="237">
        <f t="shared" si="783"/>
        <v>0</v>
      </c>
      <c r="BG70" s="237">
        <f t="shared" si="783"/>
        <v>0</v>
      </c>
      <c r="BH70" s="237">
        <f t="shared" si="783"/>
        <v>0</v>
      </c>
      <c r="BI70" s="237">
        <f t="shared" si="783"/>
        <v>0</v>
      </c>
      <c r="BJ70" s="237">
        <f t="shared" si="783"/>
        <v>0</v>
      </c>
      <c r="BK70" s="237">
        <f t="shared" si="783"/>
        <v>6614973558.96</v>
      </c>
      <c r="BL70" s="237">
        <f t="shared" si="783"/>
        <v>249777063</v>
      </c>
      <c r="BM70" s="237">
        <f t="shared" si="783"/>
        <v>0</v>
      </c>
      <c r="BN70" s="237">
        <f t="shared" si="783"/>
        <v>0</v>
      </c>
      <c r="BO70" s="237">
        <f t="shared" si="783"/>
        <v>0</v>
      </c>
      <c r="BP70" s="237">
        <f t="shared" si="783"/>
        <v>0</v>
      </c>
      <c r="BQ70" s="237">
        <f t="shared" si="783"/>
        <v>0</v>
      </c>
      <c r="BR70" s="237">
        <f t="shared" si="783"/>
        <v>0</v>
      </c>
      <c r="BS70" s="237">
        <f t="shared" ref="BS70:CO70" si="784">+BS71+BS79+BS82+BS92+BS101+BS105+BS108+BS114+BS118+BS120+BS123+BS128+BS129</f>
        <v>0</v>
      </c>
      <c r="BT70" s="237">
        <f t="shared" si="784"/>
        <v>0</v>
      </c>
      <c r="BU70" s="237">
        <f t="shared" si="784"/>
        <v>0</v>
      </c>
      <c r="BV70" s="237">
        <f t="shared" si="784"/>
        <v>0</v>
      </c>
      <c r="BW70" s="237">
        <f t="shared" si="784"/>
        <v>0</v>
      </c>
      <c r="BX70" s="237">
        <f t="shared" si="784"/>
        <v>249777063</v>
      </c>
      <c r="BY70" s="237">
        <f t="shared" si="784"/>
        <v>208106528</v>
      </c>
      <c r="BZ70" s="237">
        <f t="shared" si="784"/>
        <v>0</v>
      </c>
      <c r="CA70" s="237">
        <f t="shared" si="784"/>
        <v>0</v>
      </c>
      <c r="CB70" s="237">
        <f t="shared" si="784"/>
        <v>0</v>
      </c>
      <c r="CC70" s="237">
        <f t="shared" si="784"/>
        <v>0</v>
      </c>
      <c r="CD70" s="237">
        <f t="shared" si="784"/>
        <v>0</v>
      </c>
      <c r="CE70" s="237">
        <f t="shared" si="784"/>
        <v>0</v>
      </c>
      <c r="CF70" s="237">
        <f t="shared" si="784"/>
        <v>0</v>
      </c>
      <c r="CG70" s="237">
        <f t="shared" si="784"/>
        <v>0</v>
      </c>
      <c r="CH70" s="237">
        <f t="shared" si="784"/>
        <v>0</v>
      </c>
      <c r="CI70" s="237">
        <f t="shared" si="784"/>
        <v>0</v>
      </c>
      <c r="CJ70" s="237">
        <f t="shared" si="784"/>
        <v>0</v>
      </c>
      <c r="CK70" s="237">
        <f t="shared" si="784"/>
        <v>208106528</v>
      </c>
      <c r="CL70" s="237">
        <f t="shared" si="784"/>
        <v>5170681984.04</v>
      </c>
      <c r="CM70" s="237">
        <f t="shared" si="784"/>
        <v>2245394457</v>
      </c>
      <c r="CN70" s="237">
        <f t="shared" si="784"/>
        <v>6365196495.96</v>
      </c>
      <c r="CO70" s="237">
        <f t="shared" si="784"/>
        <v>41670535</v>
      </c>
      <c r="CP70" s="245">
        <f t="shared" si="738"/>
        <v>0.63148289087131748</v>
      </c>
      <c r="CQ70" s="244">
        <f t="shared" si="739"/>
        <v>0.47145249706614972</v>
      </c>
      <c r="CR70" s="267">
        <f>+BK70/$BK$60</f>
        <v>0.99238516312381098</v>
      </c>
      <c r="CS70" s="228"/>
      <c r="CT70" s="172"/>
      <c r="CU70" s="173"/>
      <c r="CV70" s="425"/>
      <c r="CW70" s="312"/>
      <c r="CX70" s="425"/>
      <c r="CY70" s="312"/>
      <c r="CZ70" s="313"/>
      <c r="DA70" s="444"/>
      <c r="DB70" s="425"/>
      <c r="DC70" s="312"/>
      <c r="DD70" s="425"/>
      <c r="DF70" s="173"/>
      <c r="DG70" s="173"/>
      <c r="DH70" s="173"/>
      <c r="DI70" s="173"/>
      <c r="DJ70" s="173"/>
      <c r="DK70" s="174"/>
      <c r="DL70" s="173"/>
      <c r="DM70" s="173"/>
      <c r="DN70" s="173"/>
      <c r="DO70" s="173"/>
    </row>
    <row r="71" spans="1:119" s="175" customFormat="1" ht="20.25" customHeight="1" outlineLevel="1" x14ac:dyDescent="0.25">
      <c r="A71" s="169"/>
      <c r="B71" s="451"/>
      <c r="C71" s="179" t="s">
        <v>629</v>
      </c>
      <c r="D71" s="170" t="s">
        <v>415</v>
      </c>
      <c r="E71" s="399" t="s">
        <v>631</v>
      </c>
      <c r="F71" s="237">
        <f>+SUM(F72:F78)</f>
        <v>1022000000</v>
      </c>
      <c r="G71" s="194">
        <f t="shared" ref="G71:BR71" si="785">+SUM(G72:G78)</f>
        <v>0</v>
      </c>
      <c r="H71" s="187">
        <f t="shared" si="785"/>
        <v>0</v>
      </c>
      <c r="I71" s="237">
        <f t="shared" si="785"/>
        <v>0</v>
      </c>
      <c r="J71" s="187">
        <f t="shared" si="785"/>
        <v>0</v>
      </c>
      <c r="K71" s="187">
        <f t="shared" si="785"/>
        <v>0</v>
      </c>
      <c r="L71" s="187">
        <f t="shared" si="785"/>
        <v>0</v>
      </c>
      <c r="M71" s="187">
        <f t="shared" si="785"/>
        <v>0</v>
      </c>
      <c r="N71" s="187">
        <f t="shared" si="785"/>
        <v>0</v>
      </c>
      <c r="O71" s="187">
        <f t="shared" si="785"/>
        <v>0</v>
      </c>
      <c r="P71" s="187">
        <f t="shared" si="785"/>
        <v>0</v>
      </c>
      <c r="Q71" s="187">
        <f t="shared" si="785"/>
        <v>0</v>
      </c>
      <c r="R71" s="187">
        <f t="shared" si="785"/>
        <v>0</v>
      </c>
      <c r="S71" s="187">
        <f t="shared" si="785"/>
        <v>0</v>
      </c>
      <c r="T71" s="187">
        <f t="shared" si="785"/>
        <v>0</v>
      </c>
      <c r="U71" s="187">
        <f t="shared" si="785"/>
        <v>0</v>
      </c>
      <c r="V71" s="187">
        <f t="shared" si="785"/>
        <v>0</v>
      </c>
      <c r="W71" s="187">
        <f t="shared" si="785"/>
        <v>0</v>
      </c>
      <c r="X71" s="187">
        <f t="shared" si="785"/>
        <v>0</v>
      </c>
      <c r="Y71" s="187">
        <f t="shared" si="785"/>
        <v>0</v>
      </c>
      <c r="Z71" s="187">
        <f t="shared" si="785"/>
        <v>0</v>
      </c>
      <c r="AA71" s="187">
        <f t="shared" si="785"/>
        <v>0</v>
      </c>
      <c r="AB71" s="187">
        <f t="shared" si="785"/>
        <v>0</v>
      </c>
      <c r="AC71" s="187">
        <f t="shared" si="785"/>
        <v>0</v>
      </c>
      <c r="AD71" s="187">
        <f t="shared" si="785"/>
        <v>0</v>
      </c>
      <c r="AE71" s="194">
        <f t="shared" si="785"/>
        <v>0</v>
      </c>
      <c r="AF71" s="187">
        <f t="shared" si="785"/>
        <v>0</v>
      </c>
      <c r="AG71" s="237">
        <f t="shared" si="785"/>
        <v>0</v>
      </c>
      <c r="AH71" s="210">
        <f t="shared" si="785"/>
        <v>0</v>
      </c>
      <c r="AI71" s="187">
        <f t="shared" si="785"/>
        <v>1022000000</v>
      </c>
      <c r="AJ71" s="187">
        <f t="shared" si="785"/>
        <v>0</v>
      </c>
      <c r="AK71" s="237">
        <f t="shared" si="785"/>
        <v>0</v>
      </c>
      <c r="AL71" s="187">
        <f t="shared" si="785"/>
        <v>0</v>
      </c>
      <c r="AM71" s="237">
        <f t="shared" si="785"/>
        <v>0</v>
      </c>
      <c r="AN71" s="187">
        <f t="shared" si="785"/>
        <v>0</v>
      </c>
      <c r="AO71" s="187">
        <f t="shared" si="785"/>
        <v>0</v>
      </c>
      <c r="AP71" s="187">
        <f t="shared" si="785"/>
        <v>0</v>
      </c>
      <c r="AQ71" s="187">
        <f t="shared" si="785"/>
        <v>0</v>
      </c>
      <c r="AR71" s="187">
        <f t="shared" si="785"/>
        <v>0</v>
      </c>
      <c r="AS71" s="187">
        <f t="shared" si="785"/>
        <v>0</v>
      </c>
      <c r="AT71" s="187">
        <f t="shared" si="785"/>
        <v>0</v>
      </c>
      <c r="AU71" s="187">
        <f t="shared" si="785"/>
        <v>0</v>
      </c>
      <c r="AV71" s="187">
        <f t="shared" si="785"/>
        <v>0</v>
      </c>
      <c r="AW71" s="187">
        <f t="shared" si="785"/>
        <v>0</v>
      </c>
      <c r="AX71" s="187">
        <f t="shared" si="785"/>
        <v>0</v>
      </c>
      <c r="AY71" s="237">
        <f t="shared" si="785"/>
        <v>0</v>
      </c>
      <c r="AZ71" s="237">
        <f t="shared" si="785"/>
        <v>0</v>
      </c>
      <c r="BA71" s="187">
        <f t="shared" si="785"/>
        <v>0</v>
      </c>
      <c r="BB71" s="187">
        <f t="shared" si="785"/>
        <v>0</v>
      </c>
      <c r="BC71" s="187">
        <f t="shared" si="785"/>
        <v>0</v>
      </c>
      <c r="BD71" s="187">
        <f t="shared" si="785"/>
        <v>0</v>
      </c>
      <c r="BE71" s="187">
        <f t="shared" si="785"/>
        <v>0</v>
      </c>
      <c r="BF71" s="187">
        <f t="shared" si="785"/>
        <v>0</v>
      </c>
      <c r="BG71" s="187">
        <f t="shared" si="785"/>
        <v>0</v>
      </c>
      <c r="BH71" s="187">
        <f t="shared" si="785"/>
        <v>0</v>
      </c>
      <c r="BI71" s="187">
        <f t="shared" si="785"/>
        <v>0</v>
      </c>
      <c r="BJ71" s="187">
        <f t="shared" si="785"/>
        <v>0</v>
      </c>
      <c r="BK71" s="187">
        <f t="shared" si="785"/>
        <v>0</v>
      </c>
      <c r="BL71" s="237">
        <f t="shared" si="785"/>
        <v>0</v>
      </c>
      <c r="BM71" s="237">
        <f t="shared" si="785"/>
        <v>0</v>
      </c>
      <c r="BN71" s="187">
        <f t="shared" si="785"/>
        <v>0</v>
      </c>
      <c r="BO71" s="187">
        <f t="shared" si="785"/>
        <v>0</v>
      </c>
      <c r="BP71" s="187">
        <f t="shared" si="785"/>
        <v>0</v>
      </c>
      <c r="BQ71" s="187">
        <f t="shared" si="785"/>
        <v>0</v>
      </c>
      <c r="BR71" s="187">
        <f t="shared" si="785"/>
        <v>0</v>
      </c>
      <c r="BS71" s="187">
        <f t="shared" ref="BS71:CO71" si="786">+SUM(BS72:BS78)</f>
        <v>0</v>
      </c>
      <c r="BT71" s="187">
        <f t="shared" si="786"/>
        <v>0</v>
      </c>
      <c r="BU71" s="187">
        <f t="shared" si="786"/>
        <v>0</v>
      </c>
      <c r="BV71" s="187">
        <f t="shared" si="786"/>
        <v>0</v>
      </c>
      <c r="BW71" s="187">
        <f t="shared" si="786"/>
        <v>0</v>
      </c>
      <c r="BX71" s="187">
        <f t="shared" si="786"/>
        <v>0</v>
      </c>
      <c r="BY71" s="237">
        <f t="shared" si="786"/>
        <v>0</v>
      </c>
      <c r="BZ71" s="237">
        <f t="shared" si="786"/>
        <v>0</v>
      </c>
      <c r="CA71" s="187">
        <f t="shared" si="786"/>
        <v>0</v>
      </c>
      <c r="CB71" s="187">
        <f t="shared" si="786"/>
        <v>0</v>
      </c>
      <c r="CC71" s="187">
        <f t="shared" si="786"/>
        <v>0</v>
      </c>
      <c r="CD71" s="187">
        <f t="shared" si="786"/>
        <v>0</v>
      </c>
      <c r="CE71" s="187">
        <f t="shared" si="786"/>
        <v>0</v>
      </c>
      <c r="CF71" s="187">
        <f t="shared" si="786"/>
        <v>0</v>
      </c>
      <c r="CG71" s="187">
        <f t="shared" si="786"/>
        <v>0</v>
      </c>
      <c r="CH71" s="187">
        <f t="shared" si="786"/>
        <v>0</v>
      </c>
      <c r="CI71" s="187">
        <f t="shared" si="786"/>
        <v>0</v>
      </c>
      <c r="CJ71" s="187">
        <f t="shared" si="786"/>
        <v>0</v>
      </c>
      <c r="CK71" s="187">
        <f t="shared" si="786"/>
        <v>0</v>
      </c>
      <c r="CL71" s="237">
        <f t="shared" si="786"/>
        <v>1022000000</v>
      </c>
      <c r="CM71" s="237">
        <f t="shared" si="786"/>
        <v>0</v>
      </c>
      <c r="CN71" s="237">
        <f t="shared" si="786"/>
        <v>0</v>
      </c>
      <c r="CO71" s="237">
        <f t="shared" si="786"/>
        <v>0</v>
      </c>
      <c r="CP71" s="245">
        <f t="shared" si="738"/>
        <v>0</v>
      </c>
      <c r="CQ71" s="244">
        <f t="shared" si="739"/>
        <v>0</v>
      </c>
      <c r="CR71" s="267">
        <f>+BK71/$BK$60</f>
        <v>0</v>
      </c>
      <c r="CS71" s="351"/>
      <c r="CT71" s="172"/>
      <c r="CU71" s="173"/>
      <c r="CV71" s="425"/>
      <c r="CW71" s="312"/>
      <c r="CX71" s="425"/>
      <c r="CY71" s="312"/>
      <c r="CZ71" s="313"/>
      <c r="DA71" s="444"/>
      <c r="DB71" s="425"/>
      <c r="DC71" s="312"/>
      <c r="DD71" s="425"/>
      <c r="DF71" s="173"/>
      <c r="DG71" s="173"/>
      <c r="DH71" s="173"/>
      <c r="DI71" s="173"/>
      <c r="DJ71" s="173"/>
      <c r="DK71" s="174"/>
      <c r="DL71" s="173"/>
      <c r="DM71" s="173"/>
      <c r="DN71" s="173"/>
      <c r="DO71" s="173"/>
    </row>
    <row r="72" spans="1:119" s="146" customFormat="1" outlineLevel="2" x14ac:dyDescent="0.2">
      <c r="A72" s="134"/>
      <c r="B72" s="452" t="str">
        <f t="shared" ref="B72:B127" si="787">+C72&amp;D72</f>
        <v>A-2-0-4-1-310</v>
      </c>
      <c r="C72" s="183" t="s">
        <v>494</v>
      </c>
      <c r="D72" s="168" t="s">
        <v>415</v>
      </c>
      <c r="E72" s="300" t="s">
        <v>572</v>
      </c>
      <c r="F72" s="152">
        <v>10000000</v>
      </c>
      <c r="G72" s="141"/>
      <c r="H72" s="140"/>
      <c r="I72" s="186"/>
      <c r="J72" s="162"/>
      <c r="K72" s="162"/>
      <c r="L72" s="162"/>
      <c r="M72" s="162"/>
      <c r="N72" s="162"/>
      <c r="O72" s="162"/>
      <c r="P72" s="162"/>
      <c r="Q72" s="162"/>
      <c r="R72" s="162"/>
      <c r="S72" s="162"/>
      <c r="T72" s="162"/>
      <c r="U72" s="162"/>
      <c r="V72" s="162"/>
      <c r="W72" s="162"/>
      <c r="X72" s="162"/>
      <c r="Y72" s="162"/>
      <c r="Z72" s="162"/>
      <c r="AA72" s="162"/>
      <c r="AB72" s="162"/>
      <c r="AC72" s="162"/>
      <c r="AD72" s="162"/>
      <c r="AE72" s="144">
        <f t="shared" ref="AE72:AE78" si="788">+G72+I72+K72+M72+O72+Q72+S72+U72+W72+Y72+AA72+AC72</f>
        <v>0</v>
      </c>
      <c r="AF72" s="140">
        <f t="shared" ref="AF72:AF78" si="789">+H72+J72+L72+N72+P72+R72+T72+V72+X72+Z72+AB72+AD72</f>
        <v>0</v>
      </c>
      <c r="AG72" s="143"/>
      <c r="AH72" s="142"/>
      <c r="AI72" s="149">
        <f t="shared" ref="AI72:AI78" si="790">+F72-AE72+AF72-AG72+AH72</f>
        <v>10000000</v>
      </c>
      <c r="AJ72" s="140"/>
      <c r="AK72" s="186"/>
      <c r="AL72" s="153">
        <v>0</v>
      </c>
      <c r="AM72" s="178"/>
      <c r="AN72" s="161"/>
      <c r="AO72" s="161"/>
      <c r="AP72" s="161"/>
      <c r="AQ72" s="161"/>
      <c r="AR72" s="161"/>
      <c r="AS72" s="161"/>
      <c r="AT72" s="161"/>
      <c r="AU72" s="161"/>
      <c r="AV72" s="161"/>
      <c r="AW72" s="161"/>
      <c r="AX72" s="149">
        <f t="shared" ref="AX72:AX78" si="791">+SUM(AL72:AW72)</f>
        <v>0</v>
      </c>
      <c r="AY72" s="152">
        <v>0</v>
      </c>
      <c r="AZ72" s="178"/>
      <c r="BA72" s="161"/>
      <c r="BB72" s="161"/>
      <c r="BC72" s="161"/>
      <c r="BD72" s="161"/>
      <c r="BE72" s="161"/>
      <c r="BF72" s="161"/>
      <c r="BG72" s="161"/>
      <c r="BH72" s="161"/>
      <c r="BI72" s="161"/>
      <c r="BJ72" s="161"/>
      <c r="BK72" s="155">
        <f t="shared" ref="BK72:BK78" si="792">+SUM(AY72:BJ72)</f>
        <v>0</v>
      </c>
      <c r="BL72" s="152">
        <v>0</v>
      </c>
      <c r="BM72" s="178"/>
      <c r="BN72" s="161"/>
      <c r="BO72" s="161"/>
      <c r="BP72" s="161"/>
      <c r="BQ72" s="161"/>
      <c r="BR72" s="161"/>
      <c r="BS72" s="161"/>
      <c r="BT72" s="161"/>
      <c r="BU72" s="161"/>
      <c r="BV72" s="161"/>
      <c r="BW72" s="161"/>
      <c r="BX72" s="155">
        <f t="shared" ref="BX72:BX78" si="793">+SUM(BL72:BW72)</f>
        <v>0</v>
      </c>
      <c r="BY72" s="152">
        <v>0</v>
      </c>
      <c r="BZ72" s="178"/>
      <c r="CA72" s="161"/>
      <c r="CB72" s="161"/>
      <c r="CC72" s="161"/>
      <c r="CD72" s="161"/>
      <c r="CE72" s="161"/>
      <c r="CF72" s="161"/>
      <c r="CG72" s="161"/>
      <c r="CH72" s="161"/>
      <c r="CI72" s="161"/>
      <c r="CJ72" s="161"/>
      <c r="CK72" s="155">
        <f t="shared" ref="CK72:CK78" si="794">+SUM(BY72:CJ72)</f>
        <v>0</v>
      </c>
      <c r="CL72" s="152">
        <f t="shared" ref="CL72:CL78" si="795">+AI72-AX72</f>
        <v>10000000</v>
      </c>
      <c r="CM72" s="152">
        <f t="shared" ref="CM72:CM78" si="796">+AL72-AY72</f>
        <v>0</v>
      </c>
      <c r="CN72" s="152">
        <f t="shared" ref="CN72:CN78" si="797">+BK72-BX72</f>
        <v>0</v>
      </c>
      <c r="CO72" s="152">
        <f t="shared" ref="CO72:CO78" si="798">+BX72-CK72</f>
        <v>0</v>
      </c>
      <c r="CP72" s="355">
        <f t="shared" si="738"/>
        <v>0</v>
      </c>
      <c r="CQ72" s="356">
        <f t="shared" si="739"/>
        <v>0</v>
      </c>
      <c r="CR72" s="164"/>
      <c r="CS72" s="351" t="e">
        <f>+AY72/$AY$71</f>
        <v>#DIV/0!</v>
      </c>
      <c r="CT72" s="137"/>
      <c r="CU72" s="158">
        <v>10000000</v>
      </c>
      <c r="CV72" s="426">
        <f t="shared" ref="CV72:CV78" si="799">+CU72-AI72</f>
        <v>0</v>
      </c>
      <c r="CW72" s="436">
        <v>0</v>
      </c>
      <c r="CX72" s="426">
        <f t="shared" ref="CX72:CX78" si="800">+CW72-AX72</f>
        <v>0</v>
      </c>
      <c r="CY72" s="436">
        <v>0</v>
      </c>
      <c r="CZ72" s="428">
        <f t="shared" ref="CZ72:CZ78" si="801">+CY72-BK72</f>
        <v>0</v>
      </c>
      <c r="DA72" s="436">
        <v>0</v>
      </c>
      <c r="DB72" s="426">
        <f t="shared" ref="DB72:DB78" si="802">+DA72-BX72</f>
        <v>0</v>
      </c>
      <c r="DC72" s="436">
        <v>0</v>
      </c>
      <c r="DD72" s="426">
        <f t="shared" ref="DD72:DD78" si="803">+DC72-CK72</f>
        <v>0</v>
      </c>
      <c r="DF72" s="147"/>
      <c r="DG72" s="138"/>
      <c r="DH72" s="147"/>
      <c r="DI72" s="147"/>
      <c r="DJ72" s="147"/>
      <c r="DK72" s="148"/>
      <c r="DL72" s="147"/>
      <c r="DM72" s="147"/>
      <c r="DN72" s="147"/>
      <c r="DO72" s="147"/>
    </row>
    <row r="73" spans="1:119" s="134" customFormat="1" outlineLevel="2" x14ac:dyDescent="0.2">
      <c r="B73" s="452" t="str">
        <f t="shared" si="787"/>
        <v>A-2-0-4-1-410</v>
      </c>
      <c r="C73" s="183" t="s">
        <v>495</v>
      </c>
      <c r="D73" s="168" t="s">
        <v>415</v>
      </c>
      <c r="E73" s="300" t="s">
        <v>393</v>
      </c>
      <c r="F73" s="152">
        <v>10000000</v>
      </c>
      <c r="G73" s="150"/>
      <c r="H73" s="149"/>
      <c r="I73" s="178"/>
      <c r="J73" s="161"/>
      <c r="K73" s="161"/>
      <c r="L73" s="161"/>
      <c r="M73" s="162"/>
      <c r="N73" s="162"/>
      <c r="O73" s="162"/>
      <c r="P73" s="162"/>
      <c r="Q73" s="161"/>
      <c r="R73" s="161"/>
      <c r="S73" s="161"/>
      <c r="T73" s="161"/>
      <c r="U73" s="161"/>
      <c r="V73" s="161"/>
      <c r="W73" s="161"/>
      <c r="X73" s="161"/>
      <c r="Y73" s="161"/>
      <c r="Z73" s="161"/>
      <c r="AA73" s="161"/>
      <c r="AB73" s="161"/>
      <c r="AC73" s="161"/>
      <c r="AD73" s="161"/>
      <c r="AE73" s="154">
        <f t="shared" si="788"/>
        <v>0</v>
      </c>
      <c r="AF73" s="149">
        <f t="shared" si="789"/>
        <v>0</v>
      </c>
      <c r="AG73" s="152"/>
      <c r="AH73" s="151"/>
      <c r="AI73" s="156">
        <f t="shared" si="790"/>
        <v>10000000</v>
      </c>
      <c r="AJ73" s="149"/>
      <c r="AK73" s="204"/>
      <c r="AL73" s="153">
        <v>0</v>
      </c>
      <c r="AM73" s="178"/>
      <c r="AN73" s="161"/>
      <c r="AO73" s="161"/>
      <c r="AP73" s="161"/>
      <c r="AQ73" s="161"/>
      <c r="AR73" s="161"/>
      <c r="AS73" s="161"/>
      <c r="AT73" s="161"/>
      <c r="AU73" s="161"/>
      <c r="AV73" s="161"/>
      <c r="AW73" s="161"/>
      <c r="AX73" s="149">
        <f t="shared" si="791"/>
        <v>0</v>
      </c>
      <c r="AY73" s="152">
        <v>0</v>
      </c>
      <c r="AZ73" s="178"/>
      <c r="BA73" s="161"/>
      <c r="BB73" s="161"/>
      <c r="BC73" s="161"/>
      <c r="BD73" s="161"/>
      <c r="BE73" s="161"/>
      <c r="BF73" s="161"/>
      <c r="BG73" s="161"/>
      <c r="BH73" s="161"/>
      <c r="BI73" s="161"/>
      <c r="BJ73" s="161"/>
      <c r="BK73" s="155">
        <f t="shared" si="792"/>
        <v>0</v>
      </c>
      <c r="BL73" s="152">
        <v>0</v>
      </c>
      <c r="BM73" s="178"/>
      <c r="BN73" s="161"/>
      <c r="BO73" s="161"/>
      <c r="BP73" s="161"/>
      <c r="BQ73" s="161"/>
      <c r="BR73" s="161"/>
      <c r="BS73" s="161"/>
      <c r="BT73" s="161"/>
      <c r="BU73" s="161"/>
      <c r="BV73" s="161"/>
      <c r="BW73" s="161"/>
      <c r="BX73" s="155">
        <f t="shared" si="793"/>
        <v>0</v>
      </c>
      <c r="BY73" s="152">
        <v>0</v>
      </c>
      <c r="BZ73" s="178"/>
      <c r="CA73" s="161"/>
      <c r="CB73" s="161"/>
      <c r="CC73" s="161"/>
      <c r="CD73" s="161"/>
      <c r="CE73" s="161"/>
      <c r="CF73" s="161"/>
      <c r="CG73" s="161"/>
      <c r="CH73" s="161"/>
      <c r="CI73" s="161"/>
      <c r="CJ73" s="161"/>
      <c r="CK73" s="155">
        <f t="shared" si="794"/>
        <v>0</v>
      </c>
      <c r="CL73" s="152">
        <f t="shared" si="795"/>
        <v>10000000</v>
      </c>
      <c r="CM73" s="152">
        <f t="shared" si="796"/>
        <v>0</v>
      </c>
      <c r="CN73" s="152">
        <f t="shared" si="797"/>
        <v>0</v>
      </c>
      <c r="CO73" s="152">
        <f t="shared" si="798"/>
        <v>0</v>
      </c>
      <c r="CP73" s="355">
        <f t="shared" si="738"/>
        <v>0</v>
      </c>
      <c r="CQ73" s="356">
        <f t="shared" si="739"/>
        <v>0</v>
      </c>
      <c r="CR73" s="164"/>
      <c r="CS73" s="351" t="e">
        <f t="shared" ref="CS73:CS78" si="804">+AY73/$AY$71</f>
        <v>#DIV/0!</v>
      </c>
      <c r="CT73" s="137"/>
      <c r="CU73" s="158">
        <v>10000000</v>
      </c>
      <c r="CV73" s="426">
        <f t="shared" si="799"/>
        <v>0</v>
      </c>
      <c r="CW73" s="436">
        <v>0</v>
      </c>
      <c r="CX73" s="426">
        <f t="shared" si="800"/>
        <v>0</v>
      </c>
      <c r="CY73" s="436">
        <v>0</v>
      </c>
      <c r="CZ73" s="428">
        <f t="shared" si="801"/>
        <v>0</v>
      </c>
      <c r="DA73" s="436">
        <v>0</v>
      </c>
      <c r="DB73" s="426">
        <f t="shared" si="802"/>
        <v>0</v>
      </c>
      <c r="DC73" s="436">
        <v>0</v>
      </c>
      <c r="DD73" s="426">
        <f t="shared" si="803"/>
        <v>0</v>
      </c>
      <c r="DF73" s="157"/>
      <c r="DG73" s="157"/>
      <c r="DH73" s="157"/>
      <c r="DI73" s="157"/>
      <c r="DJ73" s="157"/>
      <c r="DK73" s="157"/>
      <c r="DL73" s="157"/>
      <c r="DM73" s="157"/>
      <c r="DN73" s="157"/>
      <c r="DO73" s="157"/>
    </row>
    <row r="74" spans="1:119" s="134" customFormat="1" outlineLevel="2" x14ac:dyDescent="0.2">
      <c r="B74" s="452" t="str">
        <f t="shared" si="787"/>
        <v>A-2-0-4-1-610</v>
      </c>
      <c r="C74" s="183" t="s">
        <v>496</v>
      </c>
      <c r="D74" s="168" t="s">
        <v>415</v>
      </c>
      <c r="E74" s="300" t="s">
        <v>394</v>
      </c>
      <c r="F74" s="152">
        <v>300000000</v>
      </c>
      <c r="G74" s="150"/>
      <c r="H74" s="149"/>
      <c r="I74" s="178"/>
      <c r="J74" s="161"/>
      <c r="K74" s="161"/>
      <c r="L74" s="161"/>
      <c r="M74" s="162"/>
      <c r="N74" s="162"/>
      <c r="O74" s="162"/>
      <c r="P74" s="162"/>
      <c r="Q74" s="161"/>
      <c r="R74" s="161"/>
      <c r="S74" s="161"/>
      <c r="T74" s="161"/>
      <c r="U74" s="161"/>
      <c r="V74" s="161"/>
      <c r="W74" s="161"/>
      <c r="X74" s="161"/>
      <c r="Y74" s="161"/>
      <c r="Z74" s="161"/>
      <c r="AA74" s="161"/>
      <c r="AB74" s="161"/>
      <c r="AC74" s="161"/>
      <c r="AD74" s="161"/>
      <c r="AE74" s="154">
        <f t="shared" si="788"/>
        <v>0</v>
      </c>
      <c r="AF74" s="149">
        <f t="shared" si="789"/>
        <v>0</v>
      </c>
      <c r="AG74" s="152"/>
      <c r="AH74" s="151"/>
      <c r="AI74" s="156">
        <f t="shared" si="790"/>
        <v>300000000</v>
      </c>
      <c r="AJ74" s="149"/>
      <c r="AK74" s="204"/>
      <c r="AL74" s="153">
        <v>0</v>
      </c>
      <c r="AM74" s="178"/>
      <c r="AN74" s="161"/>
      <c r="AO74" s="161"/>
      <c r="AP74" s="161"/>
      <c r="AQ74" s="161"/>
      <c r="AR74" s="161"/>
      <c r="AS74" s="161"/>
      <c r="AT74" s="161"/>
      <c r="AU74" s="161"/>
      <c r="AV74" s="161"/>
      <c r="AW74" s="161"/>
      <c r="AX74" s="149">
        <f t="shared" si="791"/>
        <v>0</v>
      </c>
      <c r="AY74" s="152">
        <v>0</v>
      </c>
      <c r="AZ74" s="178"/>
      <c r="BA74" s="161"/>
      <c r="BB74" s="161"/>
      <c r="BC74" s="161"/>
      <c r="BD74" s="161"/>
      <c r="BE74" s="161"/>
      <c r="BF74" s="161"/>
      <c r="BG74" s="161"/>
      <c r="BH74" s="161"/>
      <c r="BI74" s="161"/>
      <c r="BJ74" s="161"/>
      <c r="BK74" s="155">
        <f t="shared" si="792"/>
        <v>0</v>
      </c>
      <c r="BL74" s="152">
        <v>0</v>
      </c>
      <c r="BM74" s="178"/>
      <c r="BN74" s="161"/>
      <c r="BO74" s="161"/>
      <c r="BP74" s="161"/>
      <c r="BQ74" s="161"/>
      <c r="BR74" s="161"/>
      <c r="BS74" s="161"/>
      <c r="BT74" s="161"/>
      <c r="BU74" s="161"/>
      <c r="BV74" s="161"/>
      <c r="BW74" s="161"/>
      <c r="BX74" s="155">
        <f t="shared" si="793"/>
        <v>0</v>
      </c>
      <c r="BY74" s="152">
        <v>0</v>
      </c>
      <c r="BZ74" s="178"/>
      <c r="CA74" s="161"/>
      <c r="CB74" s="161"/>
      <c r="CC74" s="161"/>
      <c r="CD74" s="161"/>
      <c r="CE74" s="161"/>
      <c r="CF74" s="161"/>
      <c r="CG74" s="161"/>
      <c r="CH74" s="161"/>
      <c r="CI74" s="161"/>
      <c r="CJ74" s="161"/>
      <c r="CK74" s="155">
        <f t="shared" si="794"/>
        <v>0</v>
      </c>
      <c r="CL74" s="152">
        <f t="shared" si="795"/>
        <v>300000000</v>
      </c>
      <c r="CM74" s="152">
        <f t="shared" si="796"/>
        <v>0</v>
      </c>
      <c r="CN74" s="152">
        <f t="shared" si="797"/>
        <v>0</v>
      </c>
      <c r="CO74" s="152">
        <f t="shared" si="798"/>
        <v>0</v>
      </c>
      <c r="CP74" s="355">
        <f t="shared" si="738"/>
        <v>0</v>
      </c>
      <c r="CQ74" s="356">
        <f t="shared" si="739"/>
        <v>0</v>
      </c>
      <c r="CR74" s="164"/>
      <c r="CS74" s="351" t="e">
        <f t="shared" si="804"/>
        <v>#DIV/0!</v>
      </c>
      <c r="CT74" s="137"/>
      <c r="CU74" s="158">
        <v>300000000</v>
      </c>
      <c r="CV74" s="426">
        <f t="shared" si="799"/>
        <v>0</v>
      </c>
      <c r="CW74" s="436">
        <v>0</v>
      </c>
      <c r="CX74" s="426">
        <f t="shared" si="800"/>
        <v>0</v>
      </c>
      <c r="CY74" s="436">
        <v>0</v>
      </c>
      <c r="CZ74" s="428">
        <f t="shared" si="801"/>
        <v>0</v>
      </c>
      <c r="DA74" s="436">
        <v>0</v>
      </c>
      <c r="DB74" s="426">
        <f t="shared" si="802"/>
        <v>0</v>
      </c>
      <c r="DC74" s="436">
        <v>0</v>
      </c>
      <c r="DD74" s="426">
        <f t="shared" si="803"/>
        <v>0</v>
      </c>
      <c r="DF74" s="157"/>
      <c r="DG74" s="157"/>
      <c r="DH74" s="157"/>
      <c r="DI74" s="157"/>
      <c r="DJ74" s="157"/>
      <c r="DK74" s="157"/>
      <c r="DL74" s="157"/>
      <c r="DM74" s="157"/>
      <c r="DN74" s="157"/>
      <c r="DO74" s="157"/>
    </row>
    <row r="75" spans="1:119" s="134" customFormat="1" outlineLevel="2" x14ac:dyDescent="0.2">
      <c r="B75" s="452" t="str">
        <f t="shared" si="787"/>
        <v>A-2-0-4-1-810</v>
      </c>
      <c r="C75" s="183" t="s">
        <v>497</v>
      </c>
      <c r="D75" s="168" t="s">
        <v>415</v>
      </c>
      <c r="E75" s="300" t="s">
        <v>395</v>
      </c>
      <c r="F75" s="152">
        <v>100000000</v>
      </c>
      <c r="G75" s="150"/>
      <c r="H75" s="149"/>
      <c r="I75" s="178"/>
      <c r="J75" s="161"/>
      <c r="K75" s="161"/>
      <c r="L75" s="161"/>
      <c r="M75" s="162"/>
      <c r="N75" s="162"/>
      <c r="O75" s="162"/>
      <c r="P75" s="162"/>
      <c r="Q75" s="161"/>
      <c r="R75" s="161"/>
      <c r="S75" s="161"/>
      <c r="T75" s="161"/>
      <c r="U75" s="161"/>
      <c r="V75" s="161"/>
      <c r="W75" s="161"/>
      <c r="X75" s="161"/>
      <c r="Y75" s="161"/>
      <c r="Z75" s="161"/>
      <c r="AA75" s="161"/>
      <c r="AB75" s="161"/>
      <c r="AC75" s="161"/>
      <c r="AD75" s="161"/>
      <c r="AE75" s="154">
        <f t="shared" si="788"/>
        <v>0</v>
      </c>
      <c r="AF75" s="149">
        <f t="shared" si="789"/>
        <v>0</v>
      </c>
      <c r="AG75" s="152"/>
      <c r="AH75" s="151"/>
      <c r="AI75" s="156">
        <f t="shared" si="790"/>
        <v>100000000</v>
      </c>
      <c r="AJ75" s="149"/>
      <c r="AK75" s="204"/>
      <c r="AL75" s="153">
        <v>0</v>
      </c>
      <c r="AM75" s="178"/>
      <c r="AN75" s="161"/>
      <c r="AO75" s="161"/>
      <c r="AP75" s="161"/>
      <c r="AQ75" s="161"/>
      <c r="AR75" s="161"/>
      <c r="AS75" s="161"/>
      <c r="AT75" s="161"/>
      <c r="AU75" s="161"/>
      <c r="AV75" s="161"/>
      <c r="AW75" s="161"/>
      <c r="AX75" s="149">
        <f t="shared" si="791"/>
        <v>0</v>
      </c>
      <c r="AY75" s="152">
        <v>0</v>
      </c>
      <c r="AZ75" s="178"/>
      <c r="BA75" s="161"/>
      <c r="BB75" s="161"/>
      <c r="BC75" s="161"/>
      <c r="BD75" s="161"/>
      <c r="BE75" s="161"/>
      <c r="BF75" s="161"/>
      <c r="BG75" s="161"/>
      <c r="BH75" s="161"/>
      <c r="BI75" s="161"/>
      <c r="BJ75" s="161"/>
      <c r="BK75" s="155">
        <f t="shared" si="792"/>
        <v>0</v>
      </c>
      <c r="BL75" s="152">
        <v>0</v>
      </c>
      <c r="BM75" s="178"/>
      <c r="BN75" s="161"/>
      <c r="BO75" s="161"/>
      <c r="BP75" s="161"/>
      <c r="BQ75" s="161"/>
      <c r="BR75" s="161"/>
      <c r="BS75" s="161"/>
      <c r="BT75" s="161"/>
      <c r="BU75" s="161"/>
      <c r="BV75" s="161"/>
      <c r="BW75" s="161"/>
      <c r="BX75" s="155">
        <f t="shared" si="793"/>
        <v>0</v>
      </c>
      <c r="BY75" s="152">
        <v>0</v>
      </c>
      <c r="BZ75" s="178"/>
      <c r="CA75" s="161"/>
      <c r="CB75" s="161"/>
      <c r="CC75" s="161"/>
      <c r="CD75" s="161"/>
      <c r="CE75" s="161"/>
      <c r="CF75" s="161"/>
      <c r="CG75" s="161"/>
      <c r="CH75" s="161"/>
      <c r="CI75" s="161"/>
      <c r="CJ75" s="161"/>
      <c r="CK75" s="155">
        <f t="shared" si="794"/>
        <v>0</v>
      </c>
      <c r="CL75" s="152">
        <f t="shared" si="795"/>
        <v>100000000</v>
      </c>
      <c r="CM75" s="152">
        <f t="shared" si="796"/>
        <v>0</v>
      </c>
      <c r="CN75" s="152">
        <f t="shared" si="797"/>
        <v>0</v>
      </c>
      <c r="CO75" s="152">
        <f t="shared" si="798"/>
        <v>0</v>
      </c>
      <c r="CP75" s="355">
        <f t="shared" si="738"/>
        <v>0</v>
      </c>
      <c r="CQ75" s="356">
        <f t="shared" si="739"/>
        <v>0</v>
      </c>
      <c r="CR75" s="164"/>
      <c r="CS75" s="351" t="e">
        <f t="shared" si="804"/>
        <v>#DIV/0!</v>
      </c>
      <c r="CT75" s="137"/>
      <c r="CU75" s="158">
        <v>100000000</v>
      </c>
      <c r="CV75" s="426">
        <f t="shared" si="799"/>
        <v>0</v>
      </c>
      <c r="CW75" s="436">
        <v>0</v>
      </c>
      <c r="CX75" s="426">
        <f t="shared" si="800"/>
        <v>0</v>
      </c>
      <c r="CY75" s="436">
        <v>0</v>
      </c>
      <c r="CZ75" s="428">
        <f t="shared" si="801"/>
        <v>0</v>
      </c>
      <c r="DA75" s="436">
        <v>0</v>
      </c>
      <c r="DB75" s="426">
        <f t="shared" si="802"/>
        <v>0</v>
      </c>
      <c r="DC75" s="436">
        <v>0</v>
      </c>
      <c r="DD75" s="426">
        <f t="shared" si="803"/>
        <v>0</v>
      </c>
      <c r="DF75" s="157"/>
      <c r="DG75" s="157"/>
      <c r="DH75" s="157"/>
      <c r="DI75" s="157"/>
      <c r="DJ75" s="157"/>
      <c r="DK75" s="157"/>
      <c r="DL75" s="157"/>
      <c r="DM75" s="157"/>
      <c r="DN75" s="157"/>
      <c r="DO75" s="157"/>
    </row>
    <row r="76" spans="1:119" s="134" customFormat="1" outlineLevel="2" x14ac:dyDescent="0.2">
      <c r="B76" s="452" t="str">
        <f t="shared" si="787"/>
        <v>A-2-0-4-1-910</v>
      </c>
      <c r="C76" s="183" t="s">
        <v>498</v>
      </c>
      <c r="D76" s="168" t="s">
        <v>415</v>
      </c>
      <c r="E76" s="300" t="s">
        <v>396</v>
      </c>
      <c r="F76" s="152">
        <v>1000000</v>
      </c>
      <c r="G76" s="150"/>
      <c r="H76" s="149"/>
      <c r="I76" s="178"/>
      <c r="J76" s="161"/>
      <c r="K76" s="161"/>
      <c r="L76" s="161"/>
      <c r="M76" s="162"/>
      <c r="N76" s="162"/>
      <c r="O76" s="162"/>
      <c r="P76" s="162"/>
      <c r="Q76" s="161"/>
      <c r="R76" s="161"/>
      <c r="S76" s="161"/>
      <c r="T76" s="161"/>
      <c r="U76" s="161"/>
      <c r="V76" s="161"/>
      <c r="W76" s="161"/>
      <c r="X76" s="161"/>
      <c r="Y76" s="161"/>
      <c r="Z76" s="161"/>
      <c r="AA76" s="161"/>
      <c r="AB76" s="161"/>
      <c r="AC76" s="161"/>
      <c r="AD76" s="161"/>
      <c r="AE76" s="154">
        <f t="shared" si="788"/>
        <v>0</v>
      </c>
      <c r="AF76" s="149">
        <f t="shared" si="789"/>
        <v>0</v>
      </c>
      <c r="AG76" s="152"/>
      <c r="AH76" s="151"/>
      <c r="AI76" s="156">
        <f t="shared" si="790"/>
        <v>1000000</v>
      </c>
      <c r="AJ76" s="149"/>
      <c r="AK76" s="204"/>
      <c r="AL76" s="153">
        <v>0</v>
      </c>
      <c r="AM76" s="178"/>
      <c r="AN76" s="161"/>
      <c r="AO76" s="161"/>
      <c r="AP76" s="161"/>
      <c r="AQ76" s="161"/>
      <c r="AR76" s="161"/>
      <c r="AS76" s="161"/>
      <c r="AT76" s="161"/>
      <c r="AU76" s="161"/>
      <c r="AV76" s="161"/>
      <c r="AW76" s="161"/>
      <c r="AX76" s="149">
        <f t="shared" si="791"/>
        <v>0</v>
      </c>
      <c r="AY76" s="152">
        <v>0</v>
      </c>
      <c r="AZ76" s="178"/>
      <c r="BA76" s="161"/>
      <c r="BB76" s="161"/>
      <c r="BC76" s="161"/>
      <c r="BD76" s="161"/>
      <c r="BE76" s="161"/>
      <c r="BF76" s="161"/>
      <c r="BG76" s="161"/>
      <c r="BH76" s="161"/>
      <c r="BI76" s="161"/>
      <c r="BJ76" s="161"/>
      <c r="BK76" s="155">
        <f t="shared" si="792"/>
        <v>0</v>
      </c>
      <c r="BL76" s="152">
        <v>0</v>
      </c>
      <c r="BM76" s="178"/>
      <c r="BN76" s="161"/>
      <c r="BO76" s="161"/>
      <c r="BP76" s="161"/>
      <c r="BQ76" s="161"/>
      <c r="BR76" s="161"/>
      <c r="BS76" s="161"/>
      <c r="BT76" s="161"/>
      <c r="BU76" s="161"/>
      <c r="BV76" s="161"/>
      <c r="BW76" s="161"/>
      <c r="BX76" s="155">
        <f t="shared" si="793"/>
        <v>0</v>
      </c>
      <c r="BY76" s="152">
        <v>0</v>
      </c>
      <c r="BZ76" s="178"/>
      <c r="CA76" s="161"/>
      <c r="CB76" s="161"/>
      <c r="CC76" s="161"/>
      <c r="CD76" s="161"/>
      <c r="CE76" s="161"/>
      <c r="CF76" s="161"/>
      <c r="CG76" s="161"/>
      <c r="CH76" s="161"/>
      <c r="CI76" s="161"/>
      <c r="CJ76" s="161"/>
      <c r="CK76" s="155">
        <f t="shared" si="794"/>
        <v>0</v>
      </c>
      <c r="CL76" s="152">
        <f t="shared" si="795"/>
        <v>1000000</v>
      </c>
      <c r="CM76" s="152">
        <f t="shared" si="796"/>
        <v>0</v>
      </c>
      <c r="CN76" s="152">
        <f t="shared" si="797"/>
        <v>0</v>
      </c>
      <c r="CO76" s="152">
        <f t="shared" si="798"/>
        <v>0</v>
      </c>
      <c r="CP76" s="355">
        <f t="shared" si="738"/>
        <v>0</v>
      </c>
      <c r="CQ76" s="356">
        <f t="shared" si="739"/>
        <v>0</v>
      </c>
      <c r="CR76" s="164"/>
      <c r="CS76" s="351" t="e">
        <f t="shared" si="804"/>
        <v>#DIV/0!</v>
      </c>
      <c r="CT76" s="137"/>
      <c r="CU76" s="158">
        <v>1000000</v>
      </c>
      <c r="CV76" s="426">
        <f t="shared" si="799"/>
        <v>0</v>
      </c>
      <c r="CW76" s="436">
        <v>0</v>
      </c>
      <c r="CX76" s="426">
        <f t="shared" si="800"/>
        <v>0</v>
      </c>
      <c r="CY76" s="436">
        <v>0</v>
      </c>
      <c r="CZ76" s="428">
        <f t="shared" si="801"/>
        <v>0</v>
      </c>
      <c r="DA76" s="436">
        <v>0</v>
      </c>
      <c r="DB76" s="426">
        <f t="shared" si="802"/>
        <v>0</v>
      </c>
      <c r="DC76" s="436">
        <v>0</v>
      </c>
      <c r="DD76" s="426">
        <f t="shared" si="803"/>
        <v>0</v>
      </c>
      <c r="DF76" s="157"/>
      <c r="DG76" s="157"/>
      <c r="DH76" s="157"/>
      <c r="DI76" s="157"/>
      <c r="DJ76" s="157"/>
      <c r="DK76" s="157"/>
      <c r="DL76" s="157"/>
      <c r="DM76" s="157"/>
      <c r="DN76" s="157"/>
      <c r="DO76" s="157"/>
    </row>
    <row r="77" spans="1:119" s="134" customFormat="1" outlineLevel="2" x14ac:dyDescent="0.2">
      <c r="B77" s="452" t="str">
        <f t="shared" si="787"/>
        <v>A-2-0-4-1-1610</v>
      </c>
      <c r="C77" s="183" t="s">
        <v>492</v>
      </c>
      <c r="D77" s="168" t="s">
        <v>415</v>
      </c>
      <c r="E77" s="300" t="s">
        <v>397</v>
      </c>
      <c r="F77" s="152">
        <v>1000000</v>
      </c>
      <c r="G77" s="150"/>
      <c r="H77" s="149"/>
      <c r="I77" s="178"/>
      <c r="J77" s="161"/>
      <c r="K77" s="161"/>
      <c r="L77" s="161"/>
      <c r="M77" s="161"/>
      <c r="N77" s="162"/>
      <c r="O77" s="162"/>
      <c r="P77" s="162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1"/>
      <c r="AB77" s="161"/>
      <c r="AC77" s="161"/>
      <c r="AD77" s="161"/>
      <c r="AE77" s="154">
        <f t="shared" si="788"/>
        <v>0</v>
      </c>
      <c r="AF77" s="149">
        <f t="shared" si="789"/>
        <v>0</v>
      </c>
      <c r="AG77" s="152"/>
      <c r="AH77" s="151"/>
      <c r="AI77" s="156">
        <f t="shared" si="790"/>
        <v>1000000</v>
      </c>
      <c r="AJ77" s="149"/>
      <c r="AK77" s="204"/>
      <c r="AL77" s="153">
        <v>0</v>
      </c>
      <c r="AM77" s="178"/>
      <c r="AN77" s="161"/>
      <c r="AO77" s="161"/>
      <c r="AP77" s="161"/>
      <c r="AQ77" s="161"/>
      <c r="AR77" s="161"/>
      <c r="AS77" s="161"/>
      <c r="AT77" s="161"/>
      <c r="AU77" s="161"/>
      <c r="AV77" s="161"/>
      <c r="AW77" s="161"/>
      <c r="AX77" s="149">
        <f t="shared" si="791"/>
        <v>0</v>
      </c>
      <c r="AY77" s="152">
        <v>0</v>
      </c>
      <c r="AZ77" s="178"/>
      <c r="BA77" s="161"/>
      <c r="BB77" s="161"/>
      <c r="BC77" s="161"/>
      <c r="BD77" s="161"/>
      <c r="BE77" s="161"/>
      <c r="BF77" s="161"/>
      <c r="BG77" s="161"/>
      <c r="BH77" s="161"/>
      <c r="BI77" s="161"/>
      <c r="BJ77" s="161"/>
      <c r="BK77" s="155">
        <f t="shared" si="792"/>
        <v>0</v>
      </c>
      <c r="BL77" s="152">
        <v>0</v>
      </c>
      <c r="BM77" s="178"/>
      <c r="BN77" s="161"/>
      <c r="BO77" s="161"/>
      <c r="BP77" s="161"/>
      <c r="BQ77" s="161"/>
      <c r="BR77" s="161"/>
      <c r="BS77" s="161"/>
      <c r="BT77" s="161"/>
      <c r="BU77" s="161"/>
      <c r="BV77" s="161"/>
      <c r="BW77" s="161"/>
      <c r="BX77" s="155">
        <f t="shared" si="793"/>
        <v>0</v>
      </c>
      <c r="BY77" s="152">
        <v>0</v>
      </c>
      <c r="BZ77" s="178"/>
      <c r="CA77" s="161"/>
      <c r="CB77" s="161"/>
      <c r="CC77" s="161"/>
      <c r="CD77" s="161"/>
      <c r="CE77" s="161"/>
      <c r="CF77" s="161"/>
      <c r="CG77" s="161"/>
      <c r="CH77" s="161"/>
      <c r="CI77" s="161"/>
      <c r="CJ77" s="161"/>
      <c r="CK77" s="155">
        <f t="shared" si="794"/>
        <v>0</v>
      </c>
      <c r="CL77" s="152">
        <f t="shared" si="795"/>
        <v>1000000</v>
      </c>
      <c r="CM77" s="152">
        <f t="shared" si="796"/>
        <v>0</v>
      </c>
      <c r="CN77" s="152">
        <f t="shared" si="797"/>
        <v>0</v>
      </c>
      <c r="CO77" s="152">
        <f t="shared" si="798"/>
        <v>0</v>
      </c>
      <c r="CP77" s="355">
        <f t="shared" si="738"/>
        <v>0</v>
      </c>
      <c r="CQ77" s="356">
        <f t="shared" si="739"/>
        <v>0</v>
      </c>
      <c r="CR77" s="164"/>
      <c r="CS77" s="351" t="e">
        <f t="shared" si="804"/>
        <v>#DIV/0!</v>
      </c>
      <c r="CT77" s="137"/>
      <c r="CU77" s="158">
        <v>1000000</v>
      </c>
      <c r="CV77" s="426">
        <f t="shared" si="799"/>
        <v>0</v>
      </c>
      <c r="CW77" s="436">
        <v>0</v>
      </c>
      <c r="CX77" s="426">
        <f t="shared" si="800"/>
        <v>0</v>
      </c>
      <c r="CY77" s="436">
        <v>0</v>
      </c>
      <c r="CZ77" s="428">
        <f t="shared" si="801"/>
        <v>0</v>
      </c>
      <c r="DA77" s="436">
        <v>0</v>
      </c>
      <c r="DB77" s="426">
        <f t="shared" si="802"/>
        <v>0</v>
      </c>
      <c r="DC77" s="436">
        <v>0</v>
      </c>
      <c r="DD77" s="426">
        <f t="shared" si="803"/>
        <v>0</v>
      </c>
      <c r="DF77" s="157"/>
      <c r="DG77" s="157"/>
      <c r="DH77" s="157"/>
      <c r="DI77" s="157"/>
      <c r="DJ77" s="157"/>
      <c r="DK77" s="157"/>
      <c r="DL77" s="157"/>
      <c r="DM77" s="157"/>
      <c r="DN77" s="157"/>
      <c r="DO77" s="157"/>
    </row>
    <row r="78" spans="1:119" s="134" customFormat="1" outlineLevel="2" x14ac:dyDescent="0.2">
      <c r="B78" s="452" t="str">
        <f t="shared" si="787"/>
        <v>A-2-0-4-1-2510</v>
      </c>
      <c r="C78" s="183" t="s">
        <v>493</v>
      </c>
      <c r="D78" s="168" t="s">
        <v>415</v>
      </c>
      <c r="E78" s="300" t="s">
        <v>398</v>
      </c>
      <c r="F78" s="152">
        <v>600000000</v>
      </c>
      <c r="G78" s="150"/>
      <c r="H78" s="149"/>
      <c r="I78" s="178"/>
      <c r="J78" s="161"/>
      <c r="K78" s="161"/>
      <c r="L78" s="161"/>
      <c r="M78" s="162"/>
      <c r="N78" s="162"/>
      <c r="O78" s="162"/>
      <c r="P78" s="162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1"/>
      <c r="AB78" s="161"/>
      <c r="AC78" s="161"/>
      <c r="AD78" s="161"/>
      <c r="AE78" s="154">
        <f t="shared" si="788"/>
        <v>0</v>
      </c>
      <c r="AF78" s="149">
        <f t="shared" si="789"/>
        <v>0</v>
      </c>
      <c r="AG78" s="152"/>
      <c r="AH78" s="151"/>
      <c r="AI78" s="156">
        <f t="shared" si="790"/>
        <v>600000000</v>
      </c>
      <c r="AJ78" s="149"/>
      <c r="AK78" s="204"/>
      <c r="AL78" s="153">
        <v>0</v>
      </c>
      <c r="AM78" s="178"/>
      <c r="AN78" s="161"/>
      <c r="AO78" s="161"/>
      <c r="AP78" s="161"/>
      <c r="AQ78" s="161"/>
      <c r="AR78" s="161"/>
      <c r="AS78" s="161"/>
      <c r="AT78" s="161"/>
      <c r="AU78" s="161"/>
      <c r="AV78" s="161"/>
      <c r="AW78" s="161"/>
      <c r="AX78" s="149">
        <f t="shared" si="791"/>
        <v>0</v>
      </c>
      <c r="AY78" s="152">
        <v>0</v>
      </c>
      <c r="AZ78" s="178"/>
      <c r="BA78" s="161"/>
      <c r="BB78" s="161"/>
      <c r="BC78" s="161"/>
      <c r="BD78" s="161"/>
      <c r="BE78" s="161"/>
      <c r="BF78" s="161"/>
      <c r="BG78" s="161"/>
      <c r="BH78" s="161"/>
      <c r="BI78" s="161"/>
      <c r="BJ78" s="161"/>
      <c r="BK78" s="155">
        <f t="shared" si="792"/>
        <v>0</v>
      </c>
      <c r="BL78" s="152">
        <v>0</v>
      </c>
      <c r="BM78" s="178"/>
      <c r="BN78" s="161"/>
      <c r="BO78" s="161"/>
      <c r="BP78" s="161"/>
      <c r="BQ78" s="161"/>
      <c r="BR78" s="161"/>
      <c r="BS78" s="161"/>
      <c r="BT78" s="161"/>
      <c r="BU78" s="161"/>
      <c r="BV78" s="161"/>
      <c r="BW78" s="161"/>
      <c r="BX78" s="155">
        <f t="shared" si="793"/>
        <v>0</v>
      </c>
      <c r="BY78" s="152">
        <v>0</v>
      </c>
      <c r="BZ78" s="178"/>
      <c r="CA78" s="161"/>
      <c r="CB78" s="161"/>
      <c r="CC78" s="161"/>
      <c r="CD78" s="161"/>
      <c r="CE78" s="161"/>
      <c r="CF78" s="161"/>
      <c r="CG78" s="161"/>
      <c r="CH78" s="161"/>
      <c r="CI78" s="161"/>
      <c r="CJ78" s="161"/>
      <c r="CK78" s="155">
        <f t="shared" si="794"/>
        <v>0</v>
      </c>
      <c r="CL78" s="152">
        <f t="shared" si="795"/>
        <v>600000000</v>
      </c>
      <c r="CM78" s="152">
        <f t="shared" si="796"/>
        <v>0</v>
      </c>
      <c r="CN78" s="152">
        <f t="shared" si="797"/>
        <v>0</v>
      </c>
      <c r="CO78" s="152">
        <f t="shared" si="798"/>
        <v>0</v>
      </c>
      <c r="CP78" s="355">
        <f t="shared" si="738"/>
        <v>0</v>
      </c>
      <c r="CQ78" s="356">
        <f t="shared" si="739"/>
        <v>0</v>
      </c>
      <c r="CR78" s="164"/>
      <c r="CS78" s="351" t="e">
        <f t="shared" si="804"/>
        <v>#DIV/0!</v>
      </c>
      <c r="CT78" s="137"/>
      <c r="CU78" s="158">
        <v>600000000</v>
      </c>
      <c r="CV78" s="426">
        <f t="shared" si="799"/>
        <v>0</v>
      </c>
      <c r="CW78" s="436">
        <v>0</v>
      </c>
      <c r="CX78" s="426">
        <f t="shared" si="800"/>
        <v>0</v>
      </c>
      <c r="CY78" s="436">
        <v>0</v>
      </c>
      <c r="CZ78" s="428">
        <f t="shared" si="801"/>
        <v>0</v>
      </c>
      <c r="DA78" s="436">
        <v>0</v>
      </c>
      <c r="DB78" s="426">
        <f t="shared" si="802"/>
        <v>0</v>
      </c>
      <c r="DC78" s="436">
        <v>0</v>
      </c>
      <c r="DD78" s="426">
        <f t="shared" si="803"/>
        <v>0</v>
      </c>
      <c r="DF78" s="157"/>
      <c r="DG78" s="157"/>
      <c r="DH78" s="157"/>
      <c r="DI78" s="157"/>
      <c r="DJ78" s="157"/>
      <c r="DK78" s="157"/>
      <c r="DL78" s="157"/>
      <c r="DM78" s="157"/>
      <c r="DN78" s="157"/>
      <c r="DO78" s="157"/>
    </row>
    <row r="79" spans="1:119" s="175" customFormat="1" ht="20.25" customHeight="1" outlineLevel="1" x14ac:dyDescent="0.25">
      <c r="A79" s="169"/>
      <c r="B79" s="451"/>
      <c r="C79" s="179" t="s">
        <v>632</v>
      </c>
      <c r="D79" s="170" t="s">
        <v>415</v>
      </c>
      <c r="E79" s="399" t="s">
        <v>633</v>
      </c>
      <c r="F79" s="237">
        <f>+SUM(F80:F81)</f>
        <v>40000000</v>
      </c>
      <c r="G79" s="194">
        <f t="shared" ref="G79:BR79" si="805">+SUM(G80:G81)</f>
        <v>0</v>
      </c>
      <c r="H79" s="187">
        <f t="shared" si="805"/>
        <v>0</v>
      </c>
      <c r="I79" s="237">
        <f t="shared" si="805"/>
        <v>0</v>
      </c>
      <c r="J79" s="187">
        <f t="shared" si="805"/>
        <v>0</v>
      </c>
      <c r="K79" s="187">
        <f t="shared" si="805"/>
        <v>0</v>
      </c>
      <c r="L79" s="187">
        <f t="shared" si="805"/>
        <v>0</v>
      </c>
      <c r="M79" s="187">
        <f t="shared" si="805"/>
        <v>0</v>
      </c>
      <c r="N79" s="187">
        <f t="shared" si="805"/>
        <v>0</v>
      </c>
      <c r="O79" s="187">
        <f t="shared" si="805"/>
        <v>0</v>
      </c>
      <c r="P79" s="187">
        <f t="shared" si="805"/>
        <v>0</v>
      </c>
      <c r="Q79" s="187">
        <f t="shared" si="805"/>
        <v>0</v>
      </c>
      <c r="R79" s="187">
        <f t="shared" si="805"/>
        <v>0</v>
      </c>
      <c r="S79" s="187">
        <f t="shared" si="805"/>
        <v>0</v>
      </c>
      <c r="T79" s="187">
        <f t="shared" si="805"/>
        <v>0</v>
      </c>
      <c r="U79" s="187">
        <f t="shared" si="805"/>
        <v>0</v>
      </c>
      <c r="V79" s="187">
        <f t="shared" si="805"/>
        <v>0</v>
      </c>
      <c r="W79" s="187">
        <f t="shared" si="805"/>
        <v>0</v>
      </c>
      <c r="X79" s="187">
        <f t="shared" si="805"/>
        <v>0</v>
      </c>
      <c r="Y79" s="187">
        <f t="shared" si="805"/>
        <v>0</v>
      </c>
      <c r="Z79" s="187">
        <f t="shared" si="805"/>
        <v>0</v>
      </c>
      <c r="AA79" s="187">
        <f t="shared" si="805"/>
        <v>0</v>
      </c>
      <c r="AB79" s="187">
        <f t="shared" si="805"/>
        <v>0</v>
      </c>
      <c r="AC79" s="187">
        <f t="shared" si="805"/>
        <v>0</v>
      </c>
      <c r="AD79" s="187">
        <f t="shared" si="805"/>
        <v>0</v>
      </c>
      <c r="AE79" s="194">
        <f t="shared" si="805"/>
        <v>0</v>
      </c>
      <c r="AF79" s="187">
        <f t="shared" si="805"/>
        <v>0</v>
      </c>
      <c r="AG79" s="237">
        <f t="shared" si="805"/>
        <v>0</v>
      </c>
      <c r="AH79" s="210">
        <f t="shared" si="805"/>
        <v>0</v>
      </c>
      <c r="AI79" s="187">
        <f t="shared" si="805"/>
        <v>40000000</v>
      </c>
      <c r="AJ79" s="187">
        <f t="shared" si="805"/>
        <v>0</v>
      </c>
      <c r="AK79" s="237">
        <f t="shared" si="805"/>
        <v>0</v>
      </c>
      <c r="AL79" s="187">
        <f t="shared" si="805"/>
        <v>0</v>
      </c>
      <c r="AM79" s="237">
        <f t="shared" si="805"/>
        <v>0</v>
      </c>
      <c r="AN79" s="187">
        <f t="shared" si="805"/>
        <v>0</v>
      </c>
      <c r="AO79" s="187">
        <f t="shared" si="805"/>
        <v>0</v>
      </c>
      <c r="AP79" s="187">
        <f t="shared" si="805"/>
        <v>0</v>
      </c>
      <c r="AQ79" s="187">
        <f t="shared" si="805"/>
        <v>0</v>
      </c>
      <c r="AR79" s="187">
        <f t="shared" si="805"/>
        <v>0</v>
      </c>
      <c r="AS79" s="187">
        <f t="shared" si="805"/>
        <v>0</v>
      </c>
      <c r="AT79" s="187">
        <f t="shared" si="805"/>
        <v>0</v>
      </c>
      <c r="AU79" s="187">
        <f t="shared" si="805"/>
        <v>0</v>
      </c>
      <c r="AV79" s="187">
        <f t="shared" si="805"/>
        <v>0</v>
      </c>
      <c r="AW79" s="187">
        <f t="shared" si="805"/>
        <v>0</v>
      </c>
      <c r="AX79" s="187">
        <f t="shared" si="805"/>
        <v>0</v>
      </c>
      <c r="AY79" s="237">
        <f t="shared" si="805"/>
        <v>0</v>
      </c>
      <c r="AZ79" s="237">
        <f t="shared" si="805"/>
        <v>0</v>
      </c>
      <c r="BA79" s="187">
        <f t="shared" si="805"/>
        <v>0</v>
      </c>
      <c r="BB79" s="187">
        <f t="shared" si="805"/>
        <v>0</v>
      </c>
      <c r="BC79" s="187">
        <f t="shared" si="805"/>
        <v>0</v>
      </c>
      <c r="BD79" s="187">
        <f t="shared" si="805"/>
        <v>0</v>
      </c>
      <c r="BE79" s="187">
        <f t="shared" si="805"/>
        <v>0</v>
      </c>
      <c r="BF79" s="187">
        <f t="shared" si="805"/>
        <v>0</v>
      </c>
      <c r="BG79" s="187">
        <f t="shared" si="805"/>
        <v>0</v>
      </c>
      <c r="BH79" s="187">
        <f t="shared" si="805"/>
        <v>0</v>
      </c>
      <c r="BI79" s="187">
        <f t="shared" si="805"/>
        <v>0</v>
      </c>
      <c r="BJ79" s="187">
        <f t="shared" si="805"/>
        <v>0</v>
      </c>
      <c r="BK79" s="187">
        <f t="shared" si="805"/>
        <v>0</v>
      </c>
      <c r="BL79" s="237">
        <f t="shared" si="805"/>
        <v>0</v>
      </c>
      <c r="BM79" s="237">
        <f t="shared" si="805"/>
        <v>0</v>
      </c>
      <c r="BN79" s="187">
        <f t="shared" si="805"/>
        <v>0</v>
      </c>
      <c r="BO79" s="187">
        <f t="shared" si="805"/>
        <v>0</v>
      </c>
      <c r="BP79" s="187">
        <f t="shared" si="805"/>
        <v>0</v>
      </c>
      <c r="BQ79" s="187">
        <f t="shared" si="805"/>
        <v>0</v>
      </c>
      <c r="BR79" s="187">
        <f t="shared" si="805"/>
        <v>0</v>
      </c>
      <c r="BS79" s="187">
        <f t="shared" ref="BS79:CO79" si="806">+SUM(BS80:BS81)</f>
        <v>0</v>
      </c>
      <c r="BT79" s="187">
        <f t="shared" si="806"/>
        <v>0</v>
      </c>
      <c r="BU79" s="187">
        <f t="shared" si="806"/>
        <v>0</v>
      </c>
      <c r="BV79" s="187">
        <f t="shared" si="806"/>
        <v>0</v>
      </c>
      <c r="BW79" s="187">
        <f t="shared" si="806"/>
        <v>0</v>
      </c>
      <c r="BX79" s="187">
        <f t="shared" si="806"/>
        <v>0</v>
      </c>
      <c r="BY79" s="237">
        <f t="shared" si="806"/>
        <v>0</v>
      </c>
      <c r="BZ79" s="237">
        <f t="shared" si="806"/>
        <v>0</v>
      </c>
      <c r="CA79" s="187">
        <f t="shared" si="806"/>
        <v>0</v>
      </c>
      <c r="CB79" s="187">
        <f t="shared" si="806"/>
        <v>0</v>
      </c>
      <c r="CC79" s="187">
        <f t="shared" si="806"/>
        <v>0</v>
      </c>
      <c r="CD79" s="187">
        <f t="shared" si="806"/>
        <v>0</v>
      </c>
      <c r="CE79" s="187">
        <f t="shared" si="806"/>
        <v>0</v>
      </c>
      <c r="CF79" s="187">
        <f t="shared" si="806"/>
        <v>0</v>
      </c>
      <c r="CG79" s="187">
        <f t="shared" si="806"/>
        <v>0</v>
      </c>
      <c r="CH79" s="187">
        <f t="shared" si="806"/>
        <v>0</v>
      </c>
      <c r="CI79" s="187">
        <f t="shared" si="806"/>
        <v>0</v>
      </c>
      <c r="CJ79" s="187">
        <f t="shared" si="806"/>
        <v>0</v>
      </c>
      <c r="CK79" s="187">
        <f t="shared" si="806"/>
        <v>0</v>
      </c>
      <c r="CL79" s="237">
        <f t="shared" si="806"/>
        <v>40000000</v>
      </c>
      <c r="CM79" s="237">
        <f t="shared" si="806"/>
        <v>0</v>
      </c>
      <c r="CN79" s="237">
        <f t="shared" si="806"/>
        <v>0</v>
      </c>
      <c r="CO79" s="237">
        <f t="shared" si="806"/>
        <v>0</v>
      </c>
      <c r="CP79" s="245">
        <f t="shared" si="738"/>
        <v>0</v>
      </c>
      <c r="CQ79" s="244">
        <f t="shared" si="739"/>
        <v>0</v>
      </c>
      <c r="CR79" s="267">
        <f>+BK79/$BK$60</f>
        <v>0</v>
      </c>
      <c r="CS79" s="228"/>
      <c r="CT79" s="172"/>
      <c r="CU79" s="173"/>
      <c r="CV79" s="425"/>
      <c r="CW79" s="312"/>
      <c r="CX79" s="425"/>
      <c r="CY79" s="312"/>
      <c r="CZ79" s="313"/>
      <c r="DA79" s="444"/>
      <c r="DB79" s="425"/>
      <c r="DC79" s="312"/>
      <c r="DD79" s="425"/>
      <c r="DF79" s="173"/>
      <c r="DG79" s="173"/>
      <c r="DH79" s="173"/>
      <c r="DI79" s="173"/>
      <c r="DJ79" s="173"/>
      <c r="DK79" s="174"/>
      <c r="DL79" s="173"/>
      <c r="DM79" s="173"/>
      <c r="DN79" s="173"/>
      <c r="DO79" s="173"/>
    </row>
    <row r="80" spans="1:119" s="134" customFormat="1" outlineLevel="2" x14ac:dyDescent="0.2">
      <c r="B80" s="452" t="str">
        <f t="shared" si="787"/>
        <v>A-2-0-4-2-110</v>
      </c>
      <c r="C80" s="183" t="s">
        <v>502</v>
      </c>
      <c r="D80" s="168" t="s">
        <v>415</v>
      </c>
      <c r="E80" s="300" t="s">
        <v>399</v>
      </c>
      <c r="F80" s="152">
        <v>20000000</v>
      </c>
      <c r="G80" s="150"/>
      <c r="H80" s="149"/>
      <c r="I80" s="178"/>
      <c r="J80" s="161"/>
      <c r="K80" s="161"/>
      <c r="L80" s="161"/>
      <c r="M80" s="162"/>
      <c r="N80" s="162"/>
      <c r="O80" s="162"/>
      <c r="P80" s="162"/>
      <c r="Q80" s="161"/>
      <c r="R80" s="161"/>
      <c r="S80" s="161"/>
      <c r="T80" s="161"/>
      <c r="U80" s="161"/>
      <c r="V80" s="161"/>
      <c r="W80" s="161"/>
      <c r="X80" s="161"/>
      <c r="Y80" s="161"/>
      <c r="Z80" s="161"/>
      <c r="AA80" s="161"/>
      <c r="AB80" s="161"/>
      <c r="AC80" s="161"/>
      <c r="AD80" s="161"/>
      <c r="AE80" s="154">
        <f t="shared" ref="AE80:AE81" si="807">+G80+I80+K80+M80+O80+Q80+S80+U80+W80+Y80+AA80+AC80</f>
        <v>0</v>
      </c>
      <c r="AF80" s="149">
        <f t="shared" ref="AF80:AF81" si="808">+H80+J80+L80+N80+P80+R80+T80+V80+X80+Z80+AB80+AD80</f>
        <v>0</v>
      </c>
      <c r="AG80" s="152"/>
      <c r="AH80" s="151"/>
      <c r="AI80" s="156">
        <f t="shared" ref="AI80:AI81" si="809">+F80-AE80+AF80-AG80+AH80</f>
        <v>20000000</v>
      </c>
      <c r="AJ80" s="149"/>
      <c r="AK80" s="204"/>
      <c r="AL80" s="153">
        <v>0</v>
      </c>
      <c r="AM80" s="178"/>
      <c r="AN80" s="161"/>
      <c r="AO80" s="161"/>
      <c r="AP80" s="161"/>
      <c r="AQ80" s="161"/>
      <c r="AR80" s="161"/>
      <c r="AS80" s="161"/>
      <c r="AT80" s="161"/>
      <c r="AU80" s="161"/>
      <c r="AV80" s="161"/>
      <c r="AW80" s="161"/>
      <c r="AX80" s="149">
        <f t="shared" ref="AX80:AX81" si="810">+SUM(AL80:AW80)</f>
        <v>0</v>
      </c>
      <c r="AY80" s="152">
        <v>0</v>
      </c>
      <c r="AZ80" s="178"/>
      <c r="BA80" s="161"/>
      <c r="BB80" s="161"/>
      <c r="BC80" s="161"/>
      <c r="BD80" s="161"/>
      <c r="BE80" s="161"/>
      <c r="BF80" s="161"/>
      <c r="BG80" s="161"/>
      <c r="BH80" s="161"/>
      <c r="BI80" s="161"/>
      <c r="BJ80" s="161"/>
      <c r="BK80" s="155">
        <f t="shared" ref="BK80:BK81" si="811">+SUM(AY80:BJ80)</f>
        <v>0</v>
      </c>
      <c r="BL80" s="152">
        <v>0</v>
      </c>
      <c r="BM80" s="178"/>
      <c r="BN80" s="161"/>
      <c r="BO80" s="161"/>
      <c r="BP80" s="161"/>
      <c r="BQ80" s="161"/>
      <c r="BR80" s="161"/>
      <c r="BS80" s="161"/>
      <c r="BT80" s="161"/>
      <c r="BU80" s="161"/>
      <c r="BV80" s="161"/>
      <c r="BW80" s="161"/>
      <c r="BX80" s="155">
        <f t="shared" ref="BX80:BX81" si="812">+SUM(BL80:BW80)</f>
        <v>0</v>
      </c>
      <c r="BY80" s="152">
        <v>0</v>
      </c>
      <c r="BZ80" s="178"/>
      <c r="CA80" s="161"/>
      <c r="CB80" s="161"/>
      <c r="CC80" s="161"/>
      <c r="CD80" s="161"/>
      <c r="CE80" s="161"/>
      <c r="CF80" s="161"/>
      <c r="CG80" s="161"/>
      <c r="CH80" s="161"/>
      <c r="CI80" s="161"/>
      <c r="CJ80" s="161"/>
      <c r="CK80" s="155">
        <f t="shared" ref="CK80:CK81" si="813">+SUM(BY80:CJ80)</f>
        <v>0</v>
      </c>
      <c r="CL80" s="152">
        <f t="shared" ref="CL80:CL81" si="814">+AI80-AX80</f>
        <v>20000000</v>
      </c>
      <c r="CM80" s="152">
        <f t="shared" ref="CM80:CM81" si="815">+AL80-AY80</f>
        <v>0</v>
      </c>
      <c r="CN80" s="152">
        <f t="shared" ref="CN80:CN81" si="816">+BK80-BX80</f>
        <v>0</v>
      </c>
      <c r="CO80" s="152">
        <f t="shared" ref="CO80:CO81" si="817">+BX80-CK80</f>
        <v>0</v>
      </c>
      <c r="CP80" s="355">
        <f t="shared" si="738"/>
        <v>0</v>
      </c>
      <c r="CQ80" s="356">
        <f t="shared" si="739"/>
        <v>0</v>
      </c>
      <c r="CR80" s="164"/>
      <c r="CS80" s="351"/>
      <c r="CT80" s="137"/>
      <c r="CU80" s="158">
        <v>20000000</v>
      </c>
      <c r="CV80" s="426">
        <f t="shared" ref="CV80:CV81" si="818">+CU80-AI80</f>
        <v>0</v>
      </c>
      <c r="CW80" s="436">
        <v>0</v>
      </c>
      <c r="CX80" s="426">
        <f t="shared" ref="CX80:CX81" si="819">+CW80-AX80</f>
        <v>0</v>
      </c>
      <c r="CY80" s="436">
        <v>0</v>
      </c>
      <c r="CZ80" s="428">
        <f t="shared" ref="CZ80:CZ81" si="820">+CY80-BK80</f>
        <v>0</v>
      </c>
      <c r="DA80" s="436">
        <v>0</v>
      </c>
      <c r="DB80" s="426">
        <f t="shared" ref="DB80:DB81" si="821">+DA80-BX80</f>
        <v>0</v>
      </c>
      <c r="DC80" s="436">
        <v>0</v>
      </c>
      <c r="DD80" s="426">
        <f t="shared" ref="DD80:DD81" si="822">+DC80-CK80</f>
        <v>0</v>
      </c>
      <c r="DF80" s="157"/>
      <c r="DG80" s="157"/>
      <c r="DH80" s="157"/>
      <c r="DI80" s="157"/>
      <c r="DJ80" s="157"/>
      <c r="DK80" s="157"/>
      <c r="DL80" s="157"/>
      <c r="DM80" s="157"/>
      <c r="DN80" s="157"/>
      <c r="DO80" s="157"/>
    </row>
    <row r="81" spans="1:119" s="134" customFormat="1" outlineLevel="2" x14ac:dyDescent="0.2">
      <c r="B81" s="452" t="str">
        <f t="shared" si="787"/>
        <v>A-2-0-4-2-210</v>
      </c>
      <c r="C81" s="183" t="s">
        <v>503</v>
      </c>
      <c r="D81" s="168" t="s">
        <v>415</v>
      </c>
      <c r="E81" s="300" t="s">
        <v>400</v>
      </c>
      <c r="F81" s="152">
        <v>20000000</v>
      </c>
      <c r="G81" s="150"/>
      <c r="H81" s="149"/>
      <c r="I81" s="178"/>
      <c r="J81" s="161"/>
      <c r="K81" s="161"/>
      <c r="L81" s="161"/>
      <c r="M81" s="162"/>
      <c r="N81" s="162"/>
      <c r="O81" s="162"/>
      <c r="P81" s="162"/>
      <c r="Q81" s="161"/>
      <c r="R81" s="161"/>
      <c r="S81" s="161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61"/>
      <c r="AE81" s="154">
        <f t="shared" si="807"/>
        <v>0</v>
      </c>
      <c r="AF81" s="149">
        <f t="shared" si="808"/>
        <v>0</v>
      </c>
      <c r="AG81" s="152"/>
      <c r="AH81" s="151"/>
      <c r="AI81" s="156">
        <f t="shared" si="809"/>
        <v>20000000</v>
      </c>
      <c r="AJ81" s="149"/>
      <c r="AK81" s="204"/>
      <c r="AL81" s="153">
        <v>0</v>
      </c>
      <c r="AM81" s="178"/>
      <c r="AN81" s="161"/>
      <c r="AO81" s="161"/>
      <c r="AP81" s="161"/>
      <c r="AQ81" s="161"/>
      <c r="AR81" s="161"/>
      <c r="AS81" s="161"/>
      <c r="AT81" s="161"/>
      <c r="AU81" s="161"/>
      <c r="AV81" s="161"/>
      <c r="AW81" s="161"/>
      <c r="AX81" s="149">
        <f t="shared" si="810"/>
        <v>0</v>
      </c>
      <c r="AY81" s="152">
        <v>0</v>
      </c>
      <c r="AZ81" s="178"/>
      <c r="BA81" s="161"/>
      <c r="BB81" s="161"/>
      <c r="BC81" s="161"/>
      <c r="BD81" s="161"/>
      <c r="BE81" s="161"/>
      <c r="BF81" s="161"/>
      <c r="BG81" s="161"/>
      <c r="BH81" s="161"/>
      <c r="BI81" s="161"/>
      <c r="BJ81" s="161"/>
      <c r="BK81" s="155">
        <f t="shared" si="811"/>
        <v>0</v>
      </c>
      <c r="BL81" s="152">
        <v>0</v>
      </c>
      <c r="BM81" s="178"/>
      <c r="BN81" s="161"/>
      <c r="BO81" s="161"/>
      <c r="BP81" s="161"/>
      <c r="BQ81" s="161"/>
      <c r="BR81" s="161"/>
      <c r="BS81" s="161"/>
      <c r="BT81" s="161"/>
      <c r="BU81" s="161"/>
      <c r="BV81" s="161"/>
      <c r="BW81" s="161"/>
      <c r="BX81" s="155">
        <f t="shared" si="812"/>
        <v>0</v>
      </c>
      <c r="BY81" s="152">
        <v>0</v>
      </c>
      <c r="BZ81" s="178"/>
      <c r="CA81" s="161"/>
      <c r="CB81" s="161"/>
      <c r="CC81" s="161"/>
      <c r="CD81" s="161"/>
      <c r="CE81" s="161"/>
      <c r="CF81" s="161"/>
      <c r="CG81" s="161"/>
      <c r="CH81" s="161"/>
      <c r="CI81" s="161"/>
      <c r="CJ81" s="161"/>
      <c r="CK81" s="155">
        <f t="shared" si="813"/>
        <v>0</v>
      </c>
      <c r="CL81" s="152">
        <f t="shared" si="814"/>
        <v>20000000</v>
      </c>
      <c r="CM81" s="152">
        <f t="shared" si="815"/>
        <v>0</v>
      </c>
      <c r="CN81" s="152">
        <f t="shared" si="816"/>
        <v>0</v>
      </c>
      <c r="CO81" s="152">
        <f t="shared" si="817"/>
        <v>0</v>
      </c>
      <c r="CP81" s="355">
        <f t="shared" si="738"/>
        <v>0</v>
      </c>
      <c r="CQ81" s="356">
        <f t="shared" si="739"/>
        <v>0</v>
      </c>
      <c r="CR81" s="164"/>
      <c r="CS81" s="351"/>
      <c r="CT81" s="137"/>
      <c r="CU81" s="158">
        <v>20000000</v>
      </c>
      <c r="CV81" s="426">
        <f t="shared" si="818"/>
        <v>0</v>
      </c>
      <c r="CW81" s="436">
        <v>0</v>
      </c>
      <c r="CX81" s="426">
        <f t="shared" si="819"/>
        <v>0</v>
      </c>
      <c r="CY81" s="436">
        <v>0</v>
      </c>
      <c r="CZ81" s="428">
        <f t="shared" si="820"/>
        <v>0</v>
      </c>
      <c r="DA81" s="436">
        <v>0</v>
      </c>
      <c r="DB81" s="426">
        <f t="shared" si="821"/>
        <v>0</v>
      </c>
      <c r="DC81" s="436">
        <v>0</v>
      </c>
      <c r="DD81" s="426">
        <f t="shared" si="822"/>
        <v>0</v>
      </c>
      <c r="DF81" s="157"/>
      <c r="DG81" s="157"/>
      <c r="DH81" s="157"/>
      <c r="DI81" s="157"/>
      <c r="DJ81" s="157"/>
      <c r="DK81" s="157"/>
      <c r="DL81" s="157"/>
      <c r="DM81" s="157"/>
      <c r="DN81" s="157"/>
      <c r="DO81" s="157"/>
    </row>
    <row r="82" spans="1:119" s="175" customFormat="1" ht="20.25" customHeight="1" outlineLevel="1" x14ac:dyDescent="0.25">
      <c r="A82" s="169"/>
      <c r="B82" s="451"/>
      <c r="C82" s="179" t="s">
        <v>634</v>
      </c>
      <c r="D82" s="170" t="s">
        <v>415</v>
      </c>
      <c r="E82" s="399" t="s">
        <v>635</v>
      </c>
      <c r="F82" s="237">
        <f>+SUM(F83:F91)</f>
        <v>1414060420</v>
      </c>
      <c r="G82" s="194">
        <f t="shared" ref="G82:BR82" si="823">+SUM(G83:G91)</f>
        <v>45000000</v>
      </c>
      <c r="H82" s="187">
        <f t="shared" si="823"/>
        <v>0</v>
      </c>
      <c r="I82" s="237">
        <f t="shared" si="823"/>
        <v>0</v>
      </c>
      <c r="J82" s="187">
        <f t="shared" si="823"/>
        <v>0</v>
      </c>
      <c r="K82" s="187">
        <f t="shared" si="823"/>
        <v>0</v>
      </c>
      <c r="L82" s="187">
        <f t="shared" si="823"/>
        <v>0</v>
      </c>
      <c r="M82" s="187">
        <f t="shared" si="823"/>
        <v>0</v>
      </c>
      <c r="N82" s="187">
        <f t="shared" si="823"/>
        <v>0</v>
      </c>
      <c r="O82" s="187">
        <f t="shared" si="823"/>
        <v>0</v>
      </c>
      <c r="P82" s="187">
        <f t="shared" si="823"/>
        <v>0</v>
      </c>
      <c r="Q82" s="187">
        <f t="shared" si="823"/>
        <v>0</v>
      </c>
      <c r="R82" s="187">
        <f t="shared" si="823"/>
        <v>0</v>
      </c>
      <c r="S82" s="187">
        <f t="shared" si="823"/>
        <v>0</v>
      </c>
      <c r="T82" s="187">
        <f t="shared" si="823"/>
        <v>0</v>
      </c>
      <c r="U82" s="187">
        <f t="shared" si="823"/>
        <v>0</v>
      </c>
      <c r="V82" s="187">
        <f t="shared" si="823"/>
        <v>0</v>
      </c>
      <c r="W82" s="187">
        <f t="shared" si="823"/>
        <v>0</v>
      </c>
      <c r="X82" s="187">
        <f t="shared" si="823"/>
        <v>0</v>
      </c>
      <c r="Y82" s="187">
        <f t="shared" si="823"/>
        <v>0</v>
      </c>
      <c r="Z82" s="187">
        <f t="shared" si="823"/>
        <v>0</v>
      </c>
      <c r="AA82" s="187">
        <f t="shared" si="823"/>
        <v>0</v>
      </c>
      <c r="AB82" s="187">
        <f t="shared" si="823"/>
        <v>0</v>
      </c>
      <c r="AC82" s="187">
        <f t="shared" si="823"/>
        <v>0</v>
      </c>
      <c r="AD82" s="187">
        <f t="shared" si="823"/>
        <v>0</v>
      </c>
      <c r="AE82" s="194">
        <f t="shared" si="823"/>
        <v>45000000</v>
      </c>
      <c r="AF82" s="187">
        <f t="shared" si="823"/>
        <v>0</v>
      </c>
      <c r="AG82" s="237">
        <f t="shared" si="823"/>
        <v>0</v>
      </c>
      <c r="AH82" s="210">
        <f t="shared" si="823"/>
        <v>0</v>
      </c>
      <c r="AI82" s="187">
        <f t="shared" si="823"/>
        <v>1369060420</v>
      </c>
      <c r="AJ82" s="187">
        <f t="shared" si="823"/>
        <v>0</v>
      </c>
      <c r="AK82" s="237">
        <f t="shared" si="823"/>
        <v>0</v>
      </c>
      <c r="AL82" s="187">
        <f t="shared" si="823"/>
        <v>400000000</v>
      </c>
      <c r="AM82" s="237">
        <f t="shared" si="823"/>
        <v>0</v>
      </c>
      <c r="AN82" s="187">
        <f t="shared" si="823"/>
        <v>0</v>
      </c>
      <c r="AO82" s="187">
        <f t="shared" si="823"/>
        <v>0</v>
      </c>
      <c r="AP82" s="187">
        <f t="shared" si="823"/>
        <v>0</v>
      </c>
      <c r="AQ82" s="187">
        <f t="shared" si="823"/>
        <v>0</v>
      </c>
      <c r="AR82" s="187">
        <f t="shared" si="823"/>
        <v>0</v>
      </c>
      <c r="AS82" s="187">
        <f t="shared" si="823"/>
        <v>0</v>
      </c>
      <c r="AT82" s="187">
        <f t="shared" si="823"/>
        <v>0</v>
      </c>
      <c r="AU82" s="187">
        <f t="shared" si="823"/>
        <v>0</v>
      </c>
      <c r="AV82" s="187">
        <f t="shared" si="823"/>
        <v>0</v>
      </c>
      <c r="AW82" s="187">
        <f t="shared" si="823"/>
        <v>0</v>
      </c>
      <c r="AX82" s="187">
        <f t="shared" si="823"/>
        <v>400000000</v>
      </c>
      <c r="AY82" s="237">
        <f t="shared" si="823"/>
        <v>130000000</v>
      </c>
      <c r="AZ82" s="237">
        <f t="shared" si="823"/>
        <v>0</v>
      </c>
      <c r="BA82" s="187">
        <f t="shared" si="823"/>
        <v>0</v>
      </c>
      <c r="BB82" s="187">
        <f t="shared" si="823"/>
        <v>0</v>
      </c>
      <c r="BC82" s="187">
        <f t="shared" si="823"/>
        <v>0</v>
      </c>
      <c r="BD82" s="187">
        <f t="shared" si="823"/>
        <v>0</v>
      </c>
      <c r="BE82" s="187">
        <f t="shared" si="823"/>
        <v>0</v>
      </c>
      <c r="BF82" s="187">
        <f t="shared" si="823"/>
        <v>0</v>
      </c>
      <c r="BG82" s="187">
        <f t="shared" si="823"/>
        <v>0</v>
      </c>
      <c r="BH82" s="187">
        <f t="shared" si="823"/>
        <v>0</v>
      </c>
      <c r="BI82" s="187">
        <f t="shared" si="823"/>
        <v>0</v>
      </c>
      <c r="BJ82" s="187">
        <f t="shared" si="823"/>
        <v>0</v>
      </c>
      <c r="BK82" s="187">
        <f t="shared" si="823"/>
        <v>130000000</v>
      </c>
      <c r="BL82" s="237">
        <f t="shared" si="823"/>
        <v>0</v>
      </c>
      <c r="BM82" s="237">
        <f t="shared" si="823"/>
        <v>0</v>
      </c>
      <c r="BN82" s="187">
        <f t="shared" si="823"/>
        <v>0</v>
      </c>
      <c r="BO82" s="187">
        <f t="shared" si="823"/>
        <v>0</v>
      </c>
      <c r="BP82" s="187">
        <f t="shared" si="823"/>
        <v>0</v>
      </c>
      <c r="BQ82" s="187">
        <f t="shared" si="823"/>
        <v>0</v>
      </c>
      <c r="BR82" s="187">
        <f t="shared" si="823"/>
        <v>0</v>
      </c>
      <c r="BS82" s="187">
        <f t="shared" ref="BS82:CO82" si="824">+SUM(BS83:BS91)</f>
        <v>0</v>
      </c>
      <c r="BT82" s="187">
        <f t="shared" si="824"/>
        <v>0</v>
      </c>
      <c r="BU82" s="187">
        <f t="shared" si="824"/>
        <v>0</v>
      </c>
      <c r="BV82" s="187">
        <f t="shared" si="824"/>
        <v>0</v>
      </c>
      <c r="BW82" s="187">
        <f t="shared" si="824"/>
        <v>0</v>
      </c>
      <c r="BX82" s="187">
        <f t="shared" si="824"/>
        <v>0</v>
      </c>
      <c r="BY82" s="237">
        <f t="shared" si="824"/>
        <v>0</v>
      </c>
      <c r="BZ82" s="237">
        <f t="shared" si="824"/>
        <v>0</v>
      </c>
      <c r="CA82" s="187">
        <f t="shared" si="824"/>
        <v>0</v>
      </c>
      <c r="CB82" s="187">
        <f t="shared" si="824"/>
        <v>0</v>
      </c>
      <c r="CC82" s="187">
        <f t="shared" si="824"/>
        <v>0</v>
      </c>
      <c r="CD82" s="187">
        <f t="shared" si="824"/>
        <v>0</v>
      </c>
      <c r="CE82" s="187">
        <f t="shared" si="824"/>
        <v>0</v>
      </c>
      <c r="CF82" s="187">
        <f t="shared" si="824"/>
        <v>0</v>
      </c>
      <c r="CG82" s="187">
        <f t="shared" si="824"/>
        <v>0</v>
      </c>
      <c r="CH82" s="187">
        <f t="shared" si="824"/>
        <v>0</v>
      </c>
      <c r="CI82" s="187">
        <f t="shared" si="824"/>
        <v>0</v>
      </c>
      <c r="CJ82" s="187">
        <f t="shared" si="824"/>
        <v>0</v>
      </c>
      <c r="CK82" s="187">
        <f t="shared" si="824"/>
        <v>0</v>
      </c>
      <c r="CL82" s="237">
        <f t="shared" si="824"/>
        <v>969060420</v>
      </c>
      <c r="CM82" s="237">
        <f t="shared" si="824"/>
        <v>270000000</v>
      </c>
      <c r="CN82" s="237">
        <f t="shared" si="824"/>
        <v>130000000</v>
      </c>
      <c r="CO82" s="237">
        <f t="shared" si="824"/>
        <v>0</v>
      </c>
      <c r="CP82" s="245">
        <f t="shared" si="738"/>
        <v>0.29217118116671581</v>
      </c>
      <c r="CQ82" s="244">
        <f t="shared" si="739"/>
        <v>9.4955633879182627E-2</v>
      </c>
      <c r="CR82" s="267">
        <f>+BK82/$BK$60</f>
        <v>1.9502734222021333E-2</v>
      </c>
      <c r="CS82" s="351"/>
      <c r="CT82" s="172"/>
      <c r="CU82" s="173"/>
      <c r="CV82" s="425"/>
      <c r="CW82" s="312"/>
      <c r="CX82" s="425"/>
      <c r="CY82" s="312"/>
      <c r="CZ82" s="313"/>
      <c r="DA82" s="444"/>
      <c r="DB82" s="425"/>
      <c r="DC82" s="312"/>
      <c r="DD82" s="425"/>
      <c r="DF82" s="173"/>
      <c r="DG82" s="173"/>
      <c r="DH82" s="173"/>
      <c r="DI82" s="173"/>
      <c r="DJ82" s="173"/>
      <c r="DK82" s="174"/>
      <c r="DL82" s="173"/>
      <c r="DM82" s="173"/>
      <c r="DN82" s="173"/>
      <c r="DO82" s="173"/>
    </row>
    <row r="83" spans="1:119" s="146" customFormat="1" outlineLevel="2" x14ac:dyDescent="0.2">
      <c r="A83" s="134"/>
      <c r="B83" s="452" t="str">
        <f t="shared" si="787"/>
        <v>A-2-0-4-4-110</v>
      </c>
      <c r="C83" s="183" t="s">
        <v>508</v>
      </c>
      <c r="D83" s="168" t="s">
        <v>415</v>
      </c>
      <c r="E83" s="300" t="s">
        <v>401</v>
      </c>
      <c r="F83" s="152">
        <v>400000000</v>
      </c>
      <c r="G83" s="141"/>
      <c r="H83" s="140"/>
      <c r="I83" s="186"/>
      <c r="J83" s="162"/>
      <c r="K83" s="162"/>
      <c r="L83" s="162"/>
      <c r="M83" s="162"/>
      <c r="N83" s="162"/>
      <c r="O83" s="162"/>
      <c r="P83" s="162"/>
      <c r="Q83" s="162"/>
      <c r="R83" s="162"/>
      <c r="S83" s="162"/>
      <c r="T83" s="162"/>
      <c r="U83" s="162"/>
      <c r="V83" s="162"/>
      <c r="W83" s="162"/>
      <c r="X83" s="162"/>
      <c r="Y83" s="162"/>
      <c r="Z83" s="162"/>
      <c r="AA83" s="162"/>
      <c r="AB83" s="162"/>
      <c r="AC83" s="162"/>
      <c r="AD83" s="162"/>
      <c r="AE83" s="154">
        <f t="shared" ref="AE83:AE91" si="825">+G83+I83+K83+M83+O83+Q83+S83+U83+W83+Y83+AA83+AC83</f>
        <v>0</v>
      </c>
      <c r="AF83" s="149">
        <f t="shared" ref="AF83:AF91" si="826">+H83+J83+L83+N83+P83+R83+T83+V83+X83+Z83+AB83+AD83</f>
        <v>0</v>
      </c>
      <c r="AG83" s="143"/>
      <c r="AH83" s="330"/>
      <c r="AI83" s="156">
        <f t="shared" ref="AI83:AI91" si="827">+F83-AE83+AF83-AG83+AH83</f>
        <v>400000000</v>
      </c>
      <c r="AJ83" s="140"/>
      <c r="AK83" s="204"/>
      <c r="AL83" s="153">
        <v>400000000</v>
      </c>
      <c r="AM83" s="178"/>
      <c r="AN83" s="161"/>
      <c r="AO83" s="161"/>
      <c r="AP83" s="161"/>
      <c r="AQ83" s="161"/>
      <c r="AR83" s="161"/>
      <c r="AS83" s="161"/>
      <c r="AT83" s="161"/>
      <c r="AU83" s="161"/>
      <c r="AV83" s="161"/>
      <c r="AW83" s="161"/>
      <c r="AX83" s="149">
        <f t="shared" ref="AX83:AX91" si="828">+SUM(AL83:AW83)</f>
        <v>400000000</v>
      </c>
      <c r="AY83" s="152">
        <v>130000000</v>
      </c>
      <c r="AZ83" s="178"/>
      <c r="BA83" s="161"/>
      <c r="BB83" s="161"/>
      <c r="BC83" s="161"/>
      <c r="BD83" s="161"/>
      <c r="BE83" s="161"/>
      <c r="BF83" s="161"/>
      <c r="BG83" s="161"/>
      <c r="BH83" s="161"/>
      <c r="BI83" s="161"/>
      <c r="BJ83" s="161"/>
      <c r="BK83" s="155">
        <f t="shared" ref="BK83:BK91" si="829">+SUM(AY83:BJ83)</f>
        <v>130000000</v>
      </c>
      <c r="BL83" s="152">
        <v>0</v>
      </c>
      <c r="BM83" s="178"/>
      <c r="BN83" s="161"/>
      <c r="BO83" s="161"/>
      <c r="BP83" s="161"/>
      <c r="BQ83" s="161"/>
      <c r="BR83" s="161"/>
      <c r="BS83" s="161"/>
      <c r="BT83" s="161"/>
      <c r="BU83" s="161"/>
      <c r="BV83" s="161"/>
      <c r="BW83" s="161"/>
      <c r="BX83" s="155">
        <f t="shared" ref="BX83:BX91" si="830">+SUM(BL83:BW83)</f>
        <v>0</v>
      </c>
      <c r="BY83" s="152">
        <v>0</v>
      </c>
      <c r="BZ83" s="178"/>
      <c r="CA83" s="161"/>
      <c r="CB83" s="161"/>
      <c r="CC83" s="161"/>
      <c r="CD83" s="161"/>
      <c r="CE83" s="161"/>
      <c r="CF83" s="161"/>
      <c r="CG83" s="161"/>
      <c r="CH83" s="161"/>
      <c r="CI83" s="161"/>
      <c r="CJ83" s="161"/>
      <c r="CK83" s="155">
        <f t="shared" ref="CK83:CK91" si="831">+SUM(BY83:CJ83)</f>
        <v>0</v>
      </c>
      <c r="CL83" s="152">
        <f t="shared" ref="CL83:CL91" si="832">+AI83-AX83</f>
        <v>0</v>
      </c>
      <c r="CM83" s="152">
        <f t="shared" ref="CM83:CM91" si="833">+AL83-AY83</f>
        <v>270000000</v>
      </c>
      <c r="CN83" s="152">
        <f t="shared" ref="CN83:CN91" si="834">+BK83-BX83</f>
        <v>130000000</v>
      </c>
      <c r="CO83" s="152">
        <f t="shared" ref="CO83:CO91" si="835">+BX83-CK83</f>
        <v>0</v>
      </c>
      <c r="CP83" s="355">
        <f t="shared" si="738"/>
        <v>1</v>
      </c>
      <c r="CQ83" s="356">
        <f t="shared" si="739"/>
        <v>0.32500000000000001</v>
      </c>
      <c r="CR83" s="164"/>
      <c r="CS83" s="351">
        <f>+AY83/$AY$82</f>
        <v>1</v>
      </c>
      <c r="CT83" s="137"/>
      <c r="CU83" s="158">
        <v>400000000</v>
      </c>
      <c r="CV83" s="426">
        <f t="shared" ref="CV83:CV91" si="836">+CU83-AI83</f>
        <v>0</v>
      </c>
      <c r="CW83" s="436">
        <v>400000000</v>
      </c>
      <c r="CX83" s="426">
        <f t="shared" ref="CX83:CX91" si="837">+CW83-AX83</f>
        <v>0</v>
      </c>
      <c r="CY83" s="436">
        <v>130000000</v>
      </c>
      <c r="CZ83" s="428">
        <f t="shared" ref="CZ83:CZ91" si="838">+CY83-BK83</f>
        <v>0</v>
      </c>
      <c r="DA83" s="436">
        <v>0</v>
      </c>
      <c r="DB83" s="426">
        <f t="shared" ref="DB83:DB91" si="839">+DA83-BX83</f>
        <v>0</v>
      </c>
      <c r="DC83" s="436">
        <v>0</v>
      </c>
      <c r="DD83" s="426">
        <f t="shared" ref="DD83:DD91" si="840">+DC83-CK83</f>
        <v>0</v>
      </c>
      <c r="DF83" s="157"/>
      <c r="DG83" s="157"/>
      <c r="DH83" s="157"/>
      <c r="DI83" s="157"/>
      <c r="DJ83" s="157"/>
      <c r="DK83" s="157"/>
      <c r="DL83" s="157"/>
      <c r="DM83" s="157"/>
      <c r="DN83" s="157"/>
      <c r="DO83" s="157"/>
    </row>
    <row r="84" spans="1:119" s="134" customFormat="1" outlineLevel="2" x14ac:dyDescent="0.2">
      <c r="B84" s="452" t="str">
        <f t="shared" si="787"/>
        <v>A-2-0-4-4-610</v>
      </c>
      <c r="C84" s="183" t="s">
        <v>515</v>
      </c>
      <c r="D84" s="168" t="s">
        <v>415</v>
      </c>
      <c r="E84" s="300" t="s">
        <v>402</v>
      </c>
      <c r="F84" s="152">
        <v>50000000</v>
      </c>
      <c r="G84" s="150">
        <v>15000000</v>
      </c>
      <c r="H84" s="149"/>
      <c r="I84" s="178"/>
      <c r="J84" s="161"/>
      <c r="K84" s="161"/>
      <c r="L84" s="161"/>
      <c r="M84" s="162"/>
      <c r="N84" s="162"/>
      <c r="O84" s="162"/>
      <c r="P84" s="162"/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54">
        <f t="shared" si="825"/>
        <v>15000000</v>
      </c>
      <c r="AF84" s="149">
        <f t="shared" si="826"/>
        <v>0</v>
      </c>
      <c r="AG84" s="152"/>
      <c r="AH84" s="151"/>
      <c r="AI84" s="156">
        <f t="shared" si="827"/>
        <v>35000000</v>
      </c>
      <c r="AJ84" s="149"/>
      <c r="AK84" s="204"/>
      <c r="AL84" s="153">
        <v>0</v>
      </c>
      <c r="AM84" s="178"/>
      <c r="AN84" s="161"/>
      <c r="AO84" s="161"/>
      <c r="AP84" s="161"/>
      <c r="AQ84" s="161"/>
      <c r="AR84" s="161"/>
      <c r="AS84" s="161"/>
      <c r="AT84" s="161"/>
      <c r="AU84" s="161"/>
      <c r="AV84" s="161"/>
      <c r="AW84" s="161"/>
      <c r="AX84" s="149">
        <f t="shared" si="828"/>
        <v>0</v>
      </c>
      <c r="AY84" s="152">
        <v>0</v>
      </c>
      <c r="AZ84" s="178"/>
      <c r="BA84" s="161"/>
      <c r="BB84" s="161"/>
      <c r="BC84" s="161"/>
      <c r="BD84" s="161"/>
      <c r="BE84" s="161"/>
      <c r="BF84" s="161"/>
      <c r="BG84" s="161"/>
      <c r="BH84" s="161"/>
      <c r="BI84" s="161"/>
      <c r="BJ84" s="161"/>
      <c r="BK84" s="155">
        <f t="shared" si="829"/>
        <v>0</v>
      </c>
      <c r="BL84" s="152">
        <v>0</v>
      </c>
      <c r="BM84" s="178"/>
      <c r="BN84" s="161"/>
      <c r="BO84" s="161"/>
      <c r="BP84" s="161"/>
      <c r="BQ84" s="161"/>
      <c r="BR84" s="161"/>
      <c r="BS84" s="161"/>
      <c r="BT84" s="161"/>
      <c r="BU84" s="161"/>
      <c r="BV84" s="161"/>
      <c r="BW84" s="161"/>
      <c r="BX84" s="155">
        <f t="shared" si="830"/>
        <v>0</v>
      </c>
      <c r="BY84" s="152">
        <v>0</v>
      </c>
      <c r="BZ84" s="178"/>
      <c r="CA84" s="161"/>
      <c r="CB84" s="161"/>
      <c r="CC84" s="161"/>
      <c r="CD84" s="161"/>
      <c r="CE84" s="161"/>
      <c r="CF84" s="161"/>
      <c r="CG84" s="161"/>
      <c r="CH84" s="161"/>
      <c r="CI84" s="161"/>
      <c r="CJ84" s="161"/>
      <c r="CK84" s="155">
        <f t="shared" si="831"/>
        <v>0</v>
      </c>
      <c r="CL84" s="152">
        <f t="shared" si="832"/>
        <v>35000000</v>
      </c>
      <c r="CM84" s="152">
        <f t="shared" si="833"/>
        <v>0</v>
      </c>
      <c r="CN84" s="152">
        <f t="shared" si="834"/>
        <v>0</v>
      </c>
      <c r="CO84" s="152">
        <f t="shared" si="835"/>
        <v>0</v>
      </c>
      <c r="CP84" s="355">
        <f t="shared" si="738"/>
        <v>0</v>
      </c>
      <c r="CQ84" s="356">
        <f t="shared" si="739"/>
        <v>0</v>
      </c>
      <c r="CR84" s="164"/>
      <c r="CS84" s="351">
        <f t="shared" ref="CS84:CS91" si="841">+AY84/$AY$82</f>
        <v>0</v>
      </c>
      <c r="CT84" s="137"/>
      <c r="CU84" s="158">
        <v>35000000</v>
      </c>
      <c r="CV84" s="426">
        <f t="shared" si="836"/>
        <v>0</v>
      </c>
      <c r="CW84" s="436">
        <v>0</v>
      </c>
      <c r="CX84" s="426">
        <f t="shared" si="837"/>
        <v>0</v>
      </c>
      <c r="CY84" s="436">
        <v>0</v>
      </c>
      <c r="CZ84" s="428">
        <f t="shared" si="838"/>
        <v>0</v>
      </c>
      <c r="DA84" s="436">
        <v>0</v>
      </c>
      <c r="DB84" s="426">
        <f t="shared" si="839"/>
        <v>0</v>
      </c>
      <c r="DC84" s="436">
        <v>0</v>
      </c>
      <c r="DD84" s="426">
        <f t="shared" si="840"/>
        <v>0</v>
      </c>
      <c r="DF84" s="157"/>
      <c r="DG84" s="157"/>
      <c r="DH84" s="157"/>
      <c r="DI84" s="157"/>
      <c r="DJ84" s="157"/>
      <c r="DK84" s="157"/>
      <c r="DL84" s="157"/>
      <c r="DM84" s="157"/>
      <c r="DN84" s="157"/>
      <c r="DO84" s="157"/>
    </row>
    <row r="85" spans="1:119" s="146" customFormat="1" outlineLevel="2" x14ac:dyDescent="0.2">
      <c r="A85" s="134"/>
      <c r="B85" s="452" t="str">
        <f t="shared" si="787"/>
        <v>A-2-0-4-4-910</v>
      </c>
      <c r="C85" s="183" t="s">
        <v>516</v>
      </c>
      <c r="D85" s="168" t="s">
        <v>415</v>
      </c>
      <c r="E85" s="300" t="s">
        <v>403</v>
      </c>
      <c r="F85" s="152">
        <v>20000000</v>
      </c>
      <c r="G85" s="150">
        <v>15000000</v>
      </c>
      <c r="H85" s="140"/>
      <c r="I85" s="186"/>
      <c r="J85" s="162"/>
      <c r="K85" s="162"/>
      <c r="L85" s="162"/>
      <c r="M85" s="162"/>
      <c r="N85" s="162"/>
      <c r="O85" s="162"/>
      <c r="P85" s="162"/>
      <c r="Q85" s="162"/>
      <c r="R85" s="162"/>
      <c r="S85" s="162"/>
      <c r="T85" s="162"/>
      <c r="U85" s="162"/>
      <c r="V85" s="162"/>
      <c r="W85" s="162"/>
      <c r="X85" s="162"/>
      <c r="Y85" s="162"/>
      <c r="Z85" s="162"/>
      <c r="AA85" s="162"/>
      <c r="AB85" s="162"/>
      <c r="AC85" s="162"/>
      <c r="AD85" s="162"/>
      <c r="AE85" s="144">
        <f t="shared" si="825"/>
        <v>15000000</v>
      </c>
      <c r="AF85" s="140">
        <f t="shared" si="826"/>
        <v>0</v>
      </c>
      <c r="AG85" s="143"/>
      <c r="AH85" s="142"/>
      <c r="AI85" s="149">
        <f t="shared" si="827"/>
        <v>5000000</v>
      </c>
      <c r="AJ85" s="140"/>
      <c r="AK85" s="186"/>
      <c r="AL85" s="153">
        <v>0</v>
      </c>
      <c r="AM85" s="178"/>
      <c r="AN85" s="161"/>
      <c r="AO85" s="161"/>
      <c r="AP85" s="161"/>
      <c r="AQ85" s="161"/>
      <c r="AR85" s="161"/>
      <c r="AS85" s="161"/>
      <c r="AT85" s="161"/>
      <c r="AU85" s="161"/>
      <c r="AV85" s="161"/>
      <c r="AW85" s="161"/>
      <c r="AX85" s="149">
        <f t="shared" si="828"/>
        <v>0</v>
      </c>
      <c r="AY85" s="152">
        <v>0</v>
      </c>
      <c r="AZ85" s="178"/>
      <c r="BA85" s="161"/>
      <c r="BB85" s="161"/>
      <c r="BC85" s="161"/>
      <c r="BD85" s="161"/>
      <c r="BE85" s="161"/>
      <c r="BF85" s="161"/>
      <c r="BG85" s="161"/>
      <c r="BH85" s="161"/>
      <c r="BI85" s="161"/>
      <c r="BJ85" s="161"/>
      <c r="BK85" s="155">
        <f t="shared" si="829"/>
        <v>0</v>
      </c>
      <c r="BL85" s="152">
        <v>0</v>
      </c>
      <c r="BM85" s="178"/>
      <c r="BN85" s="161"/>
      <c r="BO85" s="161"/>
      <c r="BP85" s="161"/>
      <c r="BQ85" s="161"/>
      <c r="BR85" s="161"/>
      <c r="BS85" s="161"/>
      <c r="BT85" s="161"/>
      <c r="BU85" s="161"/>
      <c r="BV85" s="161"/>
      <c r="BW85" s="161"/>
      <c r="BX85" s="155">
        <f t="shared" si="830"/>
        <v>0</v>
      </c>
      <c r="BY85" s="152">
        <v>0</v>
      </c>
      <c r="BZ85" s="178"/>
      <c r="CA85" s="161"/>
      <c r="CB85" s="161"/>
      <c r="CC85" s="161"/>
      <c r="CD85" s="161"/>
      <c r="CE85" s="161"/>
      <c r="CF85" s="161"/>
      <c r="CG85" s="161"/>
      <c r="CH85" s="161"/>
      <c r="CI85" s="161"/>
      <c r="CJ85" s="161"/>
      <c r="CK85" s="155">
        <f t="shared" si="831"/>
        <v>0</v>
      </c>
      <c r="CL85" s="152">
        <f t="shared" si="832"/>
        <v>5000000</v>
      </c>
      <c r="CM85" s="152">
        <f t="shared" si="833"/>
        <v>0</v>
      </c>
      <c r="CN85" s="152">
        <f t="shared" si="834"/>
        <v>0</v>
      </c>
      <c r="CO85" s="152">
        <f t="shared" si="835"/>
        <v>0</v>
      </c>
      <c r="CP85" s="355">
        <f t="shared" si="738"/>
        <v>0</v>
      </c>
      <c r="CQ85" s="356">
        <f t="shared" si="739"/>
        <v>0</v>
      </c>
      <c r="CR85" s="164"/>
      <c r="CS85" s="351">
        <f t="shared" si="841"/>
        <v>0</v>
      </c>
      <c r="CT85" s="137"/>
      <c r="CU85" s="158">
        <v>5000000</v>
      </c>
      <c r="CV85" s="426">
        <f t="shared" si="836"/>
        <v>0</v>
      </c>
      <c r="CW85" s="436">
        <v>0</v>
      </c>
      <c r="CX85" s="426">
        <f t="shared" si="837"/>
        <v>0</v>
      </c>
      <c r="CY85" s="436">
        <v>0</v>
      </c>
      <c r="CZ85" s="428">
        <f t="shared" si="838"/>
        <v>0</v>
      </c>
      <c r="DA85" s="436">
        <v>0</v>
      </c>
      <c r="DB85" s="426">
        <f t="shared" si="839"/>
        <v>0</v>
      </c>
      <c r="DC85" s="436">
        <v>0</v>
      </c>
      <c r="DD85" s="426">
        <f t="shared" si="840"/>
        <v>0</v>
      </c>
      <c r="DF85" s="147"/>
      <c r="DG85" s="147"/>
      <c r="DH85" s="147"/>
      <c r="DI85" s="147"/>
      <c r="DJ85" s="147"/>
      <c r="DK85" s="148"/>
      <c r="DL85" s="147"/>
      <c r="DM85" s="147"/>
      <c r="DN85" s="147"/>
      <c r="DO85" s="147"/>
    </row>
    <row r="86" spans="1:119" s="146" customFormat="1" outlineLevel="2" x14ac:dyDescent="0.2">
      <c r="A86" s="134"/>
      <c r="B86" s="452" t="str">
        <f t="shared" si="787"/>
        <v>A-2-0-4-4-1510</v>
      </c>
      <c r="C86" s="183" t="s">
        <v>509</v>
      </c>
      <c r="D86" s="168" t="s">
        <v>415</v>
      </c>
      <c r="E86" s="300" t="s">
        <v>404</v>
      </c>
      <c r="F86" s="152">
        <v>800000000</v>
      </c>
      <c r="G86" s="150">
        <v>15000000</v>
      </c>
      <c r="H86" s="140"/>
      <c r="I86" s="186"/>
      <c r="J86" s="162"/>
      <c r="K86" s="162"/>
      <c r="L86" s="162"/>
      <c r="M86" s="162"/>
      <c r="N86" s="162"/>
      <c r="O86" s="162"/>
      <c r="P86" s="162"/>
      <c r="Q86" s="162"/>
      <c r="R86" s="162"/>
      <c r="S86" s="162"/>
      <c r="T86" s="162"/>
      <c r="U86" s="162"/>
      <c r="V86" s="162"/>
      <c r="W86" s="162"/>
      <c r="X86" s="162"/>
      <c r="Y86" s="162"/>
      <c r="Z86" s="162"/>
      <c r="AA86" s="162"/>
      <c r="AB86" s="162"/>
      <c r="AC86" s="162"/>
      <c r="AD86" s="162"/>
      <c r="AE86" s="144">
        <f t="shared" si="825"/>
        <v>15000000</v>
      </c>
      <c r="AF86" s="140">
        <f t="shared" si="826"/>
        <v>0</v>
      </c>
      <c r="AG86" s="143"/>
      <c r="AH86" s="142"/>
      <c r="AI86" s="149">
        <f t="shared" si="827"/>
        <v>785000000</v>
      </c>
      <c r="AJ86" s="140"/>
      <c r="AK86" s="186"/>
      <c r="AL86" s="153">
        <v>0</v>
      </c>
      <c r="AM86" s="178"/>
      <c r="AN86" s="161"/>
      <c r="AO86" s="161"/>
      <c r="AP86" s="161"/>
      <c r="AQ86" s="161"/>
      <c r="AR86" s="161"/>
      <c r="AS86" s="161"/>
      <c r="AT86" s="161"/>
      <c r="AU86" s="161"/>
      <c r="AV86" s="161"/>
      <c r="AW86" s="161"/>
      <c r="AX86" s="149">
        <f t="shared" si="828"/>
        <v>0</v>
      </c>
      <c r="AY86" s="152">
        <v>0</v>
      </c>
      <c r="AZ86" s="178"/>
      <c r="BA86" s="161"/>
      <c r="BB86" s="161"/>
      <c r="BC86" s="161"/>
      <c r="BD86" s="161"/>
      <c r="BE86" s="161"/>
      <c r="BF86" s="161"/>
      <c r="BG86" s="161"/>
      <c r="BH86" s="161"/>
      <c r="BI86" s="161"/>
      <c r="BJ86" s="161"/>
      <c r="BK86" s="155">
        <f t="shared" si="829"/>
        <v>0</v>
      </c>
      <c r="BL86" s="152">
        <v>0</v>
      </c>
      <c r="BM86" s="178"/>
      <c r="BN86" s="161"/>
      <c r="BO86" s="161"/>
      <c r="BP86" s="161"/>
      <c r="BQ86" s="161"/>
      <c r="BR86" s="161"/>
      <c r="BS86" s="161"/>
      <c r="BT86" s="161"/>
      <c r="BU86" s="161"/>
      <c r="BV86" s="161"/>
      <c r="BW86" s="161"/>
      <c r="BX86" s="155">
        <f t="shared" si="830"/>
        <v>0</v>
      </c>
      <c r="BY86" s="152">
        <v>0</v>
      </c>
      <c r="BZ86" s="178"/>
      <c r="CA86" s="161"/>
      <c r="CB86" s="161"/>
      <c r="CC86" s="161"/>
      <c r="CD86" s="161"/>
      <c r="CE86" s="161"/>
      <c r="CF86" s="161"/>
      <c r="CG86" s="161"/>
      <c r="CH86" s="161"/>
      <c r="CI86" s="161"/>
      <c r="CJ86" s="161"/>
      <c r="CK86" s="155">
        <f t="shared" si="831"/>
        <v>0</v>
      </c>
      <c r="CL86" s="152">
        <f t="shared" si="832"/>
        <v>785000000</v>
      </c>
      <c r="CM86" s="152">
        <f t="shared" si="833"/>
        <v>0</v>
      </c>
      <c r="CN86" s="152">
        <f t="shared" si="834"/>
        <v>0</v>
      </c>
      <c r="CO86" s="152">
        <f t="shared" si="835"/>
        <v>0</v>
      </c>
      <c r="CP86" s="355">
        <f t="shared" si="738"/>
        <v>0</v>
      </c>
      <c r="CQ86" s="356">
        <f t="shared" si="739"/>
        <v>0</v>
      </c>
      <c r="CR86" s="164"/>
      <c r="CS86" s="351">
        <f t="shared" si="841"/>
        <v>0</v>
      </c>
      <c r="CT86" s="137"/>
      <c r="CU86" s="158">
        <v>785000000</v>
      </c>
      <c r="CV86" s="426">
        <f t="shared" si="836"/>
        <v>0</v>
      </c>
      <c r="CW86" s="436">
        <v>0</v>
      </c>
      <c r="CX86" s="426">
        <f t="shared" si="837"/>
        <v>0</v>
      </c>
      <c r="CY86" s="436">
        <v>0</v>
      </c>
      <c r="CZ86" s="428">
        <f t="shared" si="838"/>
        <v>0</v>
      </c>
      <c r="DA86" s="436">
        <v>0</v>
      </c>
      <c r="DB86" s="426">
        <f t="shared" si="839"/>
        <v>0</v>
      </c>
      <c r="DC86" s="436">
        <v>0</v>
      </c>
      <c r="DD86" s="426">
        <f t="shared" si="840"/>
        <v>0</v>
      </c>
      <c r="DF86" s="147"/>
      <c r="DG86" s="138"/>
      <c r="DH86" s="147"/>
      <c r="DI86" s="147"/>
      <c r="DJ86" s="147"/>
      <c r="DK86" s="148"/>
      <c r="DL86" s="147"/>
      <c r="DM86" s="147"/>
      <c r="DN86" s="147"/>
      <c r="DO86" s="147"/>
    </row>
    <row r="87" spans="1:119" s="134" customFormat="1" outlineLevel="2" x14ac:dyDescent="0.2">
      <c r="B87" s="452" t="str">
        <f t="shared" si="787"/>
        <v>A-2-0-4-4-1710</v>
      </c>
      <c r="C87" s="183" t="s">
        <v>510</v>
      </c>
      <c r="D87" s="168" t="s">
        <v>415</v>
      </c>
      <c r="E87" s="300" t="s">
        <v>405</v>
      </c>
      <c r="F87" s="152">
        <v>50000000</v>
      </c>
      <c r="G87" s="150"/>
      <c r="H87" s="149"/>
      <c r="I87" s="178"/>
      <c r="J87" s="161"/>
      <c r="K87" s="161"/>
      <c r="L87" s="161"/>
      <c r="M87" s="162"/>
      <c r="N87" s="161"/>
      <c r="O87" s="162"/>
      <c r="P87" s="162"/>
      <c r="Q87" s="161"/>
      <c r="R87" s="161"/>
      <c r="S87" s="161"/>
      <c r="T87" s="161"/>
      <c r="U87" s="161"/>
      <c r="V87" s="161"/>
      <c r="W87" s="161"/>
      <c r="X87" s="161"/>
      <c r="Y87" s="161"/>
      <c r="Z87" s="161"/>
      <c r="AA87" s="161"/>
      <c r="AB87" s="161"/>
      <c r="AC87" s="161"/>
      <c r="AD87" s="161"/>
      <c r="AE87" s="154">
        <f t="shared" si="825"/>
        <v>0</v>
      </c>
      <c r="AF87" s="149">
        <f t="shared" si="826"/>
        <v>0</v>
      </c>
      <c r="AG87" s="152"/>
      <c r="AH87" s="331"/>
      <c r="AI87" s="156">
        <f t="shared" si="827"/>
        <v>50000000</v>
      </c>
      <c r="AJ87" s="149"/>
      <c r="AK87" s="204"/>
      <c r="AL87" s="153">
        <v>0</v>
      </c>
      <c r="AM87" s="178"/>
      <c r="AN87" s="161"/>
      <c r="AO87" s="161"/>
      <c r="AP87" s="161"/>
      <c r="AQ87" s="161"/>
      <c r="AR87" s="161"/>
      <c r="AS87" s="161"/>
      <c r="AT87" s="161"/>
      <c r="AU87" s="161"/>
      <c r="AV87" s="161"/>
      <c r="AW87" s="161"/>
      <c r="AX87" s="149">
        <f t="shared" si="828"/>
        <v>0</v>
      </c>
      <c r="AY87" s="152">
        <v>0</v>
      </c>
      <c r="AZ87" s="178"/>
      <c r="BA87" s="161"/>
      <c r="BB87" s="161"/>
      <c r="BC87" s="161"/>
      <c r="BD87" s="161"/>
      <c r="BE87" s="161"/>
      <c r="BF87" s="161"/>
      <c r="BG87" s="161"/>
      <c r="BH87" s="161"/>
      <c r="BI87" s="161"/>
      <c r="BJ87" s="161"/>
      <c r="BK87" s="155">
        <f t="shared" si="829"/>
        <v>0</v>
      </c>
      <c r="BL87" s="152">
        <v>0</v>
      </c>
      <c r="BM87" s="178"/>
      <c r="BN87" s="161"/>
      <c r="BO87" s="161"/>
      <c r="BP87" s="161"/>
      <c r="BQ87" s="161"/>
      <c r="BR87" s="161"/>
      <c r="BS87" s="161"/>
      <c r="BT87" s="161"/>
      <c r="BU87" s="161"/>
      <c r="BV87" s="161"/>
      <c r="BW87" s="161"/>
      <c r="BX87" s="155">
        <f t="shared" si="830"/>
        <v>0</v>
      </c>
      <c r="BY87" s="152">
        <v>0</v>
      </c>
      <c r="BZ87" s="178"/>
      <c r="CA87" s="161"/>
      <c r="CB87" s="161"/>
      <c r="CC87" s="161"/>
      <c r="CD87" s="161"/>
      <c r="CE87" s="161"/>
      <c r="CF87" s="161"/>
      <c r="CG87" s="161"/>
      <c r="CH87" s="161"/>
      <c r="CI87" s="161"/>
      <c r="CJ87" s="161"/>
      <c r="CK87" s="155">
        <f t="shared" si="831"/>
        <v>0</v>
      </c>
      <c r="CL87" s="152">
        <f t="shared" si="832"/>
        <v>50000000</v>
      </c>
      <c r="CM87" s="152">
        <f t="shared" si="833"/>
        <v>0</v>
      </c>
      <c r="CN87" s="152">
        <f t="shared" si="834"/>
        <v>0</v>
      </c>
      <c r="CO87" s="152">
        <f t="shared" si="835"/>
        <v>0</v>
      </c>
      <c r="CP87" s="357">
        <f t="shared" si="738"/>
        <v>0</v>
      </c>
      <c r="CQ87" s="358">
        <f t="shared" si="739"/>
        <v>0</v>
      </c>
      <c r="CR87" s="164"/>
      <c r="CS87" s="351">
        <f t="shared" si="841"/>
        <v>0</v>
      </c>
      <c r="CT87" s="160"/>
      <c r="CU87" s="158">
        <v>50000000</v>
      </c>
      <c r="CV87" s="426">
        <f t="shared" si="836"/>
        <v>0</v>
      </c>
      <c r="CW87" s="436">
        <v>0</v>
      </c>
      <c r="CX87" s="426">
        <f t="shared" si="837"/>
        <v>0</v>
      </c>
      <c r="CY87" s="436">
        <v>0</v>
      </c>
      <c r="CZ87" s="428">
        <f t="shared" si="838"/>
        <v>0</v>
      </c>
      <c r="DA87" s="436">
        <v>0</v>
      </c>
      <c r="DB87" s="426">
        <f t="shared" si="839"/>
        <v>0</v>
      </c>
      <c r="DC87" s="436">
        <v>0</v>
      </c>
      <c r="DD87" s="426">
        <f t="shared" si="840"/>
        <v>0</v>
      </c>
      <c r="DF87" s="157"/>
      <c r="DG87" s="157"/>
      <c r="DH87" s="157"/>
      <c r="DI87" s="157"/>
      <c r="DJ87" s="157"/>
      <c r="DK87" s="158"/>
      <c r="DL87" s="157"/>
      <c r="DM87" s="157"/>
      <c r="DN87" s="157"/>
      <c r="DO87" s="157"/>
    </row>
    <row r="88" spans="1:119" s="146" customFormat="1" outlineLevel="2" x14ac:dyDescent="0.2">
      <c r="A88" s="134"/>
      <c r="B88" s="452" t="str">
        <f t="shared" si="787"/>
        <v>A-2-0-4-4-1810</v>
      </c>
      <c r="C88" s="183" t="s">
        <v>511</v>
      </c>
      <c r="D88" s="168" t="s">
        <v>415</v>
      </c>
      <c r="E88" s="300" t="s">
        <v>406</v>
      </c>
      <c r="F88" s="152">
        <v>50000000</v>
      </c>
      <c r="G88" s="141"/>
      <c r="H88" s="140"/>
      <c r="I88" s="186"/>
      <c r="J88" s="162"/>
      <c r="K88" s="162"/>
      <c r="L88" s="162"/>
      <c r="M88" s="162"/>
      <c r="N88" s="162"/>
      <c r="O88" s="162"/>
      <c r="P88" s="162"/>
      <c r="Q88" s="162"/>
      <c r="R88" s="162"/>
      <c r="S88" s="162"/>
      <c r="T88" s="162"/>
      <c r="U88" s="162"/>
      <c r="V88" s="162"/>
      <c r="W88" s="162"/>
      <c r="X88" s="162"/>
      <c r="Y88" s="162"/>
      <c r="Z88" s="162"/>
      <c r="AA88" s="162"/>
      <c r="AB88" s="162"/>
      <c r="AC88" s="162"/>
      <c r="AD88" s="162"/>
      <c r="AE88" s="144">
        <f t="shared" si="825"/>
        <v>0</v>
      </c>
      <c r="AF88" s="140">
        <f t="shared" si="826"/>
        <v>0</v>
      </c>
      <c r="AG88" s="143"/>
      <c r="AH88" s="142"/>
      <c r="AI88" s="149">
        <f t="shared" si="827"/>
        <v>50000000</v>
      </c>
      <c r="AJ88" s="140"/>
      <c r="AK88" s="186"/>
      <c r="AL88" s="153">
        <v>0</v>
      </c>
      <c r="AM88" s="178"/>
      <c r="AN88" s="161"/>
      <c r="AO88" s="161"/>
      <c r="AP88" s="161"/>
      <c r="AQ88" s="161"/>
      <c r="AR88" s="161"/>
      <c r="AS88" s="161"/>
      <c r="AT88" s="161"/>
      <c r="AU88" s="161"/>
      <c r="AV88" s="161"/>
      <c r="AW88" s="161"/>
      <c r="AX88" s="149">
        <f t="shared" si="828"/>
        <v>0</v>
      </c>
      <c r="AY88" s="152">
        <v>0</v>
      </c>
      <c r="AZ88" s="178"/>
      <c r="BA88" s="161"/>
      <c r="BB88" s="161"/>
      <c r="BC88" s="161"/>
      <c r="BD88" s="161"/>
      <c r="BE88" s="161"/>
      <c r="BF88" s="161"/>
      <c r="BG88" s="161"/>
      <c r="BH88" s="161"/>
      <c r="BI88" s="161"/>
      <c r="BJ88" s="161"/>
      <c r="BK88" s="155">
        <f t="shared" si="829"/>
        <v>0</v>
      </c>
      <c r="BL88" s="152">
        <v>0</v>
      </c>
      <c r="BM88" s="178"/>
      <c r="BN88" s="161"/>
      <c r="BO88" s="161"/>
      <c r="BP88" s="161"/>
      <c r="BQ88" s="161"/>
      <c r="BR88" s="161"/>
      <c r="BS88" s="161"/>
      <c r="BT88" s="161"/>
      <c r="BU88" s="161"/>
      <c r="BV88" s="161"/>
      <c r="BW88" s="161"/>
      <c r="BX88" s="155">
        <f t="shared" si="830"/>
        <v>0</v>
      </c>
      <c r="BY88" s="152">
        <v>0</v>
      </c>
      <c r="BZ88" s="178"/>
      <c r="CA88" s="161"/>
      <c r="CB88" s="161"/>
      <c r="CC88" s="161"/>
      <c r="CD88" s="161"/>
      <c r="CE88" s="161"/>
      <c r="CF88" s="161"/>
      <c r="CG88" s="161"/>
      <c r="CH88" s="161"/>
      <c r="CI88" s="161"/>
      <c r="CJ88" s="161"/>
      <c r="CK88" s="155">
        <f t="shared" si="831"/>
        <v>0</v>
      </c>
      <c r="CL88" s="152">
        <f t="shared" si="832"/>
        <v>50000000</v>
      </c>
      <c r="CM88" s="152">
        <f t="shared" si="833"/>
        <v>0</v>
      </c>
      <c r="CN88" s="152">
        <f t="shared" si="834"/>
        <v>0</v>
      </c>
      <c r="CO88" s="152">
        <f t="shared" si="835"/>
        <v>0</v>
      </c>
      <c r="CP88" s="355">
        <f t="shared" si="738"/>
        <v>0</v>
      </c>
      <c r="CQ88" s="356">
        <f t="shared" si="739"/>
        <v>0</v>
      </c>
      <c r="CR88" s="164"/>
      <c r="CS88" s="351">
        <f t="shared" si="841"/>
        <v>0</v>
      </c>
      <c r="CT88" s="137"/>
      <c r="CU88" s="158">
        <v>50000000</v>
      </c>
      <c r="CV88" s="426">
        <f t="shared" si="836"/>
        <v>0</v>
      </c>
      <c r="CW88" s="436">
        <v>0</v>
      </c>
      <c r="CX88" s="426">
        <f t="shared" si="837"/>
        <v>0</v>
      </c>
      <c r="CY88" s="436">
        <v>0</v>
      </c>
      <c r="CZ88" s="428">
        <f t="shared" si="838"/>
        <v>0</v>
      </c>
      <c r="DA88" s="436">
        <v>0</v>
      </c>
      <c r="DB88" s="426">
        <f t="shared" si="839"/>
        <v>0</v>
      </c>
      <c r="DC88" s="436">
        <v>0</v>
      </c>
      <c r="DD88" s="426">
        <f t="shared" si="840"/>
        <v>0</v>
      </c>
      <c r="DF88" s="147"/>
      <c r="DG88" s="138"/>
      <c r="DH88" s="147"/>
      <c r="DI88" s="147"/>
      <c r="DJ88" s="147"/>
      <c r="DK88" s="148"/>
      <c r="DL88" s="147"/>
      <c r="DM88" s="147"/>
      <c r="DN88" s="147"/>
      <c r="DO88" s="147"/>
    </row>
    <row r="89" spans="1:119" s="134" customFormat="1" outlineLevel="2" x14ac:dyDescent="0.2">
      <c r="B89" s="452" t="str">
        <f t="shared" si="787"/>
        <v>A-2-0-4-4-2010</v>
      </c>
      <c r="C89" s="183" t="s">
        <v>512</v>
      </c>
      <c r="D89" s="168" t="s">
        <v>415</v>
      </c>
      <c r="E89" s="300" t="s">
        <v>407</v>
      </c>
      <c r="F89" s="152">
        <v>1000000</v>
      </c>
      <c r="G89" s="150"/>
      <c r="H89" s="149"/>
      <c r="I89" s="178"/>
      <c r="J89" s="161"/>
      <c r="K89" s="161"/>
      <c r="L89" s="161"/>
      <c r="M89" s="161"/>
      <c r="N89" s="162"/>
      <c r="O89" s="162"/>
      <c r="P89" s="162"/>
      <c r="Q89" s="161"/>
      <c r="R89" s="161"/>
      <c r="S89" s="161"/>
      <c r="T89" s="161"/>
      <c r="U89" s="161"/>
      <c r="V89" s="161"/>
      <c r="W89" s="161"/>
      <c r="X89" s="161"/>
      <c r="Y89" s="161"/>
      <c r="Z89" s="161"/>
      <c r="AA89" s="161"/>
      <c r="AB89" s="161"/>
      <c r="AC89" s="161"/>
      <c r="AD89" s="161"/>
      <c r="AE89" s="154">
        <f t="shared" si="825"/>
        <v>0</v>
      </c>
      <c r="AF89" s="149">
        <f t="shared" si="826"/>
        <v>0</v>
      </c>
      <c r="AG89" s="152"/>
      <c r="AH89" s="151"/>
      <c r="AI89" s="156">
        <f t="shared" si="827"/>
        <v>1000000</v>
      </c>
      <c r="AJ89" s="149"/>
      <c r="AK89" s="204"/>
      <c r="AL89" s="153">
        <v>0</v>
      </c>
      <c r="AM89" s="178"/>
      <c r="AN89" s="161"/>
      <c r="AO89" s="161"/>
      <c r="AP89" s="161"/>
      <c r="AQ89" s="161"/>
      <c r="AR89" s="161"/>
      <c r="AS89" s="161"/>
      <c r="AT89" s="161"/>
      <c r="AU89" s="161"/>
      <c r="AV89" s="161"/>
      <c r="AW89" s="161"/>
      <c r="AX89" s="149">
        <f t="shared" si="828"/>
        <v>0</v>
      </c>
      <c r="AY89" s="152">
        <v>0</v>
      </c>
      <c r="AZ89" s="178"/>
      <c r="BA89" s="161"/>
      <c r="BB89" s="161"/>
      <c r="BC89" s="161"/>
      <c r="BD89" s="161"/>
      <c r="BE89" s="161"/>
      <c r="BF89" s="161"/>
      <c r="BG89" s="161"/>
      <c r="BH89" s="161"/>
      <c r="BI89" s="161"/>
      <c r="BJ89" s="161"/>
      <c r="BK89" s="155">
        <f t="shared" si="829"/>
        <v>0</v>
      </c>
      <c r="BL89" s="152">
        <v>0</v>
      </c>
      <c r="BM89" s="178"/>
      <c r="BN89" s="161"/>
      <c r="BO89" s="161"/>
      <c r="BP89" s="161"/>
      <c r="BQ89" s="161"/>
      <c r="BR89" s="161"/>
      <c r="BS89" s="161"/>
      <c r="BT89" s="161"/>
      <c r="BU89" s="161"/>
      <c r="BV89" s="161"/>
      <c r="BW89" s="161"/>
      <c r="BX89" s="155">
        <f t="shared" si="830"/>
        <v>0</v>
      </c>
      <c r="BY89" s="152">
        <v>0</v>
      </c>
      <c r="BZ89" s="178"/>
      <c r="CA89" s="161"/>
      <c r="CB89" s="161"/>
      <c r="CC89" s="161"/>
      <c r="CD89" s="161"/>
      <c r="CE89" s="161"/>
      <c r="CF89" s="161"/>
      <c r="CG89" s="161"/>
      <c r="CH89" s="161"/>
      <c r="CI89" s="161"/>
      <c r="CJ89" s="161"/>
      <c r="CK89" s="155">
        <f t="shared" si="831"/>
        <v>0</v>
      </c>
      <c r="CL89" s="152">
        <f t="shared" si="832"/>
        <v>1000000</v>
      </c>
      <c r="CM89" s="152">
        <f t="shared" si="833"/>
        <v>0</v>
      </c>
      <c r="CN89" s="152">
        <f t="shared" si="834"/>
        <v>0</v>
      </c>
      <c r="CO89" s="152">
        <f t="shared" si="835"/>
        <v>0</v>
      </c>
      <c r="CP89" s="355">
        <f t="shared" si="738"/>
        <v>0</v>
      </c>
      <c r="CQ89" s="356">
        <f t="shared" si="739"/>
        <v>0</v>
      </c>
      <c r="CR89" s="164"/>
      <c r="CS89" s="351">
        <f t="shared" si="841"/>
        <v>0</v>
      </c>
      <c r="CT89" s="137"/>
      <c r="CU89" s="158">
        <v>1000000</v>
      </c>
      <c r="CV89" s="426">
        <f t="shared" si="836"/>
        <v>0</v>
      </c>
      <c r="CW89" s="436">
        <v>0</v>
      </c>
      <c r="CX89" s="426">
        <f t="shared" si="837"/>
        <v>0</v>
      </c>
      <c r="CY89" s="436">
        <v>0</v>
      </c>
      <c r="CZ89" s="428">
        <f t="shared" si="838"/>
        <v>0</v>
      </c>
      <c r="DA89" s="436">
        <v>0</v>
      </c>
      <c r="DB89" s="426">
        <f t="shared" si="839"/>
        <v>0</v>
      </c>
      <c r="DC89" s="436">
        <v>0</v>
      </c>
      <c r="DD89" s="426">
        <f t="shared" si="840"/>
        <v>0</v>
      </c>
      <c r="DF89" s="157"/>
      <c r="DG89" s="157"/>
      <c r="DH89" s="157"/>
      <c r="DI89" s="157"/>
      <c r="DJ89" s="157"/>
      <c r="DK89" s="157"/>
      <c r="DL89" s="157"/>
      <c r="DM89" s="157"/>
      <c r="DN89" s="157"/>
      <c r="DO89" s="157"/>
    </row>
    <row r="90" spans="1:119" s="134" customFormat="1" outlineLevel="2" x14ac:dyDescent="0.2">
      <c r="B90" s="452" t="str">
        <f t="shared" si="787"/>
        <v>A-2-0-4-4-2110</v>
      </c>
      <c r="C90" s="183" t="s">
        <v>513</v>
      </c>
      <c r="D90" s="168" t="s">
        <v>415</v>
      </c>
      <c r="E90" s="300" t="s">
        <v>408</v>
      </c>
      <c r="F90" s="152">
        <v>1000000</v>
      </c>
      <c r="G90" s="150"/>
      <c r="H90" s="149"/>
      <c r="I90" s="178"/>
      <c r="J90" s="161"/>
      <c r="K90" s="161"/>
      <c r="L90" s="161"/>
      <c r="M90" s="161"/>
      <c r="N90" s="162"/>
      <c r="O90" s="162"/>
      <c r="P90" s="162"/>
      <c r="Q90" s="161"/>
      <c r="R90" s="161"/>
      <c r="S90" s="161"/>
      <c r="T90" s="161"/>
      <c r="U90" s="161"/>
      <c r="V90" s="161"/>
      <c r="W90" s="161"/>
      <c r="X90" s="161"/>
      <c r="Y90" s="161"/>
      <c r="Z90" s="161"/>
      <c r="AA90" s="161"/>
      <c r="AB90" s="161"/>
      <c r="AC90" s="161"/>
      <c r="AD90" s="161"/>
      <c r="AE90" s="154">
        <f t="shared" si="825"/>
        <v>0</v>
      </c>
      <c r="AF90" s="149">
        <f t="shared" si="826"/>
        <v>0</v>
      </c>
      <c r="AG90" s="152"/>
      <c r="AH90" s="151"/>
      <c r="AI90" s="156">
        <f t="shared" si="827"/>
        <v>1000000</v>
      </c>
      <c r="AJ90" s="149"/>
      <c r="AK90" s="204"/>
      <c r="AL90" s="153">
        <v>0</v>
      </c>
      <c r="AM90" s="178"/>
      <c r="AN90" s="161"/>
      <c r="AO90" s="161"/>
      <c r="AP90" s="161"/>
      <c r="AQ90" s="161"/>
      <c r="AR90" s="161"/>
      <c r="AS90" s="161"/>
      <c r="AT90" s="161"/>
      <c r="AU90" s="161"/>
      <c r="AV90" s="161"/>
      <c r="AW90" s="161"/>
      <c r="AX90" s="149">
        <f t="shared" si="828"/>
        <v>0</v>
      </c>
      <c r="AY90" s="152">
        <v>0</v>
      </c>
      <c r="AZ90" s="178"/>
      <c r="BA90" s="161"/>
      <c r="BB90" s="161"/>
      <c r="BC90" s="161"/>
      <c r="BD90" s="161"/>
      <c r="BE90" s="161"/>
      <c r="BF90" s="161"/>
      <c r="BG90" s="161"/>
      <c r="BH90" s="161"/>
      <c r="BI90" s="161"/>
      <c r="BJ90" s="161"/>
      <c r="BK90" s="155">
        <f t="shared" si="829"/>
        <v>0</v>
      </c>
      <c r="BL90" s="152">
        <v>0</v>
      </c>
      <c r="BM90" s="178"/>
      <c r="BN90" s="161"/>
      <c r="BO90" s="161"/>
      <c r="BP90" s="161"/>
      <c r="BQ90" s="161"/>
      <c r="BR90" s="161"/>
      <c r="BS90" s="161"/>
      <c r="BT90" s="161"/>
      <c r="BU90" s="161"/>
      <c r="BV90" s="161"/>
      <c r="BW90" s="161"/>
      <c r="BX90" s="155">
        <f t="shared" si="830"/>
        <v>0</v>
      </c>
      <c r="BY90" s="152">
        <v>0</v>
      </c>
      <c r="BZ90" s="178"/>
      <c r="CA90" s="161"/>
      <c r="CB90" s="161"/>
      <c r="CC90" s="161"/>
      <c r="CD90" s="161"/>
      <c r="CE90" s="161"/>
      <c r="CF90" s="161"/>
      <c r="CG90" s="161"/>
      <c r="CH90" s="161"/>
      <c r="CI90" s="161"/>
      <c r="CJ90" s="161"/>
      <c r="CK90" s="155">
        <f t="shared" si="831"/>
        <v>0</v>
      </c>
      <c r="CL90" s="152">
        <f t="shared" si="832"/>
        <v>1000000</v>
      </c>
      <c r="CM90" s="152">
        <f t="shared" si="833"/>
        <v>0</v>
      </c>
      <c r="CN90" s="152">
        <f t="shared" si="834"/>
        <v>0</v>
      </c>
      <c r="CO90" s="152">
        <f t="shared" si="835"/>
        <v>0</v>
      </c>
      <c r="CP90" s="355">
        <f t="shared" si="738"/>
        <v>0</v>
      </c>
      <c r="CQ90" s="356">
        <f t="shared" si="739"/>
        <v>0</v>
      </c>
      <c r="CR90" s="164"/>
      <c r="CS90" s="351">
        <f t="shared" si="841"/>
        <v>0</v>
      </c>
      <c r="CT90" s="137"/>
      <c r="CU90" s="158">
        <v>1000000</v>
      </c>
      <c r="CV90" s="426">
        <f t="shared" si="836"/>
        <v>0</v>
      </c>
      <c r="CW90" s="436">
        <v>0</v>
      </c>
      <c r="CX90" s="426">
        <f t="shared" si="837"/>
        <v>0</v>
      </c>
      <c r="CY90" s="436">
        <v>0</v>
      </c>
      <c r="CZ90" s="428">
        <f t="shared" si="838"/>
        <v>0</v>
      </c>
      <c r="DA90" s="436">
        <v>0</v>
      </c>
      <c r="DB90" s="426">
        <f t="shared" si="839"/>
        <v>0</v>
      </c>
      <c r="DC90" s="436">
        <v>0</v>
      </c>
      <c r="DD90" s="426">
        <f t="shared" si="840"/>
        <v>0</v>
      </c>
      <c r="DE90" s="159"/>
      <c r="DF90" s="157"/>
      <c r="DG90" s="157"/>
      <c r="DH90" s="157"/>
      <c r="DI90" s="157"/>
      <c r="DJ90" s="157"/>
      <c r="DK90" s="158"/>
      <c r="DL90" s="157"/>
      <c r="DM90" s="157"/>
      <c r="DN90" s="157"/>
      <c r="DO90" s="157"/>
    </row>
    <row r="91" spans="1:119" s="146" customFormat="1" outlineLevel="2" x14ac:dyDescent="0.2">
      <c r="A91" s="134"/>
      <c r="B91" s="452" t="str">
        <f t="shared" si="787"/>
        <v>A-2-0-4-4-2310</v>
      </c>
      <c r="C91" s="183" t="s">
        <v>514</v>
      </c>
      <c r="D91" s="168" t="s">
        <v>415</v>
      </c>
      <c r="E91" s="300" t="s">
        <v>409</v>
      </c>
      <c r="F91" s="152">
        <v>42060420</v>
      </c>
      <c r="G91" s="141"/>
      <c r="H91" s="140"/>
      <c r="I91" s="186"/>
      <c r="J91" s="162"/>
      <c r="K91" s="162"/>
      <c r="L91" s="162"/>
      <c r="M91" s="162"/>
      <c r="N91" s="162"/>
      <c r="O91" s="162"/>
      <c r="P91" s="162"/>
      <c r="Q91" s="162"/>
      <c r="R91" s="162"/>
      <c r="S91" s="162"/>
      <c r="T91" s="162"/>
      <c r="U91" s="162"/>
      <c r="V91" s="162"/>
      <c r="W91" s="162"/>
      <c r="X91" s="162"/>
      <c r="Y91" s="162"/>
      <c r="Z91" s="162"/>
      <c r="AA91" s="162"/>
      <c r="AB91" s="162"/>
      <c r="AC91" s="162"/>
      <c r="AD91" s="162"/>
      <c r="AE91" s="144">
        <f t="shared" si="825"/>
        <v>0</v>
      </c>
      <c r="AF91" s="140">
        <f t="shared" si="826"/>
        <v>0</v>
      </c>
      <c r="AG91" s="143"/>
      <c r="AH91" s="142"/>
      <c r="AI91" s="149">
        <f t="shared" si="827"/>
        <v>42060420</v>
      </c>
      <c r="AJ91" s="140"/>
      <c r="AK91" s="186"/>
      <c r="AL91" s="153">
        <v>0</v>
      </c>
      <c r="AM91" s="178"/>
      <c r="AN91" s="161"/>
      <c r="AO91" s="161"/>
      <c r="AP91" s="161"/>
      <c r="AQ91" s="161"/>
      <c r="AR91" s="161"/>
      <c r="AS91" s="161"/>
      <c r="AT91" s="161"/>
      <c r="AU91" s="161"/>
      <c r="AV91" s="161"/>
      <c r="AW91" s="161"/>
      <c r="AX91" s="149">
        <f t="shared" si="828"/>
        <v>0</v>
      </c>
      <c r="AY91" s="152">
        <v>0</v>
      </c>
      <c r="AZ91" s="178"/>
      <c r="BA91" s="161"/>
      <c r="BB91" s="161"/>
      <c r="BC91" s="161"/>
      <c r="BD91" s="161"/>
      <c r="BE91" s="161"/>
      <c r="BF91" s="161"/>
      <c r="BG91" s="161"/>
      <c r="BH91" s="161"/>
      <c r="BI91" s="161"/>
      <c r="BJ91" s="161"/>
      <c r="BK91" s="155">
        <f t="shared" si="829"/>
        <v>0</v>
      </c>
      <c r="BL91" s="152">
        <v>0</v>
      </c>
      <c r="BM91" s="178"/>
      <c r="BN91" s="161"/>
      <c r="BO91" s="161"/>
      <c r="BP91" s="161"/>
      <c r="BQ91" s="161"/>
      <c r="BR91" s="161"/>
      <c r="BS91" s="161"/>
      <c r="BT91" s="161"/>
      <c r="BU91" s="161"/>
      <c r="BV91" s="161"/>
      <c r="BW91" s="161"/>
      <c r="BX91" s="155">
        <f t="shared" si="830"/>
        <v>0</v>
      </c>
      <c r="BY91" s="152">
        <v>0</v>
      </c>
      <c r="BZ91" s="178"/>
      <c r="CA91" s="161"/>
      <c r="CB91" s="161"/>
      <c r="CC91" s="161"/>
      <c r="CD91" s="161"/>
      <c r="CE91" s="161"/>
      <c r="CF91" s="161"/>
      <c r="CG91" s="161"/>
      <c r="CH91" s="161"/>
      <c r="CI91" s="161"/>
      <c r="CJ91" s="161"/>
      <c r="CK91" s="155">
        <f t="shared" si="831"/>
        <v>0</v>
      </c>
      <c r="CL91" s="152">
        <f t="shared" si="832"/>
        <v>42060420</v>
      </c>
      <c r="CM91" s="152">
        <f t="shared" si="833"/>
        <v>0</v>
      </c>
      <c r="CN91" s="152">
        <f t="shared" si="834"/>
        <v>0</v>
      </c>
      <c r="CO91" s="152">
        <f t="shared" si="835"/>
        <v>0</v>
      </c>
      <c r="CP91" s="355">
        <f t="shared" si="738"/>
        <v>0</v>
      </c>
      <c r="CQ91" s="356">
        <f t="shared" si="739"/>
        <v>0</v>
      </c>
      <c r="CR91" s="164"/>
      <c r="CS91" s="351">
        <f t="shared" si="841"/>
        <v>0</v>
      </c>
      <c r="CT91" s="137"/>
      <c r="CU91" s="158">
        <v>42060420</v>
      </c>
      <c r="CV91" s="426">
        <f t="shared" si="836"/>
        <v>0</v>
      </c>
      <c r="CW91" s="436">
        <v>0</v>
      </c>
      <c r="CX91" s="426">
        <f t="shared" si="837"/>
        <v>0</v>
      </c>
      <c r="CY91" s="436">
        <v>0</v>
      </c>
      <c r="CZ91" s="428">
        <f t="shared" si="838"/>
        <v>0</v>
      </c>
      <c r="DA91" s="436">
        <v>0</v>
      </c>
      <c r="DB91" s="426">
        <f t="shared" si="839"/>
        <v>0</v>
      </c>
      <c r="DC91" s="436">
        <v>0</v>
      </c>
      <c r="DD91" s="426">
        <f t="shared" si="840"/>
        <v>0</v>
      </c>
      <c r="DF91" s="147"/>
      <c r="DG91" s="147"/>
      <c r="DH91" s="147"/>
      <c r="DI91" s="147"/>
      <c r="DJ91" s="147"/>
      <c r="DK91" s="148"/>
      <c r="DL91" s="147"/>
      <c r="DM91" s="147"/>
      <c r="DN91" s="147"/>
      <c r="DO91" s="147"/>
    </row>
    <row r="92" spans="1:119" s="175" customFormat="1" ht="20.25" customHeight="1" outlineLevel="1" x14ac:dyDescent="0.25">
      <c r="A92" s="169"/>
      <c r="B92" s="451"/>
      <c r="C92" s="179" t="s">
        <v>637</v>
      </c>
      <c r="D92" s="170" t="s">
        <v>415</v>
      </c>
      <c r="E92" s="399" t="s">
        <v>638</v>
      </c>
      <c r="F92" s="237">
        <f>+SUM(F93:F100)</f>
        <v>5384236176</v>
      </c>
      <c r="G92" s="194">
        <f t="shared" ref="G92:BR92" si="842">+SUM(G93:G100)</f>
        <v>155000000</v>
      </c>
      <c r="H92" s="187">
        <f t="shared" si="842"/>
        <v>180000000</v>
      </c>
      <c r="I92" s="237">
        <f t="shared" si="842"/>
        <v>0</v>
      </c>
      <c r="J92" s="187">
        <f t="shared" si="842"/>
        <v>0</v>
      </c>
      <c r="K92" s="187">
        <f t="shared" si="842"/>
        <v>0</v>
      </c>
      <c r="L92" s="187">
        <f t="shared" si="842"/>
        <v>0</v>
      </c>
      <c r="M92" s="187">
        <f t="shared" si="842"/>
        <v>0</v>
      </c>
      <c r="N92" s="187">
        <f t="shared" si="842"/>
        <v>0</v>
      </c>
      <c r="O92" s="187">
        <f t="shared" si="842"/>
        <v>0</v>
      </c>
      <c r="P92" s="187">
        <f t="shared" si="842"/>
        <v>0</v>
      </c>
      <c r="Q92" s="187">
        <f t="shared" si="842"/>
        <v>0</v>
      </c>
      <c r="R92" s="187">
        <f t="shared" si="842"/>
        <v>0</v>
      </c>
      <c r="S92" s="187">
        <f t="shared" si="842"/>
        <v>0</v>
      </c>
      <c r="T92" s="187">
        <f t="shared" si="842"/>
        <v>0</v>
      </c>
      <c r="U92" s="187">
        <f t="shared" si="842"/>
        <v>0</v>
      </c>
      <c r="V92" s="187">
        <f t="shared" si="842"/>
        <v>0</v>
      </c>
      <c r="W92" s="187">
        <f t="shared" si="842"/>
        <v>0</v>
      </c>
      <c r="X92" s="187">
        <f t="shared" si="842"/>
        <v>0</v>
      </c>
      <c r="Y92" s="187">
        <f t="shared" si="842"/>
        <v>0</v>
      </c>
      <c r="Z92" s="187">
        <f t="shared" si="842"/>
        <v>0</v>
      </c>
      <c r="AA92" s="187">
        <f t="shared" si="842"/>
        <v>0</v>
      </c>
      <c r="AB92" s="187">
        <f t="shared" si="842"/>
        <v>0</v>
      </c>
      <c r="AC92" s="187">
        <f t="shared" si="842"/>
        <v>0</v>
      </c>
      <c r="AD92" s="187">
        <f t="shared" si="842"/>
        <v>0</v>
      </c>
      <c r="AE92" s="194">
        <f t="shared" si="842"/>
        <v>155000000</v>
      </c>
      <c r="AF92" s="187">
        <f t="shared" si="842"/>
        <v>180000000</v>
      </c>
      <c r="AG92" s="237">
        <f t="shared" si="842"/>
        <v>0</v>
      </c>
      <c r="AH92" s="210">
        <f t="shared" si="842"/>
        <v>0</v>
      </c>
      <c r="AI92" s="187">
        <f t="shared" si="842"/>
        <v>5409236176</v>
      </c>
      <c r="AJ92" s="187">
        <f t="shared" si="842"/>
        <v>0</v>
      </c>
      <c r="AK92" s="237">
        <f t="shared" si="842"/>
        <v>0</v>
      </c>
      <c r="AL92" s="187">
        <f t="shared" si="842"/>
        <v>3814848754.96</v>
      </c>
      <c r="AM92" s="237">
        <f t="shared" si="842"/>
        <v>0</v>
      </c>
      <c r="AN92" s="187">
        <f t="shared" si="842"/>
        <v>0</v>
      </c>
      <c r="AO92" s="187">
        <f t="shared" si="842"/>
        <v>0</v>
      </c>
      <c r="AP92" s="187">
        <f t="shared" si="842"/>
        <v>0</v>
      </c>
      <c r="AQ92" s="187">
        <f t="shared" si="842"/>
        <v>0</v>
      </c>
      <c r="AR92" s="187">
        <f t="shared" si="842"/>
        <v>0</v>
      </c>
      <c r="AS92" s="187">
        <f t="shared" si="842"/>
        <v>0</v>
      </c>
      <c r="AT92" s="187">
        <f t="shared" si="842"/>
        <v>0</v>
      </c>
      <c r="AU92" s="187">
        <f t="shared" si="842"/>
        <v>0</v>
      </c>
      <c r="AV92" s="187">
        <f t="shared" si="842"/>
        <v>0</v>
      </c>
      <c r="AW92" s="187">
        <f t="shared" si="842"/>
        <v>0</v>
      </c>
      <c r="AX92" s="187">
        <f t="shared" si="842"/>
        <v>3814848754.96</v>
      </c>
      <c r="AY92" s="237">
        <f t="shared" si="842"/>
        <v>3469005628.96</v>
      </c>
      <c r="AZ92" s="237">
        <f t="shared" si="842"/>
        <v>0</v>
      </c>
      <c r="BA92" s="187">
        <f t="shared" si="842"/>
        <v>0</v>
      </c>
      <c r="BB92" s="187">
        <f t="shared" si="842"/>
        <v>0</v>
      </c>
      <c r="BC92" s="187">
        <f t="shared" si="842"/>
        <v>0</v>
      </c>
      <c r="BD92" s="187">
        <f t="shared" si="842"/>
        <v>0</v>
      </c>
      <c r="BE92" s="187">
        <f t="shared" si="842"/>
        <v>0</v>
      </c>
      <c r="BF92" s="187">
        <f t="shared" si="842"/>
        <v>0</v>
      </c>
      <c r="BG92" s="187">
        <f t="shared" si="842"/>
        <v>0</v>
      </c>
      <c r="BH92" s="187">
        <f t="shared" si="842"/>
        <v>0</v>
      </c>
      <c r="BI92" s="187">
        <f t="shared" si="842"/>
        <v>0</v>
      </c>
      <c r="BJ92" s="187">
        <f t="shared" si="842"/>
        <v>0</v>
      </c>
      <c r="BK92" s="187">
        <f t="shared" si="842"/>
        <v>3469005628.96</v>
      </c>
      <c r="BL92" s="237">
        <f t="shared" si="842"/>
        <v>16943010</v>
      </c>
      <c r="BM92" s="237">
        <f t="shared" si="842"/>
        <v>0</v>
      </c>
      <c r="BN92" s="187">
        <f t="shared" si="842"/>
        <v>0</v>
      </c>
      <c r="BO92" s="187">
        <f t="shared" si="842"/>
        <v>0</v>
      </c>
      <c r="BP92" s="187">
        <f t="shared" si="842"/>
        <v>0</v>
      </c>
      <c r="BQ92" s="187">
        <f t="shared" si="842"/>
        <v>0</v>
      </c>
      <c r="BR92" s="187">
        <f t="shared" si="842"/>
        <v>0</v>
      </c>
      <c r="BS92" s="187">
        <f t="shared" ref="BS92:CO92" si="843">+SUM(BS93:BS100)</f>
        <v>0</v>
      </c>
      <c r="BT92" s="187">
        <f t="shared" si="843"/>
        <v>0</v>
      </c>
      <c r="BU92" s="187">
        <f t="shared" si="843"/>
        <v>0</v>
      </c>
      <c r="BV92" s="187">
        <f t="shared" si="843"/>
        <v>0</v>
      </c>
      <c r="BW92" s="187">
        <f t="shared" si="843"/>
        <v>0</v>
      </c>
      <c r="BX92" s="187">
        <f t="shared" si="843"/>
        <v>16943010</v>
      </c>
      <c r="BY92" s="237">
        <f t="shared" si="843"/>
        <v>16943010</v>
      </c>
      <c r="BZ92" s="237">
        <f t="shared" si="843"/>
        <v>0</v>
      </c>
      <c r="CA92" s="187">
        <f t="shared" si="843"/>
        <v>0</v>
      </c>
      <c r="CB92" s="187">
        <f t="shared" si="843"/>
        <v>0</v>
      </c>
      <c r="CC92" s="187">
        <f t="shared" si="843"/>
        <v>0</v>
      </c>
      <c r="CD92" s="187">
        <f t="shared" si="843"/>
        <v>0</v>
      </c>
      <c r="CE92" s="187">
        <f t="shared" si="843"/>
        <v>0</v>
      </c>
      <c r="CF92" s="187">
        <f t="shared" si="843"/>
        <v>0</v>
      </c>
      <c r="CG92" s="187">
        <f t="shared" si="843"/>
        <v>0</v>
      </c>
      <c r="CH92" s="187">
        <f t="shared" si="843"/>
        <v>0</v>
      </c>
      <c r="CI92" s="187">
        <f t="shared" si="843"/>
        <v>0</v>
      </c>
      <c r="CJ92" s="187">
        <f t="shared" si="843"/>
        <v>0</v>
      </c>
      <c r="CK92" s="187">
        <f t="shared" si="843"/>
        <v>16943010</v>
      </c>
      <c r="CL92" s="237">
        <f t="shared" si="843"/>
        <v>1594387421.04</v>
      </c>
      <c r="CM92" s="237">
        <f t="shared" si="843"/>
        <v>345843126</v>
      </c>
      <c r="CN92" s="237">
        <f t="shared" si="843"/>
        <v>3452062618.96</v>
      </c>
      <c r="CO92" s="237">
        <f t="shared" si="843"/>
        <v>0</v>
      </c>
      <c r="CP92" s="245">
        <f t="shared" si="738"/>
        <v>0.70524721621250952</v>
      </c>
      <c r="CQ92" s="244">
        <f t="shared" si="739"/>
        <v>0.64131154863444073</v>
      </c>
      <c r="CR92" s="267">
        <f>+BK92/$BK$60</f>
        <v>0.52042380612540629</v>
      </c>
      <c r="CS92" s="228"/>
      <c r="CT92" s="172"/>
      <c r="CU92" s="173"/>
      <c r="CV92" s="425"/>
      <c r="CW92" s="312"/>
      <c r="CX92" s="425"/>
      <c r="CY92" s="312"/>
      <c r="CZ92" s="313"/>
      <c r="DA92" s="444"/>
      <c r="DB92" s="425"/>
      <c r="DC92" s="312"/>
      <c r="DD92" s="425"/>
      <c r="DF92" s="173"/>
      <c r="DG92" s="173"/>
      <c r="DH92" s="173"/>
      <c r="DI92" s="173"/>
      <c r="DJ92" s="173"/>
      <c r="DK92" s="174"/>
      <c r="DL92" s="173"/>
      <c r="DM92" s="173"/>
      <c r="DN92" s="173"/>
      <c r="DO92" s="173"/>
    </row>
    <row r="93" spans="1:119" s="134" customFormat="1" outlineLevel="2" x14ac:dyDescent="0.2">
      <c r="B93" s="452" t="str">
        <f t="shared" si="787"/>
        <v>A-2-0-4-5-110</v>
      </c>
      <c r="C93" s="183" t="s">
        <v>521</v>
      </c>
      <c r="D93" s="168" t="s">
        <v>415</v>
      </c>
      <c r="E93" s="300" t="s">
        <v>410</v>
      </c>
      <c r="F93" s="152">
        <v>400000000</v>
      </c>
      <c r="G93" s="150">
        <v>155000000</v>
      </c>
      <c r="H93" s="149"/>
      <c r="I93" s="178"/>
      <c r="J93" s="161"/>
      <c r="K93" s="161"/>
      <c r="L93" s="161"/>
      <c r="M93" s="161"/>
      <c r="N93" s="162"/>
      <c r="O93" s="162"/>
      <c r="P93" s="162"/>
      <c r="Q93" s="161"/>
      <c r="R93" s="161"/>
      <c r="S93" s="161"/>
      <c r="T93" s="161"/>
      <c r="U93" s="161"/>
      <c r="V93" s="161"/>
      <c r="W93" s="161"/>
      <c r="X93" s="161"/>
      <c r="Y93" s="161"/>
      <c r="Z93" s="161"/>
      <c r="AA93" s="161"/>
      <c r="AB93" s="161"/>
      <c r="AC93" s="161"/>
      <c r="AD93" s="161"/>
      <c r="AE93" s="154">
        <f t="shared" ref="AE93:AE100" si="844">+G93+I93+K93+M93+O93+Q93+S93+U93+W93+Y93+AA93+AC93</f>
        <v>155000000</v>
      </c>
      <c r="AF93" s="149">
        <f t="shared" ref="AF93:AF100" si="845">+H93+J93+L93+N93+P93+R93+T93+V93+X93+Z93+AB93+AD93</f>
        <v>0</v>
      </c>
      <c r="AG93" s="152"/>
      <c r="AH93" s="151"/>
      <c r="AI93" s="156">
        <f t="shared" ref="AI93:AI100" si="846">+F93-AE93+AF93-AG93+AH93</f>
        <v>245000000</v>
      </c>
      <c r="AJ93" s="149"/>
      <c r="AK93" s="204"/>
      <c r="AL93" s="153">
        <v>141918040</v>
      </c>
      <c r="AM93" s="178"/>
      <c r="AN93" s="161"/>
      <c r="AO93" s="161"/>
      <c r="AP93" s="161"/>
      <c r="AQ93" s="161"/>
      <c r="AR93" s="161"/>
      <c r="AS93" s="161"/>
      <c r="AT93" s="161"/>
      <c r="AU93" s="161"/>
      <c r="AV93" s="161"/>
      <c r="AW93" s="161"/>
      <c r="AX93" s="149">
        <f t="shared" ref="AX93:AX100" si="847">+SUM(AL93:AW93)</f>
        <v>141918040</v>
      </c>
      <c r="AY93" s="152">
        <v>107666110</v>
      </c>
      <c r="AZ93" s="178"/>
      <c r="BA93" s="161"/>
      <c r="BB93" s="161"/>
      <c r="BC93" s="161"/>
      <c r="BD93" s="161"/>
      <c r="BE93" s="161"/>
      <c r="BF93" s="161"/>
      <c r="BG93" s="161"/>
      <c r="BH93" s="161"/>
      <c r="BI93" s="161"/>
      <c r="BJ93" s="161"/>
      <c r="BK93" s="155">
        <f t="shared" ref="BK93:BK100" si="848">+SUM(AY93:BJ93)</f>
        <v>107666110</v>
      </c>
      <c r="BL93" s="152">
        <v>16943010</v>
      </c>
      <c r="BM93" s="178"/>
      <c r="BN93" s="161"/>
      <c r="BO93" s="161"/>
      <c r="BP93" s="161"/>
      <c r="BQ93" s="161"/>
      <c r="BR93" s="161"/>
      <c r="BS93" s="161"/>
      <c r="BT93" s="161"/>
      <c r="BU93" s="161"/>
      <c r="BV93" s="161"/>
      <c r="BW93" s="161"/>
      <c r="BX93" s="155">
        <f t="shared" ref="BX93:BX100" si="849">+SUM(BL93:BW93)</f>
        <v>16943010</v>
      </c>
      <c r="BY93" s="152">
        <v>16943010</v>
      </c>
      <c r="BZ93" s="178"/>
      <c r="CA93" s="161"/>
      <c r="CB93" s="161"/>
      <c r="CC93" s="161"/>
      <c r="CD93" s="161"/>
      <c r="CE93" s="161"/>
      <c r="CF93" s="161"/>
      <c r="CG93" s="161"/>
      <c r="CH93" s="161"/>
      <c r="CI93" s="161"/>
      <c r="CJ93" s="161"/>
      <c r="CK93" s="155">
        <f t="shared" ref="CK93:CK100" si="850">+SUM(BY93:CJ93)</f>
        <v>16943010</v>
      </c>
      <c r="CL93" s="152">
        <f t="shared" ref="CL93:CL100" si="851">+AI93-AX93</f>
        <v>103081960</v>
      </c>
      <c r="CM93" s="152">
        <f t="shared" ref="CM93:CM100" si="852">+AL93-AY93</f>
        <v>34251930</v>
      </c>
      <c r="CN93" s="152">
        <f t="shared" ref="CN93:CN100" si="853">+BK93-BX93</f>
        <v>90723100</v>
      </c>
      <c r="CO93" s="152">
        <f t="shared" ref="CO93:CO100" si="854">+BX93-CK93</f>
        <v>0</v>
      </c>
      <c r="CP93" s="355">
        <f t="shared" si="738"/>
        <v>0.57925730612244897</v>
      </c>
      <c r="CQ93" s="356">
        <f t="shared" si="739"/>
        <v>0.43945351020408163</v>
      </c>
      <c r="CR93" s="164"/>
      <c r="CS93" s="351">
        <f>+AY93/$AY$92</f>
        <v>3.1036591322072329E-2</v>
      </c>
      <c r="CT93" s="137"/>
      <c r="CU93" s="158">
        <v>245000000</v>
      </c>
      <c r="CV93" s="426">
        <f t="shared" ref="CV93:CV100" si="855">+CU93-AI93</f>
        <v>0</v>
      </c>
      <c r="CW93" s="436">
        <v>141918040</v>
      </c>
      <c r="CX93" s="426">
        <f t="shared" ref="CX93:CX100" si="856">+CW93-AX93</f>
        <v>0</v>
      </c>
      <c r="CY93" s="436">
        <v>107666110</v>
      </c>
      <c r="CZ93" s="428">
        <f t="shared" ref="CZ93:CZ100" si="857">+CY93-BK93</f>
        <v>0</v>
      </c>
      <c r="DA93" s="436">
        <v>16943010</v>
      </c>
      <c r="DB93" s="426">
        <f t="shared" ref="DB93:DB100" si="858">+DA93-BX93</f>
        <v>0</v>
      </c>
      <c r="DC93" s="436">
        <v>16943010</v>
      </c>
      <c r="DD93" s="426">
        <f t="shared" ref="DD93:DD100" si="859">+DC93-CK93</f>
        <v>0</v>
      </c>
      <c r="DF93" s="157"/>
      <c r="DG93" s="157"/>
      <c r="DH93" s="157"/>
      <c r="DI93" s="157"/>
      <c r="DJ93" s="157"/>
      <c r="DK93" s="157"/>
      <c r="DL93" s="157"/>
      <c r="DM93" s="157"/>
      <c r="DN93" s="157"/>
      <c r="DO93" s="157"/>
    </row>
    <row r="94" spans="1:119" s="134" customFormat="1" ht="36" outlineLevel="2" x14ac:dyDescent="0.2">
      <c r="B94" s="452" t="str">
        <f t="shared" si="787"/>
        <v>A-2-0-4-5-210</v>
      </c>
      <c r="C94" s="183" t="s">
        <v>525</v>
      </c>
      <c r="D94" s="168" t="s">
        <v>415</v>
      </c>
      <c r="E94" s="300" t="s">
        <v>411</v>
      </c>
      <c r="F94" s="152">
        <v>150000000</v>
      </c>
      <c r="G94" s="150"/>
      <c r="H94" s="149"/>
      <c r="I94" s="178"/>
      <c r="J94" s="161"/>
      <c r="K94" s="161"/>
      <c r="L94" s="161"/>
      <c r="M94" s="162"/>
      <c r="N94" s="162"/>
      <c r="O94" s="162"/>
      <c r="P94" s="162"/>
      <c r="Q94" s="161"/>
      <c r="R94" s="161"/>
      <c r="S94" s="161"/>
      <c r="T94" s="161"/>
      <c r="U94" s="161"/>
      <c r="V94" s="161"/>
      <c r="W94" s="161"/>
      <c r="X94" s="161"/>
      <c r="Y94" s="161"/>
      <c r="Z94" s="161"/>
      <c r="AA94" s="161"/>
      <c r="AB94" s="161"/>
      <c r="AC94" s="161"/>
      <c r="AD94" s="161"/>
      <c r="AE94" s="154">
        <f t="shared" si="844"/>
        <v>0</v>
      </c>
      <c r="AF94" s="149">
        <f t="shared" si="845"/>
        <v>0</v>
      </c>
      <c r="AG94" s="152"/>
      <c r="AH94" s="151"/>
      <c r="AI94" s="156">
        <f t="shared" si="846"/>
        <v>150000000</v>
      </c>
      <c r="AJ94" s="149"/>
      <c r="AK94" s="204"/>
      <c r="AL94" s="153">
        <v>11590500</v>
      </c>
      <c r="AM94" s="178"/>
      <c r="AN94" s="161"/>
      <c r="AO94" s="161"/>
      <c r="AP94" s="161"/>
      <c r="AQ94" s="161"/>
      <c r="AR94" s="161"/>
      <c r="AS94" s="161"/>
      <c r="AT94" s="161"/>
      <c r="AU94" s="161"/>
      <c r="AV94" s="161"/>
      <c r="AW94" s="161"/>
      <c r="AX94" s="149">
        <f t="shared" si="847"/>
        <v>11590500</v>
      </c>
      <c r="AY94" s="152">
        <v>0</v>
      </c>
      <c r="AZ94" s="178"/>
      <c r="BA94" s="161"/>
      <c r="BB94" s="161"/>
      <c r="BC94" s="161"/>
      <c r="BD94" s="161"/>
      <c r="BE94" s="161"/>
      <c r="BF94" s="161"/>
      <c r="BG94" s="161"/>
      <c r="BH94" s="161"/>
      <c r="BI94" s="161"/>
      <c r="BJ94" s="161"/>
      <c r="BK94" s="155">
        <f t="shared" si="848"/>
        <v>0</v>
      </c>
      <c r="BL94" s="152">
        <v>0</v>
      </c>
      <c r="BM94" s="178"/>
      <c r="BN94" s="161"/>
      <c r="BO94" s="161"/>
      <c r="BP94" s="161"/>
      <c r="BQ94" s="161"/>
      <c r="BR94" s="161"/>
      <c r="BS94" s="161"/>
      <c r="BT94" s="161"/>
      <c r="BU94" s="161"/>
      <c r="BV94" s="161"/>
      <c r="BW94" s="161"/>
      <c r="BX94" s="155">
        <f t="shared" si="849"/>
        <v>0</v>
      </c>
      <c r="BY94" s="152">
        <v>0</v>
      </c>
      <c r="BZ94" s="178"/>
      <c r="CA94" s="161"/>
      <c r="CB94" s="161"/>
      <c r="CC94" s="161"/>
      <c r="CD94" s="161"/>
      <c r="CE94" s="161"/>
      <c r="CF94" s="161"/>
      <c r="CG94" s="161"/>
      <c r="CH94" s="161"/>
      <c r="CI94" s="161"/>
      <c r="CJ94" s="161"/>
      <c r="CK94" s="155">
        <f t="shared" si="850"/>
        <v>0</v>
      </c>
      <c r="CL94" s="152">
        <f t="shared" si="851"/>
        <v>138409500</v>
      </c>
      <c r="CM94" s="152">
        <f t="shared" si="852"/>
        <v>11590500</v>
      </c>
      <c r="CN94" s="152">
        <f t="shared" si="853"/>
        <v>0</v>
      </c>
      <c r="CO94" s="152">
        <f t="shared" si="854"/>
        <v>0</v>
      </c>
      <c r="CP94" s="355">
        <f t="shared" si="738"/>
        <v>7.7270000000000005E-2</v>
      </c>
      <c r="CQ94" s="356">
        <f t="shared" si="739"/>
        <v>0</v>
      </c>
      <c r="CR94" s="164"/>
      <c r="CS94" s="351">
        <f t="shared" ref="CS94:CS100" si="860">+AY94/$AY$92</f>
        <v>0</v>
      </c>
      <c r="CT94" s="137"/>
      <c r="CU94" s="158">
        <v>150000000</v>
      </c>
      <c r="CV94" s="426">
        <f t="shared" si="855"/>
        <v>0</v>
      </c>
      <c r="CW94" s="436">
        <v>11590500</v>
      </c>
      <c r="CX94" s="426">
        <f t="shared" si="856"/>
        <v>0</v>
      </c>
      <c r="CY94" s="436">
        <v>0</v>
      </c>
      <c r="CZ94" s="428">
        <f t="shared" si="857"/>
        <v>0</v>
      </c>
      <c r="DA94" s="436">
        <v>0</v>
      </c>
      <c r="DB94" s="426">
        <f t="shared" si="858"/>
        <v>0</v>
      </c>
      <c r="DC94" s="436">
        <v>0</v>
      </c>
      <c r="DD94" s="426">
        <f t="shared" si="859"/>
        <v>0</v>
      </c>
      <c r="DF94" s="157"/>
      <c r="DG94" s="157"/>
      <c r="DH94" s="157"/>
      <c r="DI94" s="157"/>
      <c r="DJ94" s="157"/>
      <c r="DK94" s="157"/>
      <c r="DL94" s="157"/>
      <c r="DM94" s="157"/>
      <c r="DN94" s="157"/>
      <c r="DO94" s="157"/>
    </row>
    <row r="95" spans="1:119" s="146" customFormat="1" ht="36" outlineLevel="2" x14ac:dyDescent="0.2">
      <c r="A95" s="134"/>
      <c r="B95" s="452" t="str">
        <f t="shared" si="787"/>
        <v>A-2-0-4-5-510</v>
      </c>
      <c r="C95" s="183" t="s">
        <v>526</v>
      </c>
      <c r="D95" s="168" t="s">
        <v>415</v>
      </c>
      <c r="E95" s="300" t="s">
        <v>412</v>
      </c>
      <c r="F95" s="152">
        <v>100000000</v>
      </c>
      <c r="G95" s="141"/>
      <c r="H95" s="140"/>
      <c r="I95" s="186"/>
      <c r="J95" s="162"/>
      <c r="K95" s="162"/>
      <c r="L95" s="162"/>
      <c r="M95" s="162"/>
      <c r="N95" s="162"/>
      <c r="O95" s="162"/>
      <c r="P95" s="162"/>
      <c r="Q95" s="162"/>
      <c r="R95" s="162"/>
      <c r="S95" s="162"/>
      <c r="T95" s="162"/>
      <c r="U95" s="162"/>
      <c r="V95" s="162"/>
      <c r="W95" s="162"/>
      <c r="X95" s="162"/>
      <c r="Y95" s="162"/>
      <c r="Z95" s="162"/>
      <c r="AA95" s="162"/>
      <c r="AB95" s="162"/>
      <c r="AC95" s="162"/>
      <c r="AD95" s="162"/>
      <c r="AE95" s="154">
        <f t="shared" si="844"/>
        <v>0</v>
      </c>
      <c r="AF95" s="149">
        <f t="shared" si="845"/>
        <v>0</v>
      </c>
      <c r="AG95" s="143"/>
      <c r="AH95" s="330"/>
      <c r="AI95" s="156">
        <f t="shared" si="846"/>
        <v>100000000</v>
      </c>
      <c r="AJ95" s="140"/>
      <c r="AK95" s="204"/>
      <c r="AL95" s="153">
        <v>0</v>
      </c>
      <c r="AM95" s="178"/>
      <c r="AN95" s="161"/>
      <c r="AO95" s="161"/>
      <c r="AP95" s="161"/>
      <c r="AQ95" s="161"/>
      <c r="AR95" s="161"/>
      <c r="AS95" s="161"/>
      <c r="AT95" s="161"/>
      <c r="AU95" s="161"/>
      <c r="AV95" s="161"/>
      <c r="AW95" s="161"/>
      <c r="AX95" s="149">
        <f t="shared" si="847"/>
        <v>0</v>
      </c>
      <c r="AY95" s="152">
        <v>0</v>
      </c>
      <c r="AZ95" s="178"/>
      <c r="BA95" s="161"/>
      <c r="BB95" s="161"/>
      <c r="BC95" s="161"/>
      <c r="BD95" s="161"/>
      <c r="BE95" s="161"/>
      <c r="BF95" s="161"/>
      <c r="BG95" s="161"/>
      <c r="BH95" s="161"/>
      <c r="BI95" s="161"/>
      <c r="BJ95" s="161"/>
      <c r="BK95" s="155">
        <f t="shared" si="848"/>
        <v>0</v>
      </c>
      <c r="BL95" s="152">
        <v>0</v>
      </c>
      <c r="BM95" s="178"/>
      <c r="BN95" s="161"/>
      <c r="BO95" s="161"/>
      <c r="BP95" s="161"/>
      <c r="BQ95" s="161"/>
      <c r="BR95" s="161"/>
      <c r="BS95" s="161"/>
      <c r="BT95" s="161"/>
      <c r="BU95" s="161"/>
      <c r="BV95" s="161"/>
      <c r="BW95" s="161"/>
      <c r="BX95" s="155">
        <f t="shared" si="849"/>
        <v>0</v>
      </c>
      <c r="BY95" s="152">
        <v>0</v>
      </c>
      <c r="BZ95" s="178"/>
      <c r="CA95" s="161"/>
      <c r="CB95" s="161"/>
      <c r="CC95" s="161"/>
      <c r="CD95" s="161"/>
      <c r="CE95" s="161"/>
      <c r="CF95" s="161"/>
      <c r="CG95" s="161"/>
      <c r="CH95" s="161"/>
      <c r="CI95" s="161"/>
      <c r="CJ95" s="161"/>
      <c r="CK95" s="155">
        <f t="shared" si="850"/>
        <v>0</v>
      </c>
      <c r="CL95" s="152">
        <f t="shared" si="851"/>
        <v>100000000</v>
      </c>
      <c r="CM95" s="152">
        <f t="shared" si="852"/>
        <v>0</v>
      </c>
      <c r="CN95" s="152">
        <f t="shared" si="853"/>
        <v>0</v>
      </c>
      <c r="CO95" s="152">
        <f t="shared" si="854"/>
        <v>0</v>
      </c>
      <c r="CP95" s="355">
        <f t="shared" si="738"/>
        <v>0</v>
      </c>
      <c r="CQ95" s="356">
        <f t="shared" si="739"/>
        <v>0</v>
      </c>
      <c r="CR95" s="164"/>
      <c r="CS95" s="351">
        <f t="shared" si="860"/>
        <v>0</v>
      </c>
      <c r="CT95" s="137"/>
      <c r="CU95" s="158">
        <v>100000000</v>
      </c>
      <c r="CV95" s="426">
        <f t="shared" si="855"/>
        <v>0</v>
      </c>
      <c r="CW95" s="436">
        <v>0</v>
      </c>
      <c r="CX95" s="426">
        <f t="shared" si="856"/>
        <v>0</v>
      </c>
      <c r="CY95" s="436">
        <v>0</v>
      </c>
      <c r="CZ95" s="428">
        <f t="shared" si="857"/>
        <v>0</v>
      </c>
      <c r="DA95" s="436">
        <v>0</v>
      </c>
      <c r="DB95" s="426">
        <f t="shared" si="858"/>
        <v>0</v>
      </c>
      <c r="DC95" s="436">
        <v>0</v>
      </c>
      <c r="DD95" s="426">
        <f t="shared" si="859"/>
        <v>0</v>
      </c>
      <c r="DF95" s="157"/>
      <c r="DG95" s="157"/>
      <c r="DH95" s="157"/>
      <c r="DI95" s="157"/>
      <c r="DJ95" s="157"/>
      <c r="DK95" s="157"/>
      <c r="DL95" s="157"/>
      <c r="DM95" s="157"/>
      <c r="DN95" s="157"/>
      <c r="DO95" s="157"/>
    </row>
    <row r="96" spans="1:119" s="146" customFormat="1" ht="36" outlineLevel="2" x14ac:dyDescent="0.2">
      <c r="A96" s="134"/>
      <c r="B96" s="452" t="str">
        <f t="shared" si="787"/>
        <v>A-2-0-4-5-610</v>
      </c>
      <c r="C96" s="183" t="s">
        <v>527</v>
      </c>
      <c r="D96" s="168" t="s">
        <v>415</v>
      </c>
      <c r="E96" s="300" t="s">
        <v>413</v>
      </c>
      <c r="F96" s="152">
        <v>300000000</v>
      </c>
      <c r="G96" s="141"/>
      <c r="H96" s="140"/>
      <c r="I96" s="186"/>
      <c r="J96" s="162"/>
      <c r="K96" s="162"/>
      <c r="L96" s="162"/>
      <c r="M96" s="162"/>
      <c r="N96" s="162"/>
      <c r="O96" s="162"/>
      <c r="P96" s="162"/>
      <c r="Q96" s="162"/>
      <c r="R96" s="162"/>
      <c r="S96" s="162"/>
      <c r="T96" s="162"/>
      <c r="U96" s="162"/>
      <c r="V96" s="162"/>
      <c r="W96" s="162"/>
      <c r="X96" s="162"/>
      <c r="Y96" s="162"/>
      <c r="Z96" s="162"/>
      <c r="AA96" s="162"/>
      <c r="AB96" s="162"/>
      <c r="AC96" s="162"/>
      <c r="AD96" s="162"/>
      <c r="AE96" s="144">
        <f t="shared" si="844"/>
        <v>0</v>
      </c>
      <c r="AF96" s="140">
        <f t="shared" si="845"/>
        <v>0</v>
      </c>
      <c r="AG96" s="143"/>
      <c r="AH96" s="142"/>
      <c r="AI96" s="149">
        <f t="shared" si="846"/>
        <v>300000000</v>
      </c>
      <c r="AJ96" s="140"/>
      <c r="AK96" s="186"/>
      <c r="AL96" s="153">
        <v>300000000</v>
      </c>
      <c r="AM96" s="178"/>
      <c r="AN96" s="161"/>
      <c r="AO96" s="161"/>
      <c r="AP96" s="161"/>
      <c r="AQ96" s="161"/>
      <c r="AR96" s="161"/>
      <c r="AS96" s="161"/>
      <c r="AT96" s="161"/>
      <c r="AU96" s="161"/>
      <c r="AV96" s="161"/>
      <c r="AW96" s="161"/>
      <c r="AX96" s="149">
        <f t="shared" si="847"/>
        <v>300000000</v>
      </c>
      <c r="AY96" s="152">
        <v>0</v>
      </c>
      <c r="AZ96" s="178"/>
      <c r="BA96" s="161"/>
      <c r="BB96" s="161"/>
      <c r="BC96" s="161"/>
      <c r="BD96" s="161"/>
      <c r="BE96" s="161"/>
      <c r="BF96" s="161"/>
      <c r="BG96" s="161"/>
      <c r="BH96" s="161"/>
      <c r="BI96" s="161"/>
      <c r="BJ96" s="161"/>
      <c r="BK96" s="155">
        <f t="shared" si="848"/>
        <v>0</v>
      </c>
      <c r="BL96" s="152">
        <v>0</v>
      </c>
      <c r="BM96" s="178"/>
      <c r="BN96" s="161"/>
      <c r="BO96" s="161"/>
      <c r="BP96" s="161"/>
      <c r="BQ96" s="161"/>
      <c r="BR96" s="161"/>
      <c r="BS96" s="161"/>
      <c r="BT96" s="161"/>
      <c r="BU96" s="161"/>
      <c r="BV96" s="161"/>
      <c r="BW96" s="161"/>
      <c r="BX96" s="155">
        <f t="shared" si="849"/>
        <v>0</v>
      </c>
      <c r="BY96" s="152">
        <v>0</v>
      </c>
      <c r="BZ96" s="178"/>
      <c r="CA96" s="161"/>
      <c r="CB96" s="161"/>
      <c r="CC96" s="161"/>
      <c r="CD96" s="161"/>
      <c r="CE96" s="161"/>
      <c r="CF96" s="161"/>
      <c r="CG96" s="161"/>
      <c r="CH96" s="161"/>
      <c r="CI96" s="161"/>
      <c r="CJ96" s="161"/>
      <c r="CK96" s="155">
        <f t="shared" si="850"/>
        <v>0</v>
      </c>
      <c r="CL96" s="152">
        <f t="shared" si="851"/>
        <v>0</v>
      </c>
      <c r="CM96" s="152">
        <f t="shared" si="852"/>
        <v>300000000</v>
      </c>
      <c r="CN96" s="152">
        <f t="shared" si="853"/>
        <v>0</v>
      </c>
      <c r="CO96" s="152">
        <f t="shared" si="854"/>
        <v>0</v>
      </c>
      <c r="CP96" s="355">
        <f t="shared" si="738"/>
        <v>1</v>
      </c>
      <c r="CQ96" s="356">
        <f t="shared" si="739"/>
        <v>0</v>
      </c>
      <c r="CR96" s="164"/>
      <c r="CS96" s="351">
        <f t="shared" si="860"/>
        <v>0</v>
      </c>
      <c r="CT96" s="137"/>
      <c r="CU96" s="158">
        <v>300000000</v>
      </c>
      <c r="CV96" s="426">
        <f t="shared" si="855"/>
        <v>0</v>
      </c>
      <c r="CW96" s="436">
        <v>300000000</v>
      </c>
      <c r="CX96" s="426">
        <f t="shared" si="856"/>
        <v>0</v>
      </c>
      <c r="CY96" s="436">
        <v>0</v>
      </c>
      <c r="CZ96" s="428">
        <f t="shared" si="857"/>
        <v>0</v>
      </c>
      <c r="DA96" s="436">
        <v>0</v>
      </c>
      <c r="DB96" s="426">
        <f t="shared" si="858"/>
        <v>0</v>
      </c>
      <c r="DC96" s="436">
        <v>0</v>
      </c>
      <c r="DD96" s="426">
        <f t="shared" si="859"/>
        <v>0</v>
      </c>
      <c r="DF96" s="147"/>
      <c r="DG96" s="138"/>
      <c r="DH96" s="147"/>
      <c r="DI96" s="147"/>
      <c r="DJ96" s="147"/>
      <c r="DK96" s="148"/>
      <c r="DL96" s="147"/>
      <c r="DM96" s="147"/>
      <c r="DN96" s="147"/>
      <c r="DO96" s="147"/>
    </row>
    <row r="97" spans="1:119" s="134" customFormat="1" outlineLevel="2" x14ac:dyDescent="0.2">
      <c r="B97" s="452" t="str">
        <f t="shared" si="787"/>
        <v>A-2-0-4-5-810</v>
      </c>
      <c r="C97" s="183" t="s">
        <v>528</v>
      </c>
      <c r="D97" s="168" t="s">
        <v>415</v>
      </c>
      <c r="E97" s="300" t="s">
        <v>414</v>
      </c>
      <c r="F97" s="152">
        <v>1680000000</v>
      </c>
      <c r="G97" s="150"/>
      <c r="H97" s="149"/>
      <c r="I97" s="178"/>
      <c r="J97" s="161"/>
      <c r="K97" s="161"/>
      <c r="L97" s="161"/>
      <c r="M97" s="162"/>
      <c r="N97" s="161"/>
      <c r="O97" s="162"/>
      <c r="P97" s="162"/>
      <c r="Q97" s="161"/>
      <c r="R97" s="161"/>
      <c r="S97" s="161"/>
      <c r="T97" s="161"/>
      <c r="U97" s="161"/>
      <c r="V97" s="161"/>
      <c r="W97" s="161"/>
      <c r="X97" s="161"/>
      <c r="Y97" s="161"/>
      <c r="Z97" s="161"/>
      <c r="AA97" s="161"/>
      <c r="AB97" s="161"/>
      <c r="AC97" s="161"/>
      <c r="AD97" s="161"/>
      <c r="AE97" s="154">
        <f t="shared" si="844"/>
        <v>0</v>
      </c>
      <c r="AF97" s="149">
        <f t="shared" si="845"/>
        <v>0</v>
      </c>
      <c r="AG97" s="152"/>
      <c r="AH97" s="331"/>
      <c r="AI97" s="156">
        <f t="shared" si="846"/>
        <v>1680000000</v>
      </c>
      <c r="AJ97" s="149"/>
      <c r="AK97" s="204"/>
      <c r="AL97" s="153">
        <v>1233153581.96</v>
      </c>
      <c r="AM97" s="178"/>
      <c r="AN97" s="161"/>
      <c r="AO97" s="161"/>
      <c r="AP97" s="161"/>
      <c r="AQ97" s="161"/>
      <c r="AR97" s="161"/>
      <c r="AS97" s="161"/>
      <c r="AT97" s="161"/>
      <c r="AU97" s="161"/>
      <c r="AV97" s="161"/>
      <c r="AW97" s="161"/>
      <c r="AX97" s="149">
        <f t="shared" si="847"/>
        <v>1233153581.96</v>
      </c>
      <c r="AY97" s="152">
        <v>1233153581.96</v>
      </c>
      <c r="AZ97" s="178"/>
      <c r="BA97" s="161"/>
      <c r="BB97" s="161"/>
      <c r="BC97" s="161"/>
      <c r="BD97" s="161"/>
      <c r="BE97" s="161"/>
      <c r="BF97" s="161"/>
      <c r="BG97" s="161"/>
      <c r="BH97" s="161"/>
      <c r="BI97" s="161"/>
      <c r="BJ97" s="161"/>
      <c r="BK97" s="155">
        <f t="shared" si="848"/>
        <v>1233153581.96</v>
      </c>
      <c r="BL97" s="152">
        <v>0</v>
      </c>
      <c r="BM97" s="178"/>
      <c r="BN97" s="161"/>
      <c r="BO97" s="161"/>
      <c r="BP97" s="161"/>
      <c r="BQ97" s="161"/>
      <c r="BR97" s="161"/>
      <c r="BS97" s="161"/>
      <c r="BT97" s="161"/>
      <c r="BU97" s="161"/>
      <c r="BV97" s="161"/>
      <c r="BW97" s="161"/>
      <c r="BX97" s="155">
        <f t="shared" si="849"/>
        <v>0</v>
      </c>
      <c r="BY97" s="152">
        <v>0</v>
      </c>
      <c r="BZ97" s="178"/>
      <c r="CA97" s="161"/>
      <c r="CB97" s="161"/>
      <c r="CC97" s="161"/>
      <c r="CD97" s="161"/>
      <c r="CE97" s="161"/>
      <c r="CF97" s="161"/>
      <c r="CG97" s="161"/>
      <c r="CH97" s="161"/>
      <c r="CI97" s="161"/>
      <c r="CJ97" s="161"/>
      <c r="CK97" s="155">
        <f t="shared" si="850"/>
        <v>0</v>
      </c>
      <c r="CL97" s="152">
        <f t="shared" si="851"/>
        <v>446846418.03999996</v>
      </c>
      <c r="CM97" s="152">
        <f t="shared" si="852"/>
        <v>0</v>
      </c>
      <c r="CN97" s="152">
        <f t="shared" si="853"/>
        <v>1233153581.96</v>
      </c>
      <c r="CO97" s="152">
        <f t="shared" si="854"/>
        <v>0</v>
      </c>
      <c r="CP97" s="357">
        <f t="shared" si="738"/>
        <v>0.73401998926190481</v>
      </c>
      <c r="CQ97" s="358">
        <f t="shared" si="739"/>
        <v>0.73401998926190481</v>
      </c>
      <c r="CR97" s="164"/>
      <c r="CS97" s="351">
        <f t="shared" si="860"/>
        <v>0.35547753848116315</v>
      </c>
      <c r="CT97" s="160"/>
      <c r="CU97" s="158">
        <v>1680000000</v>
      </c>
      <c r="CV97" s="426">
        <f t="shared" si="855"/>
        <v>0</v>
      </c>
      <c r="CW97" s="436">
        <v>1233153581.96</v>
      </c>
      <c r="CX97" s="426">
        <f t="shared" si="856"/>
        <v>0</v>
      </c>
      <c r="CY97" s="436">
        <v>1233153581.96</v>
      </c>
      <c r="CZ97" s="428">
        <f t="shared" si="857"/>
        <v>0</v>
      </c>
      <c r="DA97" s="436">
        <v>0</v>
      </c>
      <c r="DB97" s="426">
        <f t="shared" si="858"/>
        <v>0</v>
      </c>
      <c r="DC97" s="436">
        <v>0</v>
      </c>
      <c r="DD97" s="426">
        <f t="shared" si="859"/>
        <v>0</v>
      </c>
      <c r="DF97" s="157"/>
      <c r="DG97" s="157"/>
      <c r="DH97" s="157"/>
      <c r="DI97" s="157"/>
      <c r="DJ97" s="157"/>
      <c r="DK97" s="158"/>
      <c r="DL97" s="157"/>
      <c r="DM97" s="157"/>
      <c r="DN97" s="157"/>
      <c r="DO97" s="157"/>
    </row>
    <row r="98" spans="1:119" s="134" customFormat="1" outlineLevel="2" x14ac:dyDescent="0.2">
      <c r="B98" s="452" t="str">
        <f t="shared" si="787"/>
        <v>A-2-0-4-5-1010</v>
      </c>
      <c r="C98" s="183" t="s">
        <v>522</v>
      </c>
      <c r="D98" s="168" t="s">
        <v>415</v>
      </c>
      <c r="E98" s="300" t="s">
        <v>416</v>
      </c>
      <c r="F98" s="152">
        <v>2459236176</v>
      </c>
      <c r="G98" s="150"/>
      <c r="H98" s="149"/>
      <c r="I98" s="178"/>
      <c r="J98" s="161"/>
      <c r="K98" s="161"/>
      <c r="L98" s="161"/>
      <c r="M98" s="162"/>
      <c r="N98" s="162"/>
      <c r="O98" s="162"/>
      <c r="P98" s="162"/>
      <c r="Q98" s="161"/>
      <c r="R98" s="161"/>
      <c r="S98" s="161"/>
      <c r="T98" s="161"/>
      <c r="U98" s="161"/>
      <c r="V98" s="161"/>
      <c r="W98" s="161"/>
      <c r="X98" s="161"/>
      <c r="Y98" s="161"/>
      <c r="Z98" s="161"/>
      <c r="AA98" s="161"/>
      <c r="AB98" s="161"/>
      <c r="AC98" s="161"/>
      <c r="AD98" s="161"/>
      <c r="AE98" s="154">
        <f t="shared" si="844"/>
        <v>0</v>
      </c>
      <c r="AF98" s="149">
        <f t="shared" si="845"/>
        <v>0</v>
      </c>
      <c r="AG98" s="152"/>
      <c r="AH98" s="151"/>
      <c r="AI98" s="156">
        <f t="shared" si="846"/>
        <v>2459236176</v>
      </c>
      <c r="AJ98" s="149"/>
      <c r="AK98" s="204"/>
      <c r="AL98" s="153">
        <v>2128186633</v>
      </c>
      <c r="AM98" s="178"/>
      <c r="AN98" s="161"/>
      <c r="AO98" s="161"/>
      <c r="AP98" s="161"/>
      <c r="AQ98" s="161"/>
      <c r="AR98" s="161"/>
      <c r="AS98" s="161"/>
      <c r="AT98" s="161"/>
      <c r="AU98" s="161"/>
      <c r="AV98" s="161"/>
      <c r="AW98" s="161"/>
      <c r="AX98" s="149">
        <f t="shared" si="847"/>
        <v>2128186633</v>
      </c>
      <c r="AY98" s="152">
        <v>2128185937</v>
      </c>
      <c r="AZ98" s="178"/>
      <c r="BA98" s="161"/>
      <c r="BB98" s="161"/>
      <c r="BC98" s="161"/>
      <c r="BD98" s="161"/>
      <c r="BE98" s="161"/>
      <c r="BF98" s="161"/>
      <c r="BG98" s="161"/>
      <c r="BH98" s="161"/>
      <c r="BI98" s="161"/>
      <c r="BJ98" s="161"/>
      <c r="BK98" s="155">
        <f t="shared" si="848"/>
        <v>2128185937</v>
      </c>
      <c r="BL98" s="152">
        <v>0</v>
      </c>
      <c r="BM98" s="178"/>
      <c r="BN98" s="161"/>
      <c r="BO98" s="161"/>
      <c r="BP98" s="161"/>
      <c r="BQ98" s="161"/>
      <c r="BR98" s="161"/>
      <c r="BS98" s="161"/>
      <c r="BT98" s="161"/>
      <c r="BU98" s="161"/>
      <c r="BV98" s="161"/>
      <c r="BW98" s="161"/>
      <c r="BX98" s="155">
        <f t="shared" si="849"/>
        <v>0</v>
      </c>
      <c r="BY98" s="152">
        <v>0</v>
      </c>
      <c r="BZ98" s="178"/>
      <c r="CA98" s="161"/>
      <c r="CB98" s="161"/>
      <c r="CC98" s="161"/>
      <c r="CD98" s="161"/>
      <c r="CE98" s="161"/>
      <c r="CF98" s="161"/>
      <c r="CG98" s="161"/>
      <c r="CH98" s="161"/>
      <c r="CI98" s="161"/>
      <c r="CJ98" s="161"/>
      <c r="CK98" s="155">
        <f t="shared" si="850"/>
        <v>0</v>
      </c>
      <c r="CL98" s="152">
        <f t="shared" si="851"/>
        <v>331049543</v>
      </c>
      <c r="CM98" s="152">
        <f t="shared" si="852"/>
        <v>696</v>
      </c>
      <c r="CN98" s="152">
        <f t="shared" si="853"/>
        <v>2128185937</v>
      </c>
      <c r="CO98" s="152">
        <f t="shared" si="854"/>
        <v>0</v>
      </c>
      <c r="CP98" s="355">
        <f t="shared" si="738"/>
        <v>0.86538521747900643</v>
      </c>
      <c r="CQ98" s="356">
        <f t="shared" si="739"/>
        <v>0.86538493446430176</v>
      </c>
      <c r="CR98" s="164"/>
      <c r="CS98" s="351">
        <f t="shared" si="860"/>
        <v>0.61348587019676448</v>
      </c>
      <c r="CT98" s="137"/>
      <c r="CU98" s="158">
        <v>2459236176</v>
      </c>
      <c r="CV98" s="426">
        <f t="shared" si="855"/>
        <v>0</v>
      </c>
      <c r="CW98" s="436">
        <v>2128186633</v>
      </c>
      <c r="CX98" s="426">
        <f t="shared" si="856"/>
        <v>0</v>
      </c>
      <c r="CY98" s="436">
        <v>2128185937</v>
      </c>
      <c r="CZ98" s="428">
        <f t="shared" si="857"/>
        <v>0</v>
      </c>
      <c r="DA98" s="436">
        <v>0</v>
      </c>
      <c r="DB98" s="426">
        <f t="shared" si="858"/>
        <v>0</v>
      </c>
      <c r="DC98" s="436">
        <v>0</v>
      </c>
      <c r="DD98" s="426">
        <f t="shared" si="859"/>
        <v>0</v>
      </c>
      <c r="DF98" s="157"/>
      <c r="DG98" s="157"/>
      <c r="DH98" s="157"/>
      <c r="DI98" s="157"/>
      <c r="DJ98" s="157"/>
      <c r="DK98" s="157"/>
      <c r="DL98" s="157"/>
      <c r="DM98" s="157"/>
      <c r="DN98" s="157"/>
      <c r="DO98" s="157"/>
    </row>
    <row r="99" spans="1:119" s="146" customFormat="1" outlineLevel="2" x14ac:dyDescent="0.2">
      <c r="A99" s="134"/>
      <c r="B99" s="452" t="str">
        <f t="shared" si="787"/>
        <v>A-2-0-4-5-1210</v>
      </c>
      <c r="C99" s="183" t="s">
        <v>523</v>
      </c>
      <c r="D99" s="168" t="s">
        <v>415</v>
      </c>
      <c r="E99" s="300" t="s">
        <v>417</v>
      </c>
      <c r="F99" s="152">
        <v>150000000</v>
      </c>
      <c r="G99" s="141"/>
      <c r="H99" s="149">
        <v>180000000</v>
      </c>
      <c r="I99" s="186"/>
      <c r="J99" s="162"/>
      <c r="K99" s="162"/>
      <c r="L99" s="162"/>
      <c r="M99" s="162"/>
      <c r="N99" s="162"/>
      <c r="O99" s="162"/>
      <c r="P99" s="162"/>
      <c r="Q99" s="162"/>
      <c r="R99" s="162"/>
      <c r="S99" s="162"/>
      <c r="T99" s="162"/>
      <c r="U99" s="162"/>
      <c r="V99" s="162"/>
      <c r="W99" s="162"/>
      <c r="X99" s="162"/>
      <c r="Y99" s="162"/>
      <c r="Z99" s="162"/>
      <c r="AA99" s="162"/>
      <c r="AB99" s="162"/>
      <c r="AC99" s="162"/>
      <c r="AD99" s="162"/>
      <c r="AE99" s="144">
        <f t="shared" si="844"/>
        <v>0</v>
      </c>
      <c r="AF99" s="140">
        <f t="shared" si="845"/>
        <v>180000000</v>
      </c>
      <c r="AG99" s="143"/>
      <c r="AH99" s="142"/>
      <c r="AI99" s="149">
        <f t="shared" si="846"/>
        <v>330000000</v>
      </c>
      <c r="AJ99" s="140"/>
      <c r="AK99" s="186"/>
      <c r="AL99" s="153">
        <v>0</v>
      </c>
      <c r="AM99" s="178"/>
      <c r="AN99" s="161"/>
      <c r="AO99" s="161"/>
      <c r="AP99" s="161"/>
      <c r="AQ99" s="161"/>
      <c r="AR99" s="161"/>
      <c r="AS99" s="161"/>
      <c r="AT99" s="161"/>
      <c r="AU99" s="161"/>
      <c r="AV99" s="161"/>
      <c r="AW99" s="161"/>
      <c r="AX99" s="149">
        <f t="shared" si="847"/>
        <v>0</v>
      </c>
      <c r="AY99" s="152">
        <v>0</v>
      </c>
      <c r="AZ99" s="178"/>
      <c r="BA99" s="161"/>
      <c r="BB99" s="161"/>
      <c r="BC99" s="161"/>
      <c r="BD99" s="161"/>
      <c r="BE99" s="161"/>
      <c r="BF99" s="161"/>
      <c r="BG99" s="161"/>
      <c r="BH99" s="161"/>
      <c r="BI99" s="161"/>
      <c r="BJ99" s="161"/>
      <c r="BK99" s="155">
        <f t="shared" si="848"/>
        <v>0</v>
      </c>
      <c r="BL99" s="152">
        <v>0</v>
      </c>
      <c r="BM99" s="178"/>
      <c r="BN99" s="161"/>
      <c r="BO99" s="161"/>
      <c r="BP99" s="161"/>
      <c r="BQ99" s="161"/>
      <c r="BR99" s="161"/>
      <c r="BS99" s="161"/>
      <c r="BT99" s="161"/>
      <c r="BU99" s="161"/>
      <c r="BV99" s="161"/>
      <c r="BW99" s="161"/>
      <c r="BX99" s="155">
        <f t="shared" si="849"/>
        <v>0</v>
      </c>
      <c r="BY99" s="152">
        <v>0</v>
      </c>
      <c r="BZ99" s="178"/>
      <c r="CA99" s="161"/>
      <c r="CB99" s="161"/>
      <c r="CC99" s="161"/>
      <c r="CD99" s="161"/>
      <c r="CE99" s="161"/>
      <c r="CF99" s="161"/>
      <c r="CG99" s="161"/>
      <c r="CH99" s="161"/>
      <c r="CI99" s="161"/>
      <c r="CJ99" s="161"/>
      <c r="CK99" s="155">
        <f t="shared" si="850"/>
        <v>0</v>
      </c>
      <c r="CL99" s="152">
        <f t="shared" si="851"/>
        <v>330000000</v>
      </c>
      <c r="CM99" s="152">
        <f t="shared" si="852"/>
        <v>0</v>
      </c>
      <c r="CN99" s="152">
        <f t="shared" si="853"/>
        <v>0</v>
      </c>
      <c r="CO99" s="152">
        <f t="shared" si="854"/>
        <v>0</v>
      </c>
      <c r="CP99" s="355">
        <f t="shared" si="738"/>
        <v>0</v>
      </c>
      <c r="CQ99" s="356">
        <f t="shared" si="739"/>
        <v>0</v>
      </c>
      <c r="CR99" s="164"/>
      <c r="CS99" s="351">
        <f t="shared" si="860"/>
        <v>0</v>
      </c>
      <c r="CT99" s="137"/>
      <c r="CU99" s="158">
        <v>330000000</v>
      </c>
      <c r="CV99" s="426">
        <f t="shared" si="855"/>
        <v>0</v>
      </c>
      <c r="CW99" s="436">
        <v>0</v>
      </c>
      <c r="CX99" s="426">
        <f t="shared" si="856"/>
        <v>0</v>
      </c>
      <c r="CY99" s="436">
        <v>0</v>
      </c>
      <c r="CZ99" s="428">
        <f t="shared" si="857"/>
        <v>0</v>
      </c>
      <c r="DA99" s="436">
        <v>0</v>
      </c>
      <c r="DB99" s="426">
        <f t="shared" si="858"/>
        <v>0</v>
      </c>
      <c r="DC99" s="436">
        <v>0</v>
      </c>
      <c r="DD99" s="426">
        <f t="shared" si="859"/>
        <v>0</v>
      </c>
      <c r="DF99" s="147"/>
      <c r="DG99" s="138"/>
      <c r="DH99" s="147"/>
      <c r="DI99" s="147"/>
      <c r="DJ99" s="147"/>
      <c r="DK99" s="148"/>
      <c r="DL99" s="147"/>
      <c r="DM99" s="147"/>
      <c r="DN99" s="147"/>
      <c r="DO99" s="147"/>
    </row>
    <row r="100" spans="1:119" s="134" customFormat="1" outlineLevel="2" x14ac:dyDescent="0.2">
      <c r="B100" s="452" t="str">
        <f t="shared" si="787"/>
        <v>A-2-0-4-5-1310</v>
      </c>
      <c r="C100" s="183" t="s">
        <v>524</v>
      </c>
      <c r="D100" s="168" t="s">
        <v>415</v>
      </c>
      <c r="E100" s="300" t="s">
        <v>418</v>
      </c>
      <c r="F100" s="152">
        <v>145000000</v>
      </c>
      <c r="G100" s="150"/>
      <c r="H100" s="149"/>
      <c r="I100" s="178"/>
      <c r="J100" s="161"/>
      <c r="K100" s="161"/>
      <c r="L100" s="161"/>
      <c r="M100" s="162"/>
      <c r="N100" s="162"/>
      <c r="O100" s="162"/>
      <c r="P100" s="162"/>
      <c r="Q100" s="161"/>
      <c r="R100" s="161"/>
      <c r="S100" s="161"/>
      <c r="T100" s="161"/>
      <c r="U100" s="161"/>
      <c r="V100" s="161"/>
      <c r="W100" s="161"/>
      <c r="X100" s="161"/>
      <c r="Y100" s="161"/>
      <c r="Z100" s="161"/>
      <c r="AA100" s="161"/>
      <c r="AB100" s="161"/>
      <c r="AC100" s="161"/>
      <c r="AD100" s="161"/>
      <c r="AE100" s="154">
        <f t="shared" si="844"/>
        <v>0</v>
      </c>
      <c r="AF100" s="149">
        <f t="shared" si="845"/>
        <v>0</v>
      </c>
      <c r="AG100" s="152"/>
      <c r="AH100" s="151"/>
      <c r="AI100" s="156">
        <f t="shared" si="846"/>
        <v>145000000</v>
      </c>
      <c r="AJ100" s="149"/>
      <c r="AK100" s="204"/>
      <c r="AL100" s="153">
        <v>0</v>
      </c>
      <c r="AM100" s="178"/>
      <c r="AN100" s="161"/>
      <c r="AO100" s="161"/>
      <c r="AP100" s="161"/>
      <c r="AQ100" s="161"/>
      <c r="AR100" s="161"/>
      <c r="AS100" s="161"/>
      <c r="AT100" s="161"/>
      <c r="AU100" s="161"/>
      <c r="AV100" s="161"/>
      <c r="AW100" s="161"/>
      <c r="AX100" s="149">
        <f t="shared" si="847"/>
        <v>0</v>
      </c>
      <c r="AY100" s="152">
        <v>0</v>
      </c>
      <c r="AZ100" s="178"/>
      <c r="BA100" s="161"/>
      <c r="BB100" s="161"/>
      <c r="BC100" s="161"/>
      <c r="BD100" s="161"/>
      <c r="BE100" s="161"/>
      <c r="BF100" s="161"/>
      <c r="BG100" s="161"/>
      <c r="BH100" s="161"/>
      <c r="BI100" s="161"/>
      <c r="BJ100" s="161"/>
      <c r="BK100" s="155">
        <f t="shared" si="848"/>
        <v>0</v>
      </c>
      <c r="BL100" s="152">
        <v>0</v>
      </c>
      <c r="BM100" s="178"/>
      <c r="BN100" s="161"/>
      <c r="BO100" s="161"/>
      <c r="BP100" s="161"/>
      <c r="BQ100" s="161"/>
      <c r="BR100" s="161"/>
      <c r="BS100" s="161"/>
      <c r="BT100" s="161"/>
      <c r="BU100" s="161"/>
      <c r="BV100" s="161"/>
      <c r="BW100" s="161"/>
      <c r="BX100" s="155">
        <f t="shared" si="849"/>
        <v>0</v>
      </c>
      <c r="BY100" s="152">
        <v>0</v>
      </c>
      <c r="BZ100" s="178"/>
      <c r="CA100" s="161"/>
      <c r="CB100" s="161"/>
      <c r="CC100" s="161"/>
      <c r="CD100" s="161"/>
      <c r="CE100" s="161"/>
      <c r="CF100" s="161"/>
      <c r="CG100" s="161"/>
      <c r="CH100" s="161"/>
      <c r="CI100" s="161"/>
      <c r="CJ100" s="161"/>
      <c r="CK100" s="155">
        <f t="shared" si="850"/>
        <v>0</v>
      </c>
      <c r="CL100" s="152">
        <f t="shared" si="851"/>
        <v>145000000</v>
      </c>
      <c r="CM100" s="152">
        <f t="shared" si="852"/>
        <v>0</v>
      </c>
      <c r="CN100" s="152">
        <f t="shared" si="853"/>
        <v>0</v>
      </c>
      <c r="CO100" s="152">
        <f t="shared" si="854"/>
        <v>0</v>
      </c>
      <c r="CP100" s="355">
        <f t="shared" si="738"/>
        <v>0</v>
      </c>
      <c r="CQ100" s="356">
        <f t="shared" si="739"/>
        <v>0</v>
      </c>
      <c r="CR100" s="164"/>
      <c r="CS100" s="351">
        <f t="shared" si="860"/>
        <v>0</v>
      </c>
      <c r="CT100" s="137"/>
      <c r="CU100" s="158">
        <v>145000000</v>
      </c>
      <c r="CV100" s="426">
        <f t="shared" si="855"/>
        <v>0</v>
      </c>
      <c r="CW100" s="436">
        <v>0</v>
      </c>
      <c r="CX100" s="426">
        <f t="shared" si="856"/>
        <v>0</v>
      </c>
      <c r="CY100" s="436">
        <v>0</v>
      </c>
      <c r="CZ100" s="428">
        <f t="shared" si="857"/>
        <v>0</v>
      </c>
      <c r="DA100" s="436">
        <v>0</v>
      </c>
      <c r="DB100" s="426">
        <f t="shared" si="858"/>
        <v>0</v>
      </c>
      <c r="DC100" s="436">
        <v>0</v>
      </c>
      <c r="DD100" s="426">
        <f t="shared" si="859"/>
        <v>0</v>
      </c>
      <c r="DF100" s="157"/>
      <c r="DG100" s="157"/>
      <c r="DH100" s="157"/>
      <c r="DI100" s="157"/>
      <c r="DJ100" s="157"/>
      <c r="DK100" s="157"/>
      <c r="DL100" s="157"/>
      <c r="DM100" s="157"/>
      <c r="DN100" s="157"/>
      <c r="DO100" s="157"/>
    </row>
    <row r="101" spans="1:119" s="175" customFormat="1" ht="20.25" customHeight="1" outlineLevel="1" x14ac:dyDescent="0.25">
      <c r="A101" s="169"/>
      <c r="B101" s="451"/>
      <c r="C101" s="179" t="s">
        <v>639</v>
      </c>
      <c r="D101" s="170" t="s">
        <v>415</v>
      </c>
      <c r="E101" s="399" t="s">
        <v>640</v>
      </c>
      <c r="F101" s="237">
        <f>+SUM(F102:F104)</f>
        <v>2031000000</v>
      </c>
      <c r="G101" s="194">
        <f t="shared" ref="G101:BR101" si="861">+SUM(G102:G104)</f>
        <v>0</v>
      </c>
      <c r="H101" s="187">
        <f t="shared" si="861"/>
        <v>50000000</v>
      </c>
      <c r="I101" s="237">
        <f t="shared" si="861"/>
        <v>0</v>
      </c>
      <c r="J101" s="187">
        <f t="shared" si="861"/>
        <v>0</v>
      </c>
      <c r="K101" s="187">
        <f t="shared" si="861"/>
        <v>0</v>
      </c>
      <c r="L101" s="187">
        <f t="shared" si="861"/>
        <v>0</v>
      </c>
      <c r="M101" s="187">
        <f t="shared" si="861"/>
        <v>0</v>
      </c>
      <c r="N101" s="187">
        <f t="shared" si="861"/>
        <v>0</v>
      </c>
      <c r="O101" s="187">
        <f t="shared" si="861"/>
        <v>0</v>
      </c>
      <c r="P101" s="187">
        <f t="shared" si="861"/>
        <v>0</v>
      </c>
      <c r="Q101" s="187">
        <f t="shared" si="861"/>
        <v>0</v>
      </c>
      <c r="R101" s="187">
        <f t="shared" si="861"/>
        <v>0</v>
      </c>
      <c r="S101" s="187">
        <f t="shared" si="861"/>
        <v>0</v>
      </c>
      <c r="T101" s="187">
        <f t="shared" si="861"/>
        <v>0</v>
      </c>
      <c r="U101" s="187">
        <f t="shared" si="861"/>
        <v>0</v>
      </c>
      <c r="V101" s="187">
        <f t="shared" si="861"/>
        <v>0</v>
      </c>
      <c r="W101" s="187">
        <f t="shared" si="861"/>
        <v>0</v>
      </c>
      <c r="X101" s="187">
        <f t="shared" si="861"/>
        <v>0</v>
      </c>
      <c r="Y101" s="187">
        <f t="shared" si="861"/>
        <v>0</v>
      </c>
      <c r="Z101" s="187">
        <f t="shared" si="861"/>
        <v>0</v>
      </c>
      <c r="AA101" s="187">
        <f t="shared" si="861"/>
        <v>0</v>
      </c>
      <c r="AB101" s="187">
        <f t="shared" si="861"/>
        <v>0</v>
      </c>
      <c r="AC101" s="187">
        <f t="shared" si="861"/>
        <v>0</v>
      </c>
      <c r="AD101" s="187">
        <f t="shared" si="861"/>
        <v>0</v>
      </c>
      <c r="AE101" s="194">
        <f t="shared" si="861"/>
        <v>0</v>
      </c>
      <c r="AF101" s="187">
        <f t="shared" si="861"/>
        <v>50000000</v>
      </c>
      <c r="AG101" s="237">
        <f t="shared" si="861"/>
        <v>0</v>
      </c>
      <c r="AH101" s="210">
        <f t="shared" si="861"/>
        <v>0</v>
      </c>
      <c r="AI101" s="187">
        <f t="shared" si="861"/>
        <v>2081000000</v>
      </c>
      <c r="AJ101" s="187">
        <f t="shared" si="861"/>
        <v>0</v>
      </c>
      <c r="AK101" s="237">
        <f t="shared" si="861"/>
        <v>0</v>
      </c>
      <c r="AL101" s="187">
        <f t="shared" si="861"/>
        <v>1832944375</v>
      </c>
      <c r="AM101" s="237">
        <f t="shared" si="861"/>
        <v>0</v>
      </c>
      <c r="AN101" s="187">
        <f t="shared" si="861"/>
        <v>0</v>
      </c>
      <c r="AO101" s="187">
        <f t="shared" si="861"/>
        <v>0</v>
      </c>
      <c r="AP101" s="187">
        <f t="shared" si="861"/>
        <v>0</v>
      </c>
      <c r="AQ101" s="187">
        <f t="shared" si="861"/>
        <v>0</v>
      </c>
      <c r="AR101" s="187">
        <f t="shared" si="861"/>
        <v>0</v>
      </c>
      <c r="AS101" s="187">
        <f t="shared" si="861"/>
        <v>0</v>
      </c>
      <c r="AT101" s="187">
        <f t="shared" si="861"/>
        <v>0</v>
      </c>
      <c r="AU101" s="187">
        <f t="shared" si="861"/>
        <v>0</v>
      </c>
      <c r="AV101" s="187">
        <f t="shared" si="861"/>
        <v>0</v>
      </c>
      <c r="AW101" s="187">
        <f t="shared" si="861"/>
        <v>0</v>
      </c>
      <c r="AX101" s="187">
        <f t="shared" si="861"/>
        <v>1832944375</v>
      </c>
      <c r="AY101" s="237">
        <f t="shared" si="861"/>
        <v>1827265528</v>
      </c>
      <c r="AZ101" s="237">
        <f t="shared" si="861"/>
        <v>0</v>
      </c>
      <c r="BA101" s="187">
        <f t="shared" si="861"/>
        <v>0</v>
      </c>
      <c r="BB101" s="187">
        <f t="shared" si="861"/>
        <v>0</v>
      </c>
      <c r="BC101" s="187">
        <f t="shared" si="861"/>
        <v>0</v>
      </c>
      <c r="BD101" s="187">
        <f t="shared" si="861"/>
        <v>0</v>
      </c>
      <c r="BE101" s="187">
        <f t="shared" si="861"/>
        <v>0</v>
      </c>
      <c r="BF101" s="187">
        <f t="shared" si="861"/>
        <v>0</v>
      </c>
      <c r="BG101" s="187">
        <f t="shared" si="861"/>
        <v>0</v>
      </c>
      <c r="BH101" s="187">
        <f t="shared" si="861"/>
        <v>0</v>
      </c>
      <c r="BI101" s="187">
        <f t="shared" si="861"/>
        <v>0</v>
      </c>
      <c r="BJ101" s="187">
        <f t="shared" si="861"/>
        <v>0</v>
      </c>
      <c r="BK101" s="187">
        <f t="shared" si="861"/>
        <v>1827265528</v>
      </c>
      <c r="BL101" s="237">
        <f t="shared" si="861"/>
        <v>0</v>
      </c>
      <c r="BM101" s="237">
        <f t="shared" si="861"/>
        <v>0</v>
      </c>
      <c r="BN101" s="187">
        <f t="shared" si="861"/>
        <v>0</v>
      </c>
      <c r="BO101" s="187">
        <f t="shared" si="861"/>
        <v>0</v>
      </c>
      <c r="BP101" s="187">
        <f t="shared" si="861"/>
        <v>0</v>
      </c>
      <c r="BQ101" s="187">
        <f t="shared" si="861"/>
        <v>0</v>
      </c>
      <c r="BR101" s="187">
        <f t="shared" si="861"/>
        <v>0</v>
      </c>
      <c r="BS101" s="187">
        <f t="shared" ref="BS101:CO101" si="862">+SUM(BS102:BS104)</f>
        <v>0</v>
      </c>
      <c r="BT101" s="187">
        <f t="shared" si="862"/>
        <v>0</v>
      </c>
      <c r="BU101" s="187">
        <f t="shared" si="862"/>
        <v>0</v>
      </c>
      <c r="BV101" s="187">
        <f t="shared" si="862"/>
        <v>0</v>
      </c>
      <c r="BW101" s="187">
        <f t="shared" si="862"/>
        <v>0</v>
      </c>
      <c r="BX101" s="187">
        <f t="shared" si="862"/>
        <v>0</v>
      </c>
      <c r="BY101" s="237">
        <f t="shared" si="862"/>
        <v>0</v>
      </c>
      <c r="BZ101" s="237">
        <f t="shared" si="862"/>
        <v>0</v>
      </c>
      <c r="CA101" s="187">
        <f t="shared" si="862"/>
        <v>0</v>
      </c>
      <c r="CB101" s="187">
        <f t="shared" si="862"/>
        <v>0</v>
      </c>
      <c r="CC101" s="187">
        <f t="shared" si="862"/>
        <v>0</v>
      </c>
      <c r="CD101" s="187">
        <f t="shared" si="862"/>
        <v>0</v>
      </c>
      <c r="CE101" s="187">
        <f t="shared" si="862"/>
        <v>0</v>
      </c>
      <c r="CF101" s="187">
        <f t="shared" si="862"/>
        <v>0</v>
      </c>
      <c r="CG101" s="187">
        <f t="shared" si="862"/>
        <v>0</v>
      </c>
      <c r="CH101" s="187">
        <f t="shared" si="862"/>
        <v>0</v>
      </c>
      <c r="CI101" s="187">
        <f t="shared" si="862"/>
        <v>0</v>
      </c>
      <c r="CJ101" s="187">
        <f t="shared" si="862"/>
        <v>0</v>
      </c>
      <c r="CK101" s="187">
        <f t="shared" si="862"/>
        <v>0</v>
      </c>
      <c r="CL101" s="237">
        <f t="shared" si="862"/>
        <v>248055625</v>
      </c>
      <c r="CM101" s="237">
        <f t="shared" si="862"/>
        <v>5678847</v>
      </c>
      <c r="CN101" s="237">
        <f t="shared" si="862"/>
        <v>1827265528</v>
      </c>
      <c r="CO101" s="237">
        <f t="shared" si="862"/>
        <v>0</v>
      </c>
      <c r="CP101" s="245">
        <f t="shared" si="738"/>
        <v>0.88079979577126377</v>
      </c>
      <c r="CQ101" s="244">
        <f t="shared" si="739"/>
        <v>0.87807089283998074</v>
      </c>
      <c r="CR101" s="267">
        <f>+BK101/$BK$60</f>
        <v>0.27412826112034983</v>
      </c>
      <c r="CS101" s="228"/>
      <c r="CT101" s="172"/>
      <c r="CU101" s="173"/>
      <c r="CV101" s="425"/>
      <c r="CW101" s="312"/>
      <c r="CX101" s="425"/>
      <c r="CY101" s="312"/>
      <c r="CZ101" s="313"/>
      <c r="DA101" s="444"/>
      <c r="DB101" s="425"/>
      <c r="DC101" s="312"/>
      <c r="DD101" s="425"/>
      <c r="DF101" s="173"/>
      <c r="DG101" s="173"/>
      <c r="DH101" s="173"/>
      <c r="DI101" s="173"/>
      <c r="DJ101" s="173"/>
      <c r="DK101" s="174"/>
      <c r="DL101" s="173"/>
      <c r="DM101" s="173"/>
      <c r="DN101" s="173"/>
      <c r="DO101" s="173"/>
    </row>
    <row r="102" spans="1:119" s="146" customFormat="1" outlineLevel="3" x14ac:dyDescent="0.2">
      <c r="A102" s="134"/>
      <c r="B102" s="452" t="str">
        <f t="shared" si="787"/>
        <v>A-2-0-4-6-210</v>
      </c>
      <c r="C102" s="183" t="s">
        <v>529</v>
      </c>
      <c r="D102" s="168" t="s">
        <v>415</v>
      </c>
      <c r="E102" s="300" t="s">
        <v>419</v>
      </c>
      <c r="F102" s="152">
        <v>900000000</v>
      </c>
      <c r="G102" s="141"/>
      <c r="H102" s="149">
        <v>50000000</v>
      </c>
      <c r="I102" s="186"/>
      <c r="J102" s="162"/>
      <c r="K102" s="162"/>
      <c r="L102" s="162"/>
      <c r="M102" s="162"/>
      <c r="N102" s="162"/>
      <c r="O102" s="162"/>
      <c r="P102" s="162"/>
      <c r="Q102" s="162"/>
      <c r="R102" s="162"/>
      <c r="S102" s="162"/>
      <c r="T102" s="162"/>
      <c r="U102" s="162"/>
      <c r="V102" s="162"/>
      <c r="W102" s="162"/>
      <c r="X102" s="162"/>
      <c r="Y102" s="162"/>
      <c r="Z102" s="162"/>
      <c r="AA102" s="162"/>
      <c r="AB102" s="162"/>
      <c r="AC102" s="162"/>
      <c r="AD102" s="162"/>
      <c r="AE102" s="144">
        <f t="shared" ref="AE102:AE104" si="863">+G102+I102+K102+M102+O102+Q102+S102+U102+W102+Y102+AA102+AC102</f>
        <v>0</v>
      </c>
      <c r="AF102" s="140">
        <f t="shared" ref="AF102:AF104" si="864">+H102+J102+L102+N102+P102+R102+T102+V102+X102+Z102+AB102+AD102</f>
        <v>50000000</v>
      </c>
      <c r="AG102" s="143"/>
      <c r="AH102" s="142"/>
      <c r="AI102" s="149">
        <f t="shared" ref="AI102:AI104" si="865">+F102-AE102+AF102-AG102+AH102</f>
        <v>950000000</v>
      </c>
      <c r="AJ102" s="140"/>
      <c r="AK102" s="186"/>
      <c r="AL102" s="153">
        <v>702944375</v>
      </c>
      <c r="AM102" s="178"/>
      <c r="AN102" s="161"/>
      <c r="AO102" s="161"/>
      <c r="AP102" s="161"/>
      <c r="AQ102" s="161"/>
      <c r="AR102" s="161"/>
      <c r="AS102" s="161"/>
      <c r="AT102" s="161"/>
      <c r="AU102" s="161"/>
      <c r="AV102" s="161"/>
      <c r="AW102" s="161"/>
      <c r="AX102" s="149">
        <f t="shared" ref="AX102:AX104" si="866">+SUM(AL102:AW102)</f>
        <v>702944375</v>
      </c>
      <c r="AY102" s="152">
        <v>702944375</v>
      </c>
      <c r="AZ102" s="178"/>
      <c r="BA102" s="161"/>
      <c r="BB102" s="161"/>
      <c r="BC102" s="161"/>
      <c r="BD102" s="161"/>
      <c r="BE102" s="161"/>
      <c r="BF102" s="161"/>
      <c r="BG102" s="161"/>
      <c r="BH102" s="161"/>
      <c r="BI102" s="161"/>
      <c r="BJ102" s="161"/>
      <c r="BK102" s="155">
        <f t="shared" ref="BK102:BK104" si="867">+SUM(AY102:BJ102)</f>
        <v>702944375</v>
      </c>
      <c r="BL102" s="152">
        <v>0</v>
      </c>
      <c r="BM102" s="178"/>
      <c r="BN102" s="161"/>
      <c r="BO102" s="161"/>
      <c r="BP102" s="161"/>
      <c r="BQ102" s="161"/>
      <c r="BR102" s="161"/>
      <c r="BS102" s="161"/>
      <c r="BT102" s="161"/>
      <c r="BU102" s="161"/>
      <c r="BV102" s="161"/>
      <c r="BW102" s="161"/>
      <c r="BX102" s="155">
        <f t="shared" ref="BX102:BX104" si="868">+SUM(BL102:BW102)</f>
        <v>0</v>
      </c>
      <c r="BY102" s="152">
        <v>0</v>
      </c>
      <c r="BZ102" s="178"/>
      <c r="CA102" s="161"/>
      <c r="CB102" s="161"/>
      <c r="CC102" s="161"/>
      <c r="CD102" s="161"/>
      <c r="CE102" s="161"/>
      <c r="CF102" s="161"/>
      <c r="CG102" s="161"/>
      <c r="CH102" s="161"/>
      <c r="CI102" s="161"/>
      <c r="CJ102" s="161"/>
      <c r="CK102" s="155">
        <f t="shared" ref="CK102:CK104" si="869">+SUM(BY102:CJ102)</f>
        <v>0</v>
      </c>
      <c r="CL102" s="152">
        <f t="shared" ref="CL102:CL104" si="870">+AI102-AX102</f>
        <v>247055625</v>
      </c>
      <c r="CM102" s="152">
        <f t="shared" ref="CM102:CM104" si="871">+AL102-AY102</f>
        <v>0</v>
      </c>
      <c r="CN102" s="152">
        <f t="shared" ref="CN102:CN104" si="872">+BK102-BX102</f>
        <v>702944375</v>
      </c>
      <c r="CO102" s="152">
        <f t="shared" ref="CO102:CO104" si="873">+BX102-CK102</f>
        <v>0</v>
      </c>
      <c r="CP102" s="355">
        <f t="shared" si="738"/>
        <v>0.73994144736842105</v>
      </c>
      <c r="CQ102" s="356">
        <f t="shared" si="739"/>
        <v>0.73994144736842105</v>
      </c>
      <c r="CR102" s="164"/>
      <c r="CS102" s="351">
        <f>+AY102/$AY$101</f>
        <v>0.38469744228655967</v>
      </c>
      <c r="CT102" s="137"/>
      <c r="CU102" s="158">
        <v>950000000</v>
      </c>
      <c r="CV102" s="426">
        <f t="shared" ref="CV102:CV104" si="874">+CU102-AI102</f>
        <v>0</v>
      </c>
      <c r="CW102" s="436">
        <v>702944375</v>
      </c>
      <c r="CX102" s="426">
        <f t="shared" ref="CX102:CX104" si="875">+CW102-AX102</f>
        <v>0</v>
      </c>
      <c r="CY102" s="436">
        <v>702944375</v>
      </c>
      <c r="CZ102" s="428">
        <f t="shared" ref="CZ102:CZ104" si="876">+CY102-BK102</f>
        <v>0</v>
      </c>
      <c r="DA102" s="436">
        <v>0</v>
      </c>
      <c r="DB102" s="426">
        <f t="shared" ref="DB102:DB104" si="877">+DA102-BX102</f>
        <v>0</v>
      </c>
      <c r="DC102" s="436">
        <v>0</v>
      </c>
      <c r="DD102" s="426">
        <f t="shared" ref="DD102:DD104" si="878">+DC102-CK102</f>
        <v>0</v>
      </c>
      <c r="DF102" s="147"/>
      <c r="DG102" s="138"/>
      <c r="DH102" s="147"/>
      <c r="DI102" s="147"/>
      <c r="DJ102" s="147"/>
      <c r="DK102" s="148"/>
      <c r="DL102" s="147"/>
      <c r="DM102" s="147"/>
      <c r="DN102" s="147"/>
      <c r="DO102" s="147"/>
    </row>
    <row r="103" spans="1:119" s="134" customFormat="1" outlineLevel="3" x14ac:dyDescent="0.2">
      <c r="B103" s="452" t="str">
        <f t="shared" si="787"/>
        <v>A-2-0-4-6-310</v>
      </c>
      <c r="C103" s="183" t="s">
        <v>530</v>
      </c>
      <c r="D103" s="168" t="s">
        <v>415</v>
      </c>
      <c r="E103" s="300" t="s">
        <v>420</v>
      </c>
      <c r="F103" s="152">
        <v>1000000</v>
      </c>
      <c r="G103" s="150"/>
      <c r="H103" s="149"/>
      <c r="I103" s="178"/>
      <c r="J103" s="161"/>
      <c r="K103" s="161"/>
      <c r="L103" s="161"/>
      <c r="M103" s="161"/>
      <c r="N103" s="162"/>
      <c r="O103" s="162"/>
      <c r="P103" s="162"/>
      <c r="Q103" s="161"/>
      <c r="R103" s="161"/>
      <c r="S103" s="161"/>
      <c r="T103" s="161"/>
      <c r="U103" s="161"/>
      <c r="V103" s="161"/>
      <c r="W103" s="161"/>
      <c r="X103" s="161"/>
      <c r="Y103" s="161"/>
      <c r="Z103" s="161"/>
      <c r="AA103" s="161"/>
      <c r="AB103" s="161"/>
      <c r="AC103" s="161"/>
      <c r="AD103" s="161"/>
      <c r="AE103" s="154">
        <f t="shared" si="863"/>
        <v>0</v>
      </c>
      <c r="AF103" s="149">
        <f t="shared" si="864"/>
        <v>0</v>
      </c>
      <c r="AG103" s="152"/>
      <c r="AH103" s="151"/>
      <c r="AI103" s="156">
        <f t="shared" si="865"/>
        <v>1000000</v>
      </c>
      <c r="AJ103" s="149"/>
      <c r="AK103" s="204"/>
      <c r="AL103" s="153">
        <v>0</v>
      </c>
      <c r="AM103" s="178"/>
      <c r="AN103" s="161"/>
      <c r="AO103" s="161"/>
      <c r="AP103" s="161"/>
      <c r="AQ103" s="161"/>
      <c r="AR103" s="161"/>
      <c r="AS103" s="161"/>
      <c r="AT103" s="161"/>
      <c r="AU103" s="161"/>
      <c r="AV103" s="161"/>
      <c r="AW103" s="161"/>
      <c r="AX103" s="149">
        <f t="shared" si="866"/>
        <v>0</v>
      </c>
      <c r="AY103" s="152">
        <v>0</v>
      </c>
      <c r="AZ103" s="178"/>
      <c r="BA103" s="161"/>
      <c r="BB103" s="161"/>
      <c r="BC103" s="161"/>
      <c r="BD103" s="161"/>
      <c r="BE103" s="161"/>
      <c r="BF103" s="161"/>
      <c r="BG103" s="161"/>
      <c r="BH103" s="161"/>
      <c r="BI103" s="161"/>
      <c r="BJ103" s="161"/>
      <c r="BK103" s="155">
        <f t="shared" si="867"/>
        <v>0</v>
      </c>
      <c r="BL103" s="152">
        <v>0</v>
      </c>
      <c r="BM103" s="178"/>
      <c r="BN103" s="161"/>
      <c r="BO103" s="161"/>
      <c r="BP103" s="161"/>
      <c r="BQ103" s="161"/>
      <c r="BR103" s="161"/>
      <c r="BS103" s="161"/>
      <c r="BT103" s="161"/>
      <c r="BU103" s="161"/>
      <c r="BV103" s="161"/>
      <c r="BW103" s="161"/>
      <c r="BX103" s="155">
        <f t="shared" si="868"/>
        <v>0</v>
      </c>
      <c r="BY103" s="152">
        <v>0</v>
      </c>
      <c r="BZ103" s="178"/>
      <c r="CA103" s="161"/>
      <c r="CB103" s="161"/>
      <c r="CC103" s="161"/>
      <c r="CD103" s="161"/>
      <c r="CE103" s="161"/>
      <c r="CF103" s="161"/>
      <c r="CG103" s="161"/>
      <c r="CH103" s="161"/>
      <c r="CI103" s="161"/>
      <c r="CJ103" s="161"/>
      <c r="CK103" s="155">
        <f t="shared" si="869"/>
        <v>0</v>
      </c>
      <c r="CL103" s="152">
        <f t="shared" si="870"/>
        <v>1000000</v>
      </c>
      <c r="CM103" s="152">
        <f t="shared" si="871"/>
        <v>0</v>
      </c>
      <c r="CN103" s="152">
        <f t="shared" si="872"/>
        <v>0</v>
      </c>
      <c r="CO103" s="152">
        <f t="shared" si="873"/>
        <v>0</v>
      </c>
      <c r="CP103" s="355">
        <f t="shared" si="738"/>
        <v>0</v>
      </c>
      <c r="CQ103" s="356">
        <f t="shared" si="739"/>
        <v>0</v>
      </c>
      <c r="CR103" s="164"/>
      <c r="CS103" s="351">
        <f t="shared" ref="CS103:CS104" si="879">+AY103/$AY$101</f>
        <v>0</v>
      </c>
      <c r="CT103" s="137"/>
      <c r="CU103" s="158">
        <v>1000000</v>
      </c>
      <c r="CV103" s="426">
        <f t="shared" si="874"/>
        <v>0</v>
      </c>
      <c r="CW103" s="436">
        <v>0</v>
      </c>
      <c r="CX103" s="426">
        <f t="shared" si="875"/>
        <v>0</v>
      </c>
      <c r="CY103" s="436">
        <v>0</v>
      </c>
      <c r="CZ103" s="428">
        <f t="shared" si="876"/>
        <v>0</v>
      </c>
      <c r="DA103" s="436">
        <v>0</v>
      </c>
      <c r="DB103" s="426">
        <f t="shared" si="877"/>
        <v>0</v>
      </c>
      <c r="DC103" s="436">
        <v>0</v>
      </c>
      <c r="DD103" s="426">
        <f t="shared" si="878"/>
        <v>0</v>
      </c>
      <c r="DF103" s="157"/>
      <c r="DG103" s="157"/>
      <c r="DH103" s="157"/>
      <c r="DI103" s="157"/>
      <c r="DJ103" s="157"/>
      <c r="DK103" s="157"/>
      <c r="DL103" s="157"/>
      <c r="DM103" s="157"/>
      <c r="DN103" s="157"/>
      <c r="DO103" s="157"/>
    </row>
    <row r="104" spans="1:119" s="134" customFormat="1" outlineLevel="3" x14ac:dyDescent="0.2">
      <c r="B104" s="452" t="str">
        <f t="shared" si="787"/>
        <v>A-2-0-4-6-510</v>
      </c>
      <c r="C104" s="183" t="s">
        <v>531</v>
      </c>
      <c r="D104" s="168" t="s">
        <v>415</v>
      </c>
      <c r="E104" s="300" t="s">
        <v>421</v>
      </c>
      <c r="F104" s="152">
        <v>1130000000</v>
      </c>
      <c r="G104" s="150"/>
      <c r="H104" s="149"/>
      <c r="I104" s="178"/>
      <c r="J104" s="161"/>
      <c r="K104" s="161"/>
      <c r="L104" s="161"/>
      <c r="M104" s="161"/>
      <c r="N104" s="162"/>
      <c r="O104" s="162"/>
      <c r="P104" s="162"/>
      <c r="Q104" s="161"/>
      <c r="R104" s="161"/>
      <c r="S104" s="161"/>
      <c r="T104" s="161"/>
      <c r="U104" s="161"/>
      <c r="V104" s="161"/>
      <c r="W104" s="161"/>
      <c r="X104" s="161"/>
      <c r="Y104" s="161"/>
      <c r="Z104" s="161"/>
      <c r="AA104" s="161"/>
      <c r="AB104" s="161"/>
      <c r="AC104" s="161"/>
      <c r="AD104" s="161"/>
      <c r="AE104" s="154">
        <f t="shared" si="863"/>
        <v>0</v>
      </c>
      <c r="AF104" s="149">
        <f t="shared" si="864"/>
        <v>0</v>
      </c>
      <c r="AG104" s="152"/>
      <c r="AH104" s="151"/>
      <c r="AI104" s="156">
        <f t="shared" si="865"/>
        <v>1130000000</v>
      </c>
      <c r="AJ104" s="149"/>
      <c r="AK104" s="204"/>
      <c r="AL104" s="153">
        <v>1130000000</v>
      </c>
      <c r="AM104" s="178"/>
      <c r="AN104" s="161"/>
      <c r="AO104" s="161"/>
      <c r="AP104" s="161"/>
      <c r="AQ104" s="161"/>
      <c r="AR104" s="161"/>
      <c r="AS104" s="161"/>
      <c r="AT104" s="161"/>
      <c r="AU104" s="161"/>
      <c r="AV104" s="161"/>
      <c r="AW104" s="161"/>
      <c r="AX104" s="149">
        <f t="shared" si="866"/>
        <v>1130000000</v>
      </c>
      <c r="AY104" s="152">
        <v>1124321153</v>
      </c>
      <c r="AZ104" s="178"/>
      <c r="BA104" s="161"/>
      <c r="BB104" s="161"/>
      <c r="BC104" s="161"/>
      <c r="BD104" s="161"/>
      <c r="BE104" s="161"/>
      <c r="BF104" s="161"/>
      <c r="BG104" s="161"/>
      <c r="BH104" s="161"/>
      <c r="BI104" s="161"/>
      <c r="BJ104" s="161"/>
      <c r="BK104" s="155">
        <f t="shared" si="867"/>
        <v>1124321153</v>
      </c>
      <c r="BL104" s="152">
        <v>0</v>
      </c>
      <c r="BM104" s="178"/>
      <c r="BN104" s="161"/>
      <c r="BO104" s="161"/>
      <c r="BP104" s="161"/>
      <c r="BQ104" s="161"/>
      <c r="BR104" s="161"/>
      <c r="BS104" s="161"/>
      <c r="BT104" s="161"/>
      <c r="BU104" s="161"/>
      <c r="BV104" s="161"/>
      <c r="BW104" s="161"/>
      <c r="BX104" s="155">
        <f t="shared" si="868"/>
        <v>0</v>
      </c>
      <c r="BY104" s="152">
        <v>0</v>
      </c>
      <c r="BZ104" s="178"/>
      <c r="CA104" s="161"/>
      <c r="CB104" s="161"/>
      <c r="CC104" s="161"/>
      <c r="CD104" s="161"/>
      <c r="CE104" s="161"/>
      <c r="CF104" s="161"/>
      <c r="CG104" s="161"/>
      <c r="CH104" s="161"/>
      <c r="CI104" s="161"/>
      <c r="CJ104" s="161"/>
      <c r="CK104" s="155">
        <f t="shared" si="869"/>
        <v>0</v>
      </c>
      <c r="CL104" s="152">
        <f t="shared" si="870"/>
        <v>0</v>
      </c>
      <c r="CM104" s="152">
        <f t="shared" si="871"/>
        <v>5678847</v>
      </c>
      <c r="CN104" s="152">
        <f t="shared" si="872"/>
        <v>1124321153</v>
      </c>
      <c r="CO104" s="152">
        <f t="shared" si="873"/>
        <v>0</v>
      </c>
      <c r="CP104" s="355">
        <f t="shared" si="738"/>
        <v>1</v>
      </c>
      <c r="CQ104" s="356">
        <f t="shared" si="739"/>
        <v>0.99497447168141595</v>
      </c>
      <c r="CR104" s="164"/>
      <c r="CS104" s="351">
        <f t="shared" si="879"/>
        <v>0.61530255771344033</v>
      </c>
      <c r="CT104" s="137"/>
      <c r="CU104" s="158">
        <v>1130000000</v>
      </c>
      <c r="CV104" s="426">
        <f t="shared" si="874"/>
        <v>0</v>
      </c>
      <c r="CW104" s="436">
        <v>1130000000</v>
      </c>
      <c r="CX104" s="426">
        <f t="shared" si="875"/>
        <v>0</v>
      </c>
      <c r="CY104" s="436">
        <v>1124321153</v>
      </c>
      <c r="CZ104" s="428">
        <f t="shared" si="876"/>
        <v>0</v>
      </c>
      <c r="DA104" s="436">
        <v>0</v>
      </c>
      <c r="DB104" s="426">
        <f t="shared" si="877"/>
        <v>0</v>
      </c>
      <c r="DC104" s="436">
        <v>0</v>
      </c>
      <c r="DD104" s="426">
        <f t="shared" si="878"/>
        <v>0</v>
      </c>
      <c r="DE104" s="159"/>
      <c r="DF104" s="157"/>
      <c r="DG104" s="157"/>
      <c r="DH104" s="157"/>
      <c r="DI104" s="157"/>
      <c r="DJ104" s="157"/>
      <c r="DK104" s="158"/>
      <c r="DL104" s="157"/>
      <c r="DM104" s="157"/>
      <c r="DN104" s="157"/>
      <c r="DO104" s="157"/>
    </row>
    <row r="105" spans="1:119" s="175" customFormat="1" ht="20.25" customHeight="1" outlineLevel="1" x14ac:dyDescent="0.25">
      <c r="A105" s="169"/>
      <c r="B105" s="451"/>
      <c r="C105" s="179" t="s">
        <v>641</v>
      </c>
      <c r="D105" s="170" t="s">
        <v>415</v>
      </c>
      <c r="E105" s="399" t="s">
        <v>642</v>
      </c>
      <c r="F105" s="237">
        <f>+SUM(F106:F107)</f>
        <v>170000000</v>
      </c>
      <c r="G105" s="194">
        <f t="shared" ref="G105:BR105" si="880">+SUM(G106:G107)</f>
        <v>45000000</v>
      </c>
      <c r="H105" s="187">
        <f t="shared" si="880"/>
        <v>0</v>
      </c>
      <c r="I105" s="237">
        <f t="shared" si="880"/>
        <v>0</v>
      </c>
      <c r="J105" s="187">
        <f t="shared" si="880"/>
        <v>0</v>
      </c>
      <c r="K105" s="187">
        <f t="shared" si="880"/>
        <v>0</v>
      </c>
      <c r="L105" s="187">
        <f t="shared" si="880"/>
        <v>0</v>
      </c>
      <c r="M105" s="187">
        <f t="shared" si="880"/>
        <v>0</v>
      </c>
      <c r="N105" s="187">
        <f t="shared" si="880"/>
        <v>0</v>
      </c>
      <c r="O105" s="187">
        <f t="shared" si="880"/>
        <v>0</v>
      </c>
      <c r="P105" s="187">
        <f t="shared" si="880"/>
        <v>0</v>
      </c>
      <c r="Q105" s="187">
        <f t="shared" si="880"/>
        <v>0</v>
      </c>
      <c r="R105" s="187">
        <f t="shared" si="880"/>
        <v>0</v>
      </c>
      <c r="S105" s="187">
        <f t="shared" si="880"/>
        <v>0</v>
      </c>
      <c r="T105" s="187">
        <f t="shared" si="880"/>
        <v>0</v>
      </c>
      <c r="U105" s="187">
        <f t="shared" si="880"/>
        <v>0</v>
      </c>
      <c r="V105" s="187">
        <f t="shared" si="880"/>
        <v>0</v>
      </c>
      <c r="W105" s="187">
        <f t="shared" si="880"/>
        <v>0</v>
      </c>
      <c r="X105" s="187">
        <f t="shared" si="880"/>
        <v>0</v>
      </c>
      <c r="Y105" s="187">
        <f t="shared" si="880"/>
        <v>0</v>
      </c>
      <c r="Z105" s="187">
        <f t="shared" si="880"/>
        <v>0</v>
      </c>
      <c r="AA105" s="187">
        <f t="shared" si="880"/>
        <v>0</v>
      </c>
      <c r="AB105" s="187">
        <f t="shared" si="880"/>
        <v>0</v>
      </c>
      <c r="AC105" s="187">
        <f t="shared" si="880"/>
        <v>0</v>
      </c>
      <c r="AD105" s="187">
        <f t="shared" si="880"/>
        <v>0</v>
      </c>
      <c r="AE105" s="194">
        <f t="shared" si="880"/>
        <v>45000000</v>
      </c>
      <c r="AF105" s="187">
        <f t="shared" si="880"/>
        <v>0</v>
      </c>
      <c r="AG105" s="237">
        <f t="shared" si="880"/>
        <v>0</v>
      </c>
      <c r="AH105" s="210">
        <f t="shared" si="880"/>
        <v>0</v>
      </c>
      <c r="AI105" s="187">
        <f t="shared" si="880"/>
        <v>125000000</v>
      </c>
      <c r="AJ105" s="187">
        <f t="shared" si="880"/>
        <v>0</v>
      </c>
      <c r="AK105" s="237">
        <f t="shared" si="880"/>
        <v>0</v>
      </c>
      <c r="AL105" s="187">
        <f t="shared" si="880"/>
        <v>10000000</v>
      </c>
      <c r="AM105" s="237">
        <f t="shared" si="880"/>
        <v>0</v>
      </c>
      <c r="AN105" s="187">
        <f t="shared" si="880"/>
        <v>0</v>
      </c>
      <c r="AO105" s="187">
        <f t="shared" si="880"/>
        <v>0</v>
      </c>
      <c r="AP105" s="187">
        <f t="shared" si="880"/>
        <v>0</v>
      </c>
      <c r="AQ105" s="187">
        <f t="shared" si="880"/>
        <v>0</v>
      </c>
      <c r="AR105" s="187">
        <f t="shared" si="880"/>
        <v>0</v>
      </c>
      <c r="AS105" s="187">
        <f t="shared" si="880"/>
        <v>0</v>
      </c>
      <c r="AT105" s="187">
        <f t="shared" si="880"/>
        <v>0</v>
      </c>
      <c r="AU105" s="187">
        <f t="shared" si="880"/>
        <v>0</v>
      </c>
      <c r="AV105" s="187">
        <f t="shared" si="880"/>
        <v>0</v>
      </c>
      <c r="AW105" s="187">
        <f t="shared" si="880"/>
        <v>0</v>
      </c>
      <c r="AX105" s="187">
        <f t="shared" si="880"/>
        <v>10000000</v>
      </c>
      <c r="AY105" s="237">
        <f t="shared" si="880"/>
        <v>1375000</v>
      </c>
      <c r="AZ105" s="237">
        <f t="shared" si="880"/>
        <v>0</v>
      </c>
      <c r="BA105" s="187">
        <f t="shared" si="880"/>
        <v>0</v>
      </c>
      <c r="BB105" s="187">
        <f t="shared" si="880"/>
        <v>0</v>
      </c>
      <c r="BC105" s="187">
        <f t="shared" si="880"/>
        <v>0</v>
      </c>
      <c r="BD105" s="187">
        <f t="shared" si="880"/>
        <v>0</v>
      </c>
      <c r="BE105" s="187">
        <f t="shared" si="880"/>
        <v>0</v>
      </c>
      <c r="BF105" s="187">
        <f t="shared" si="880"/>
        <v>0</v>
      </c>
      <c r="BG105" s="187">
        <f t="shared" si="880"/>
        <v>0</v>
      </c>
      <c r="BH105" s="187">
        <f t="shared" si="880"/>
        <v>0</v>
      </c>
      <c r="BI105" s="187">
        <f t="shared" si="880"/>
        <v>0</v>
      </c>
      <c r="BJ105" s="187">
        <f t="shared" si="880"/>
        <v>0</v>
      </c>
      <c r="BK105" s="187">
        <f t="shared" si="880"/>
        <v>1375000</v>
      </c>
      <c r="BL105" s="237">
        <f t="shared" si="880"/>
        <v>0</v>
      </c>
      <c r="BM105" s="237">
        <f t="shared" si="880"/>
        <v>0</v>
      </c>
      <c r="BN105" s="187">
        <f t="shared" si="880"/>
        <v>0</v>
      </c>
      <c r="BO105" s="187">
        <f t="shared" si="880"/>
        <v>0</v>
      </c>
      <c r="BP105" s="187">
        <f t="shared" si="880"/>
        <v>0</v>
      </c>
      <c r="BQ105" s="187">
        <f t="shared" si="880"/>
        <v>0</v>
      </c>
      <c r="BR105" s="187">
        <f t="shared" si="880"/>
        <v>0</v>
      </c>
      <c r="BS105" s="187">
        <f t="shared" ref="BS105:CO105" si="881">+SUM(BS106:BS107)</f>
        <v>0</v>
      </c>
      <c r="BT105" s="187">
        <f t="shared" si="881"/>
        <v>0</v>
      </c>
      <c r="BU105" s="187">
        <f t="shared" si="881"/>
        <v>0</v>
      </c>
      <c r="BV105" s="187">
        <f t="shared" si="881"/>
        <v>0</v>
      </c>
      <c r="BW105" s="187">
        <f t="shared" si="881"/>
        <v>0</v>
      </c>
      <c r="BX105" s="187">
        <f t="shared" si="881"/>
        <v>0</v>
      </c>
      <c r="BY105" s="237">
        <f t="shared" si="881"/>
        <v>0</v>
      </c>
      <c r="BZ105" s="237">
        <f t="shared" si="881"/>
        <v>0</v>
      </c>
      <c r="CA105" s="187">
        <f t="shared" si="881"/>
        <v>0</v>
      </c>
      <c r="CB105" s="187">
        <f t="shared" si="881"/>
        <v>0</v>
      </c>
      <c r="CC105" s="187">
        <f t="shared" si="881"/>
        <v>0</v>
      </c>
      <c r="CD105" s="187">
        <f t="shared" si="881"/>
        <v>0</v>
      </c>
      <c r="CE105" s="187">
        <f t="shared" si="881"/>
        <v>0</v>
      </c>
      <c r="CF105" s="187">
        <f t="shared" si="881"/>
        <v>0</v>
      </c>
      <c r="CG105" s="187">
        <f t="shared" si="881"/>
        <v>0</v>
      </c>
      <c r="CH105" s="187">
        <f t="shared" si="881"/>
        <v>0</v>
      </c>
      <c r="CI105" s="187">
        <f t="shared" si="881"/>
        <v>0</v>
      </c>
      <c r="CJ105" s="187">
        <f t="shared" si="881"/>
        <v>0</v>
      </c>
      <c r="CK105" s="187">
        <f t="shared" si="881"/>
        <v>0</v>
      </c>
      <c r="CL105" s="237">
        <f t="shared" si="881"/>
        <v>115000000</v>
      </c>
      <c r="CM105" s="237">
        <f t="shared" si="881"/>
        <v>8625000</v>
      </c>
      <c r="CN105" s="237">
        <f t="shared" si="881"/>
        <v>1375000</v>
      </c>
      <c r="CO105" s="237">
        <f t="shared" si="881"/>
        <v>0</v>
      </c>
      <c r="CP105" s="245">
        <f t="shared" si="738"/>
        <v>0.08</v>
      </c>
      <c r="CQ105" s="244">
        <f t="shared" si="739"/>
        <v>1.0999999999999999E-2</v>
      </c>
      <c r="CR105" s="267">
        <f>+BK105/$BK$60</f>
        <v>2.0627891965599484E-4</v>
      </c>
      <c r="CS105" s="228"/>
      <c r="CT105" s="172"/>
      <c r="CU105" s="173"/>
      <c r="CV105" s="425"/>
      <c r="CW105" s="312"/>
      <c r="CX105" s="425"/>
      <c r="CY105" s="312"/>
      <c r="CZ105" s="313"/>
      <c r="DA105" s="444"/>
      <c r="DB105" s="425"/>
      <c r="DC105" s="312"/>
      <c r="DD105" s="425"/>
      <c r="DF105" s="173"/>
      <c r="DG105" s="173"/>
      <c r="DH105" s="173"/>
      <c r="DI105" s="173"/>
      <c r="DJ105" s="173"/>
      <c r="DK105" s="174"/>
      <c r="DL105" s="173"/>
      <c r="DM105" s="173"/>
      <c r="DN105" s="173"/>
      <c r="DO105" s="173"/>
    </row>
    <row r="106" spans="1:119" s="146" customFormat="1" outlineLevel="2" x14ac:dyDescent="0.2">
      <c r="A106" s="134"/>
      <c r="B106" s="452" t="str">
        <f t="shared" si="787"/>
        <v>A-2-0-4-7-510</v>
      </c>
      <c r="C106" s="183" t="s">
        <v>532</v>
      </c>
      <c r="D106" s="168" t="s">
        <v>415</v>
      </c>
      <c r="E106" s="300" t="s">
        <v>422</v>
      </c>
      <c r="F106" s="152">
        <v>20000000</v>
      </c>
      <c r="G106" s="141"/>
      <c r="H106" s="140"/>
      <c r="I106" s="186"/>
      <c r="J106" s="162"/>
      <c r="K106" s="162"/>
      <c r="L106" s="162"/>
      <c r="M106" s="162"/>
      <c r="N106" s="162"/>
      <c r="O106" s="162"/>
      <c r="P106" s="162"/>
      <c r="Q106" s="162"/>
      <c r="R106" s="162"/>
      <c r="S106" s="162"/>
      <c r="T106" s="162"/>
      <c r="U106" s="162"/>
      <c r="V106" s="162"/>
      <c r="W106" s="162"/>
      <c r="X106" s="162"/>
      <c r="Y106" s="162"/>
      <c r="Z106" s="162"/>
      <c r="AA106" s="162"/>
      <c r="AB106" s="162"/>
      <c r="AC106" s="162"/>
      <c r="AD106" s="162"/>
      <c r="AE106" s="144">
        <f t="shared" ref="AE106:AE107" si="882">+G106+I106+K106+M106+O106+Q106+S106+U106+W106+Y106+AA106+AC106</f>
        <v>0</v>
      </c>
      <c r="AF106" s="140">
        <f t="shared" ref="AF106:AF107" si="883">+H106+J106+L106+N106+P106+R106+T106+V106+X106+Z106+AB106+AD106</f>
        <v>0</v>
      </c>
      <c r="AG106" s="143"/>
      <c r="AH106" s="142"/>
      <c r="AI106" s="149">
        <f t="shared" ref="AI106:AI107" si="884">+F106-AE106+AF106-AG106+AH106</f>
        <v>20000000</v>
      </c>
      <c r="AJ106" s="140"/>
      <c r="AK106" s="186"/>
      <c r="AL106" s="153">
        <v>10000000</v>
      </c>
      <c r="AM106" s="178"/>
      <c r="AN106" s="161"/>
      <c r="AO106" s="161"/>
      <c r="AP106" s="161"/>
      <c r="AQ106" s="161"/>
      <c r="AR106" s="161"/>
      <c r="AS106" s="161"/>
      <c r="AT106" s="161"/>
      <c r="AU106" s="161"/>
      <c r="AV106" s="161"/>
      <c r="AW106" s="161"/>
      <c r="AX106" s="149">
        <f t="shared" ref="AX106:AX107" si="885">+SUM(AL106:AW106)</f>
        <v>10000000</v>
      </c>
      <c r="AY106" s="152">
        <v>1375000</v>
      </c>
      <c r="AZ106" s="178"/>
      <c r="BA106" s="161"/>
      <c r="BB106" s="161"/>
      <c r="BC106" s="161"/>
      <c r="BD106" s="161"/>
      <c r="BE106" s="161"/>
      <c r="BF106" s="161"/>
      <c r="BG106" s="161"/>
      <c r="BH106" s="161"/>
      <c r="BI106" s="161"/>
      <c r="BJ106" s="161"/>
      <c r="BK106" s="155">
        <f t="shared" ref="BK106:BK107" si="886">+SUM(AY106:BJ106)</f>
        <v>1375000</v>
      </c>
      <c r="BL106" s="152">
        <v>0</v>
      </c>
      <c r="BM106" s="178"/>
      <c r="BN106" s="161"/>
      <c r="BO106" s="161"/>
      <c r="BP106" s="161"/>
      <c r="BQ106" s="161"/>
      <c r="BR106" s="161"/>
      <c r="BS106" s="161"/>
      <c r="BT106" s="161"/>
      <c r="BU106" s="161"/>
      <c r="BV106" s="161"/>
      <c r="BW106" s="161"/>
      <c r="BX106" s="155">
        <f t="shared" ref="BX106:BX107" si="887">+SUM(BL106:BW106)</f>
        <v>0</v>
      </c>
      <c r="BY106" s="152">
        <v>0</v>
      </c>
      <c r="BZ106" s="178"/>
      <c r="CA106" s="161"/>
      <c r="CB106" s="161"/>
      <c r="CC106" s="161"/>
      <c r="CD106" s="161"/>
      <c r="CE106" s="161"/>
      <c r="CF106" s="161"/>
      <c r="CG106" s="161"/>
      <c r="CH106" s="161"/>
      <c r="CI106" s="161"/>
      <c r="CJ106" s="161"/>
      <c r="CK106" s="155">
        <f t="shared" ref="CK106:CK107" si="888">+SUM(BY106:CJ106)</f>
        <v>0</v>
      </c>
      <c r="CL106" s="152">
        <f t="shared" ref="CL106:CL107" si="889">+AI106-AX106</f>
        <v>10000000</v>
      </c>
      <c r="CM106" s="152">
        <f t="shared" ref="CM106:CM107" si="890">+AL106-AY106</f>
        <v>8625000</v>
      </c>
      <c r="CN106" s="152">
        <f t="shared" ref="CN106:CN107" si="891">+BK106-BX106</f>
        <v>1375000</v>
      </c>
      <c r="CO106" s="152">
        <f t="shared" ref="CO106:CO107" si="892">+BX106-CK106</f>
        <v>0</v>
      </c>
      <c r="CP106" s="355">
        <f t="shared" si="738"/>
        <v>0.5</v>
      </c>
      <c r="CQ106" s="356">
        <f t="shared" si="739"/>
        <v>6.8750000000000006E-2</v>
      </c>
      <c r="CR106" s="164"/>
      <c r="CS106" s="351">
        <f>+AY106/$AY$105</f>
        <v>1</v>
      </c>
      <c r="CT106" s="137"/>
      <c r="CU106" s="158">
        <v>20000000</v>
      </c>
      <c r="CV106" s="426">
        <f t="shared" ref="CV106:CV107" si="893">+CU106-AI106</f>
        <v>0</v>
      </c>
      <c r="CW106" s="436">
        <v>10000000</v>
      </c>
      <c r="CX106" s="426">
        <f t="shared" ref="CX106:CX107" si="894">+CW106-AX106</f>
        <v>0</v>
      </c>
      <c r="CY106" s="436">
        <v>1375000</v>
      </c>
      <c r="CZ106" s="428">
        <f t="shared" ref="CZ106:CZ107" si="895">+CY106-BK106</f>
        <v>0</v>
      </c>
      <c r="DA106" s="436">
        <v>0</v>
      </c>
      <c r="DB106" s="426">
        <f t="shared" ref="DB106:DB107" si="896">+DA106-BX106</f>
        <v>0</v>
      </c>
      <c r="DC106" s="436">
        <v>0</v>
      </c>
      <c r="DD106" s="426">
        <f t="shared" ref="DD106:DD107" si="897">+DC106-CK106</f>
        <v>0</v>
      </c>
      <c r="DF106" s="147"/>
      <c r="DG106" s="147"/>
      <c r="DH106" s="147"/>
      <c r="DI106" s="147"/>
      <c r="DJ106" s="147"/>
      <c r="DK106" s="148"/>
      <c r="DL106" s="147"/>
      <c r="DM106" s="147"/>
      <c r="DN106" s="147"/>
      <c r="DO106" s="147"/>
    </row>
    <row r="107" spans="1:119" s="134" customFormat="1" outlineLevel="2" x14ac:dyDescent="0.2">
      <c r="B107" s="452" t="str">
        <f t="shared" si="787"/>
        <v>A-2-0-4-7-610</v>
      </c>
      <c r="C107" s="183" t="s">
        <v>533</v>
      </c>
      <c r="D107" s="168" t="s">
        <v>415</v>
      </c>
      <c r="E107" s="300" t="s">
        <v>423</v>
      </c>
      <c r="F107" s="152">
        <v>150000000</v>
      </c>
      <c r="G107" s="150">
        <v>45000000</v>
      </c>
      <c r="H107" s="149"/>
      <c r="I107" s="178"/>
      <c r="J107" s="161"/>
      <c r="K107" s="161"/>
      <c r="L107" s="161"/>
      <c r="M107" s="162"/>
      <c r="N107" s="162"/>
      <c r="O107" s="162"/>
      <c r="P107" s="162"/>
      <c r="Q107" s="161"/>
      <c r="R107" s="161"/>
      <c r="S107" s="161"/>
      <c r="T107" s="161"/>
      <c r="U107" s="161"/>
      <c r="V107" s="161"/>
      <c r="W107" s="161"/>
      <c r="X107" s="161"/>
      <c r="Y107" s="161"/>
      <c r="Z107" s="161"/>
      <c r="AA107" s="161"/>
      <c r="AB107" s="161"/>
      <c r="AC107" s="161"/>
      <c r="AD107" s="161"/>
      <c r="AE107" s="154">
        <f t="shared" si="882"/>
        <v>45000000</v>
      </c>
      <c r="AF107" s="149">
        <f t="shared" si="883"/>
        <v>0</v>
      </c>
      <c r="AG107" s="152"/>
      <c r="AH107" s="151"/>
      <c r="AI107" s="156">
        <f t="shared" si="884"/>
        <v>105000000</v>
      </c>
      <c r="AJ107" s="149"/>
      <c r="AK107" s="204"/>
      <c r="AL107" s="153">
        <v>0</v>
      </c>
      <c r="AM107" s="178"/>
      <c r="AN107" s="161"/>
      <c r="AO107" s="161"/>
      <c r="AP107" s="161"/>
      <c r="AQ107" s="161"/>
      <c r="AR107" s="161"/>
      <c r="AS107" s="161"/>
      <c r="AT107" s="161"/>
      <c r="AU107" s="161"/>
      <c r="AV107" s="161"/>
      <c r="AW107" s="161"/>
      <c r="AX107" s="149">
        <f t="shared" si="885"/>
        <v>0</v>
      </c>
      <c r="AY107" s="152">
        <v>0</v>
      </c>
      <c r="AZ107" s="178"/>
      <c r="BA107" s="161"/>
      <c r="BB107" s="161"/>
      <c r="BC107" s="161"/>
      <c r="BD107" s="161"/>
      <c r="BE107" s="161"/>
      <c r="BF107" s="161"/>
      <c r="BG107" s="161"/>
      <c r="BH107" s="161"/>
      <c r="BI107" s="161"/>
      <c r="BJ107" s="161"/>
      <c r="BK107" s="155">
        <f t="shared" si="886"/>
        <v>0</v>
      </c>
      <c r="BL107" s="152">
        <v>0</v>
      </c>
      <c r="BM107" s="178"/>
      <c r="BN107" s="161"/>
      <c r="BO107" s="161"/>
      <c r="BP107" s="161"/>
      <c r="BQ107" s="161"/>
      <c r="BR107" s="161"/>
      <c r="BS107" s="161"/>
      <c r="BT107" s="161"/>
      <c r="BU107" s="161"/>
      <c r="BV107" s="161"/>
      <c r="BW107" s="161"/>
      <c r="BX107" s="155">
        <f t="shared" si="887"/>
        <v>0</v>
      </c>
      <c r="BY107" s="152">
        <v>0</v>
      </c>
      <c r="BZ107" s="178"/>
      <c r="CA107" s="161"/>
      <c r="CB107" s="161"/>
      <c r="CC107" s="161"/>
      <c r="CD107" s="161"/>
      <c r="CE107" s="161"/>
      <c r="CF107" s="161"/>
      <c r="CG107" s="161"/>
      <c r="CH107" s="161"/>
      <c r="CI107" s="161"/>
      <c r="CJ107" s="161"/>
      <c r="CK107" s="155">
        <f t="shared" si="888"/>
        <v>0</v>
      </c>
      <c r="CL107" s="152">
        <f t="shared" si="889"/>
        <v>105000000</v>
      </c>
      <c r="CM107" s="152">
        <f t="shared" si="890"/>
        <v>0</v>
      </c>
      <c r="CN107" s="152">
        <f t="shared" si="891"/>
        <v>0</v>
      </c>
      <c r="CO107" s="152">
        <f t="shared" si="892"/>
        <v>0</v>
      </c>
      <c r="CP107" s="355">
        <f t="shared" si="738"/>
        <v>0</v>
      </c>
      <c r="CQ107" s="356">
        <f t="shared" si="739"/>
        <v>0</v>
      </c>
      <c r="CR107" s="164"/>
      <c r="CS107" s="351">
        <f>+AY107/$AY$105</f>
        <v>0</v>
      </c>
      <c r="CT107" s="137"/>
      <c r="CU107" s="158">
        <v>105000000</v>
      </c>
      <c r="CV107" s="426">
        <f t="shared" si="893"/>
        <v>0</v>
      </c>
      <c r="CW107" s="436">
        <v>0</v>
      </c>
      <c r="CX107" s="426">
        <f t="shared" si="894"/>
        <v>0</v>
      </c>
      <c r="CY107" s="436">
        <v>0</v>
      </c>
      <c r="CZ107" s="428">
        <f t="shared" si="895"/>
        <v>0</v>
      </c>
      <c r="DA107" s="436">
        <v>0</v>
      </c>
      <c r="DB107" s="426">
        <f t="shared" si="896"/>
        <v>0</v>
      </c>
      <c r="DC107" s="436">
        <v>0</v>
      </c>
      <c r="DD107" s="426">
        <f t="shared" si="897"/>
        <v>0</v>
      </c>
      <c r="DF107" s="157"/>
      <c r="DG107" s="157"/>
      <c r="DH107" s="157"/>
      <c r="DI107" s="157"/>
      <c r="DJ107" s="157"/>
      <c r="DK107" s="157"/>
      <c r="DL107" s="157"/>
      <c r="DM107" s="157"/>
      <c r="DN107" s="157"/>
      <c r="DO107" s="157"/>
    </row>
    <row r="108" spans="1:119" s="175" customFormat="1" ht="20.25" customHeight="1" outlineLevel="1" x14ac:dyDescent="0.25">
      <c r="A108" s="169"/>
      <c r="B108" s="451"/>
      <c r="C108" s="179" t="s">
        <v>643</v>
      </c>
      <c r="D108" s="170" t="s">
        <v>415</v>
      </c>
      <c r="E108" s="399" t="s">
        <v>644</v>
      </c>
      <c r="F108" s="237">
        <f>+SUM(F109:F113)</f>
        <v>1635300000</v>
      </c>
      <c r="G108" s="194">
        <f t="shared" ref="G108:BR108" si="898">+SUM(G109:G113)</f>
        <v>0</v>
      </c>
      <c r="H108" s="187">
        <f t="shared" si="898"/>
        <v>0</v>
      </c>
      <c r="I108" s="237">
        <f t="shared" si="898"/>
        <v>0</v>
      </c>
      <c r="J108" s="187">
        <f t="shared" si="898"/>
        <v>0</v>
      </c>
      <c r="K108" s="187">
        <f t="shared" si="898"/>
        <v>0</v>
      </c>
      <c r="L108" s="187">
        <f t="shared" si="898"/>
        <v>0</v>
      </c>
      <c r="M108" s="187">
        <f t="shared" si="898"/>
        <v>0</v>
      </c>
      <c r="N108" s="187">
        <f t="shared" si="898"/>
        <v>0</v>
      </c>
      <c r="O108" s="187">
        <f t="shared" si="898"/>
        <v>0</v>
      </c>
      <c r="P108" s="187">
        <f t="shared" si="898"/>
        <v>0</v>
      </c>
      <c r="Q108" s="187">
        <f t="shared" si="898"/>
        <v>0</v>
      </c>
      <c r="R108" s="187">
        <f t="shared" si="898"/>
        <v>0</v>
      </c>
      <c r="S108" s="187">
        <f t="shared" si="898"/>
        <v>0</v>
      </c>
      <c r="T108" s="187">
        <f t="shared" si="898"/>
        <v>0</v>
      </c>
      <c r="U108" s="187">
        <f t="shared" si="898"/>
        <v>0</v>
      </c>
      <c r="V108" s="187">
        <f t="shared" si="898"/>
        <v>0</v>
      </c>
      <c r="W108" s="187">
        <f t="shared" si="898"/>
        <v>0</v>
      </c>
      <c r="X108" s="187">
        <f t="shared" si="898"/>
        <v>0</v>
      </c>
      <c r="Y108" s="187">
        <f t="shared" si="898"/>
        <v>0</v>
      </c>
      <c r="Z108" s="187">
        <f t="shared" si="898"/>
        <v>0</v>
      </c>
      <c r="AA108" s="187">
        <f t="shared" si="898"/>
        <v>0</v>
      </c>
      <c r="AB108" s="187">
        <f t="shared" si="898"/>
        <v>0</v>
      </c>
      <c r="AC108" s="187">
        <f t="shared" si="898"/>
        <v>0</v>
      </c>
      <c r="AD108" s="187">
        <f t="shared" si="898"/>
        <v>0</v>
      </c>
      <c r="AE108" s="194">
        <f t="shared" si="898"/>
        <v>0</v>
      </c>
      <c r="AF108" s="187">
        <f t="shared" si="898"/>
        <v>0</v>
      </c>
      <c r="AG108" s="237">
        <f t="shared" si="898"/>
        <v>0</v>
      </c>
      <c r="AH108" s="210">
        <f t="shared" si="898"/>
        <v>0</v>
      </c>
      <c r="AI108" s="187">
        <f t="shared" si="898"/>
        <v>1635300000</v>
      </c>
      <c r="AJ108" s="187">
        <f t="shared" si="898"/>
        <v>0</v>
      </c>
      <c r="AK108" s="237">
        <f t="shared" si="898"/>
        <v>0</v>
      </c>
      <c r="AL108" s="187">
        <f t="shared" si="898"/>
        <v>1635300000</v>
      </c>
      <c r="AM108" s="237">
        <f t="shared" si="898"/>
        <v>0</v>
      </c>
      <c r="AN108" s="187">
        <f t="shared" si="898"/>
        <v>0</v>
      </c>
      <c r="AO108" s="187">
        <f t="shared" si="898"/>
        <v>0</v>
      </c>
      <c r="AP108" s="187">
        <f t="shared" si="898"/>
        <v>0</v>
      </c>
      <c r="AQ108" s="187">
        <f t="shared" si="898"/>
        <v>0</v>
      </c>
      <c r="AR108" s="187">
        <f t="shared" si="898"/>
        <v>0</v>
      </c>
      <c r="AS108" s="187">
        <f t="shared" si="898"/>
        <v>0</v>
      </c>
      <c r="AT108" s="187">
        <f t="shared" si="898"/>
        <v>0</v>
      </c>
      <c r="AU108" s="187">
        <f t="shared" si="898"/>
        <v>0</v>
      </c>
      <c r="AV108" s="187">
        <f t="shared" si="898"/>
        <v>0</v>
      </c>
      <c r="AW108" s="187">
        <f t="shared" si="898"/>
        <v>0</v>
      </c>
      <c r="AX108" s="187">
        <f t="shared" si="898"/>
        <v>1635300000</v>
      </c>
      <c r="AY108" s="237">
        <f t="shared" si="898"/>
        <v>111414654</v>
      </c>
      <c r="AZ108" s="237">
        <f t="shared" si="898"/>
        <v>0</v>
      </c>
      <c r="BA108" s="187">
        <f t="shared" si="898"/>
        <v>0</v>
      </c>
      <c r="BB108" s="187">
        <f t="shared" si="898"/>
        <v>0</v>
      </c>
      <c r="BC108" s="187">
        <f t="shared" si="898"/>
        <v>0</v>
      </c>
      <c r="BD108" s="187">
        <f t="shared" si="898"/>
        <v>0</v>
      </c>
      <c r="BE108" s="187">
        <f t="shared" si="898"/>
        <v>0</v>
      </c>
      <c r="BF108" s="187">
        <f t="shared" si="898"/>
        <v>0</v>
      </c>
      <c r="BG108" s="187">
        <f t="shared" si="898"/>
        <v>0</v>
      </c>
      <c r="BH108" s="187">
        <f t="shared" si="898"/>
        <v>0</v>
      </c>
      <c r="BI108" s="187">
        <f t="shared" si="898"/>
        <v>0</v>
      </c>
      <c r="BJ108" s="187">
        <f t="shared" si="898"/>
        <v>0</v>
      </c>
      <c r="BK108" s="187">
        <f t="shared" si="898"/>
        <v>111414654</v>
      </c>
      <c r="BL108" s="237">
        <f t="shared" si="898"/>
        <v>111414654</v>
      </c>
      <c r="BM108" s="237">
        <f t="shared" si="898"/>
        <v>0</v>
      </c>
      <c r="BN108" s="187">
        <f t="shared" si="898"/>
        <v>0</v>
      </c>
      <c r="BO108" s="187">
        <f t="shared" si="898"/>
        <v>0</v>
      </c>
      <c r="BP108" s="187">
        <f t="shared" si="898"/>
        <v>0</v>
      </c>
      <c r="BQ108" s="187">
        <f t="shared" si="898"/>
        <v>0</v>
      </c>
      <c r="BR108" s="187">
        <f t="shared" si="898"/>
        <v>0</v>
      </c>
      <c r="BS108" s="187">
        <f t="shared" ref="BS108:CO108" si="899">+SUM(BS109:BS113)</f>
        <v>0</v>
      </c>
      <c r="BT108" s="187">
        <f t="shared" si="899"/>
        <v>0</v>
      </c>
      <c r="BU108" s="187">
        <f t="shared" si="899"/>
        <v>0</v>
      </c>
      <c r="BV108" s="187">
        <f t="shared" si="899"/>
        <v>0</v>
      </c>
      <c r="BW108" s="187">
        <f t="shared" si="899"/>
        <v>0</v>
      </c>
      <c r="BX108" s="187">
        <f t="shared" si="899"/>
        <v>111414654</v>
      </c>
      <c r="BY108" s="237">
        <f t="shared" si="899"/>
        <v>108566288</v>
      </c>
      <c r="BZ108" s="237">
        <f t="shared" si="899"/>
        <v>0</v>
      </c>
      <c r="CA108" s="187">
        <f t="shared" si="899"/>
        <v>0</v>
      </c>
      <c r="CB108" s="187">
        <f t="shared" si="899"/>
        <v>0</v>
      </c>
      <c r="CC108" s="187">
        <f t="shared" si="899"/>
        <v>0</v>
      </c>
      <c r="CD108" s="187">
        <f t="shared" si="899"/>
        <v>0</v>
      </c>
      <c r="CE108" s="187">
        <f t="shared" si="899"/>
        <v>0</v>
      </c>
      <c r="CF108" s="187">
        <f t="shared" si="899"/>
        <v>0</v>
      </c>
      <c r="CG108" s="187">
        <f t="shared" si="899"/>
        <v>0</v>
      </c>
      <c r="CH108" s="187">
        <f t="shared" si="899"/>
        <v>0</v>
      </c>
      <c r="CI108" s="187">
        <f t="shared" si="899"/>
        <v>0</v>
      </c>
      <c r="CJ108" s="187">
        <f t="shared" si="899"/>
        <v>0</v>
      </c>
      <c r="CK108" s="187">
        <f t="shared" si="899"/>
        <v>108566288</v>
      </c>
      <c r="CL108" s="237">
        <f t="shared" si="899"/>
        <v>0</v>
      </c>
      <c r="CM108" s="237">
        <f t="shared" si="899"/>
        <v>1523885346</v>
      </c>
      <c r="CN108" s="237">
        <f t="shared" si="899"/>
        <v>0</v>
      </c>
      <c r="CO108" s="237">
        <f t="shared" si="899"/>
        <v>2848366</v>
      </c>
      <c r="CP108" s="245">
        <f t="shared" si="738"/>
        <v>1</v>
      </c>
      <c r="CQ108" s="244">
        <f t="shared" si="739"/>
        <v>6.8131018161805168E-2</v>
      </c>
      <c r="CR108" s="267">
        <f>+BK108/$BK$60</f>
        <v>1.6714541426157428E-2</v>
      </c>
      <c r="CS108" s="228"/>
      <c r="CT108" s="172"/>
      <c r="CU108" s="173"/>
      <c r="CV108" s="425"/>
      <c r="CW108" s="312"/>
      <c r="CX108" s="425"/>
      <c r="CY108" s="312"/>
      <c r="CZ108" s="313"/>
      <c r="DA108" s="444"/>
      <c r="DB108" s="425"/>
      <c r="DC108" s="312"/>
      <c r="DD108" s="425"/>
      <c r="DF108" s="173"/>
      <c r="DG108" s="173"/>
      <c r="DH108" s="173"/>
      <c r="DI108" s="173"/>
      <c r="DJ108" s="173"/>
      <c r="DK108" s="174"/>
      <c r="DL108" s="173"/>
      <c r="DM108" s="173"/>
      <c r="DN108" s="173"/>
      <c r="DO108" s="173"/>
    </row>
    <row r="109" spans="1:119" s="146" customFormat="1" outlineLevel="2" x14ac:dyDescent="0.2">
      <c r="A109" s="134"/>
      <c r="B109" s="452" t="str">
        <f t="shared" si="787"/>
        <v>A-2-0-4-8-110</v>
      </c>
      <c r="C109" s="183" t="s">
        <v>534</v>
      </c>
      <c r="D109" s="168" t="s">
        <v>415</v>
      </c>
      <c r="E109" s="300" t="s">
        <v>424</v>
      </c>
      <c r="F109" s="152">
        <v>125000000</v>
      </c>
      <c r="G109" s="141"/>
      <c r="H109" s="140"/>
      <c r="I109" s="186"/>
      <c r="J109" s="162"/>
      <c r="K109" s="162"/>
      <c r="L109" s="162"/>
      <c r="M109" s="162"/>
      <c r="N109" s="162"/>
      <c r="O109" s="162"/>
      <c r="P109" s="162"/>
      <c r="Q109" s="162"/>
      <c r="R109" s="162"/>
      <c r="S109" s="162"/>
      <c r="T109" s="162"/>
      <c r="U109" s="162"/>
      <c r="V109" s="162"/>
      <c r="W109" s="162"/>
      <c r="X109" s="162"/>
      <c r="Y109" s="162"/>
      <c r="Z109" s="162"/>
      <c r="AA109" s="162"/>
      <c r="AB109" s="162"/>
      <c r="AC109" s="162"/>
      <c r="AD109" s="162"/>
      <c r="AE109" s="144">
        <f t="shared" ref="AE109:AE113" si="900">+G109+I109+K109+M109+O109+Q109+S109+U109+W109+Y109+AA109+AC109</f>
        <v>0</v>
      </c>
      <c r="AF109" s="140">
        <f t="shared" ref="AF109:AF113" si="901">+H109+J109+L109+N109+P109+R109+T109+V109+X109+Z109+AB109+AD109</f>
        <v>0</v>
      </c>
      <c r="AG109" s="143"/>
      <c r="AH109" s="142"/>
      <c r="AI109" s="149">
        <f t="shared" ref="AI109:AI113" si="902">+F109-AE109+AF109-AG109+AH109</f>
        <v>125000000</v>
      </c>
      <c r="AJ109" s="140"/>
      <c r="AK109" s="186"/>
      <c r="AL109" s="153">
        <v>125000000</v>
      </c>
      <c r="AM109" s="178"/>
      <c r="AN109" s="161"/>
      <c r="AO109" s="161"/>
      <c r="AP109" s="161"/>
      <c r="AQ109" s="161"/>
      <c r="AR109" s="161"/>
      <c r="AS109" s="161"/>
      <c r="AT109" s="161"/>
      <c r="AU109" s="161"/>
      <c r="AV109" s="161"/>
      <c r="AW109" s="161"/>
      <c r="AX109" s="149">
        <f t="shared" ref="AX109:AX113" si="903">+SUM(AL109:AW109)</f>
        <v>125000000</v>
      </c>
      <c r="AY109" s="152">
        <v>14468061</v>
      </c>
      <c r="AZ109" s="178"/>
      <c r="BA109" s="161"/>
      <c r="BB109" s="161"/>
      <c r="BC109" s="161"/>
      <c r="BD109" s="161"/>
      <c r="BE109" s="161"/>
      <c r="BF109" s="161"/>
      <c r="BG109" s="161"/>
      <c r="BH109" s="161"/>
      <c r="BI109" s="161"/>
      <c r="BJ109" s="161"/>
      <c r="BK109" s="155">
        <f t="shared" ref="BK109:BK113" si="904">+SUM(AY109:BJ109)</f>
        <v>14468061</v>
      </c>
      <c r="BL109" s="152">
        <v>14468061</v>
      </c>
      <c r="BM109" s="178"/>
      <c r="BN109" s="161"/>
      <c r="BO109" s="161"/>
      <c r="BP109" s="161"/>
      <c r="BQ109" s="161"/>
      <c r="BR109" s="161"/>
      <c r="BS109" s="161"/>
      <c r="BT109" s="161"/>
      <c r="BU109" s="161"/>
      <c r="BV109" s="161"/>
      <c r="BW109" s="161"/>
      <c r="BX109" s="155">
        <f t="shared" ref="BX109:BX113" si="905">+SUM(BL109:BW109)</f>
        <v>14468061</v>
      </c>
      <c r="BY109" s="152">
        <v>14468061</v>
      </c>
      <c r="BZ109" s="178"/>
      <c r="CA109" s="161"/>
      <c r="CB109" s="161"/>
      <c r="CC109" s="161"/>
      <c r="CD109" s="161"/>
      <c r="CE109" s="161"/>
      <c r="CF109" s="161"/>
      <c r="CG109" s="161"/>
      <c r="CH109" s="161"/>
      <c r="CI109" s="161"/>
      <c r="CJ109" s="161"/>
      <c r="CK109" s="155">
        <f t="shared" ref="CK109:CK113" si="906">+SUM(BY109:CJ109)</f>
        <v>14468061</v>
      </c>
      <c r="CL109" s="152">
        <f t="shared" ref="CL109:CL113" si="907">+AI109-AX109</f>
        <v>0</v>
      </c>
      <c r="CM109" s="152">
        <f t="shared" ref="CM109:CM113" si="908">+AL109-AY109</f>
        <v>110531939</v>
      </c>
      <c r="CN109" s="152">
        <f t="shared" ref="CN109:CN113" si="909">+BK109-BX109</f>
        <v>0</v>
      </c>
      <c r="CO109" s="152">
        <f t="shared" ref="CO109:CO113" si="910">+BX109-CK109</f>
        <v>0</v>
      </c>
      <c r="CP109" s="355">
        <f t="shared" si="738"/>
        <v>1</v>
      </c>
      <c r="CQ109" s="356">
        <f t="shared" si="739"/>
        <v>0.11574448800000001</v>
      </c>
      <c r="CR109" s="164"/>
      <c r="CS109" s="351">
        <f>+AY109/$AY$108</f>
        <v>0.12985779231518324</v>
      </c>
      <c r="CT109" s="137"/>
      <c r="CU109" s="158">
        <v>125000000</v>
      </c>
      <c r="CV109" s="426">
        <f t="shared" ref="CV109:CV113" si="911">+CU109-AI109</f>
        <v>0</v>
      </c>
      <c r="CW109" s="436">
        <v>125000000</v>
      </c>
      <c r="CX109" s="426">
        <f t="shared" ref="CX109:CX113" si="912">+CW109-AX109</f>
        <v>0</v>
      </c>
      <c r="CY109" s="436">
        <v>14468061</v>
      </c>
      <c r="CZ109" s="428">
        <f t="shared" ref="CZ109:CZ113" si="913">+CY109-BK109</f>
        <v>0</v>
      </c>
      <c r="DA109" s="436">
        <v>14468061</v>
      </c>
      <c r="DB109" s="426">
        <f t="shared" ref="DB109:DB113" si="914">+DA109-BX109</f>
        <v>0</v>
      </c>
      <c r="DC109" s="436">
        <v>14468061</v>
      </c>
      <c r="DD109" s="426">
        <f t="shared" ref="DD109:DD113" si="915">+DC109-CK109</f>
        <v>0</v>
      </c>
      <c r="DF109" s="147"/>
      <c r="DG109" s="147"/>
      <c r="DH109" s="147"/>
      <c r="DI109" s="147"/>
      <c r="DJ109" s="147"/>
      <c r="DK109" s="148"/>
      <c r="DL109" s="147"/>
      <c r="DM109" s="147"/>
      <c r="DN109" s="147"/>
      <c r="DO109" s="147"/>
    </row>
    <row r="110" spans="1:119" s="134" customFormat="1" outlineLevel="2" x14ac:dyDescent="0.2">
      <c r="B110" s="452" t="str">
        <f t="shared" si="787"/>
        <v>A-2-0-4-8-210</v>
      </c>
      <c r="C110" s="183" t="s">
        <v>535</v>
      </c>
      <c r="D110" s="168" t="s">
        <v>415</v>
      </c>
      <c r="E110" s="300" t="s">
        <v>425</v>
      </c>
      <c r="F110" s="152">
        <v>900000000</v>
      </c>
      <c r="G110" s="150"/>
      <c r="H110" s="149"/>
      <c r="I110" s="178"/>
      <c r="J110" s="161"/>
      <c r="K110" s="161"/>
      <c r="L110" s="161"/>
      <c r="M110" s="161"/>
      <c r="N110" s="162"/>
      <c r="O110" s="162"/>
      <c r="P110" s="162"/>
      <c r="Q110" s="161"/>
      <c r="R110" s="161"/>
      <c r="S110" s="161"/>
      <c r="T110" s="161"/>
      <c r="U110" s="161"/>
      <c r="V110" s="161"/>
      <c r="W110" s="161"/>
      <c r="X110" s="161"/>
      <c r="Y110" s="161"/>
      <c r="Z110" s="161"/>
      <c r="AA110" s="161"/>
      <c r="AB110" s="161"/>
      <c r="AC110" s="161"/>
      <c r="AD110" s="161"/>
      <c r="AE110" s="154">
        <f t="shared" si="900"/>
        <v>0</v>
      </c>
      <c r="AF110" s="149">
        <f t="shared" si="901"/>
        <v>0</v>
      </c>
      <c r="AG110" s="152"/>
      <c r="AH110" s="151"/>
      <c r="AI110" s="156">
        <f t="shared" si="902"/>
        <v>900000000</v>
      </c>
      <c r="AJ110" s="149"/>
      <c r="AK110" s="204"/>
      <c r="AL110" s="153">
        <v>900000000</v>
      </c>
      <c r="AM110" s="178"/>
      <c r="AN110" s="161"/>
      <c r="AO110" s="161"/>
      <c r="AP110" s="161"/>
      <c r="AQ110" s="161"/>
      <c r="AR110" s="161"/>
      <c r="AS110" s="161"/>
      <c r="AT110" s="161"/>
      <c r="AU110" s="161"/>
      <c r="AV110" s="161"/>
      <c r="AW110" s="161"/>
      <c r="AX110" s="149">
        <f t="shared" si="903"/>
        <v>900000000</v>
      </c>
      <c r="AY110" s="152">
        <v>71472238</v>
      </c>
      <c r="AZ110" s="178"/>
      <c r="BA110" s="161"/>
      <c r="BB110" s="161"/>
      <c r="BC110" s="161"/>
      <c r="BD110" s="161"/>
      <c r="BE110" s="161"/>
      <c r="BF110" s="161"/>
      <c r="BG110" s="161"/>
      <c r="BH110" s="161"/>
      <c r="BI110" s="161"/>
      <c r="BJ110" s="161"/>
      <c r="BK110" s="155">
        <f t="shared" si="904"/>
        <v>71472238</v>
      </c>
      <c r="BL110" s="152">
        <v>71472238</v>
      </c>
      <c r="BM110" s="178"/>
      <c r="BN110" s="161"/>
      <c r="BO110" s="161"/>
      <c r="BP110" s="161"/>
      <c r="BQ110" s="161"/>
      <c r="BR110" s="161"/>
      <c r="BS110" s="161"/>
      <c r="BT110" s="161"/>
      <c r="BU110" s="161"/>
      <c r="BV110" s="161"/>
      <c r="BW110" s="161"/>
      <c r="BX110" s="155">
        <f t="shared" si="905"/>
        <v>71472238</v>
      </c>
      <c r="BY110" s="152">
        <v>68737298</v>
      </c>
      <c r="BZ110" s="178"/>
      <c r="CA110" s="161"/>
      <c r="CB110" s="161"/>
      <c r="CC110" s="161"/>
      <c r="CD110" s="161"/>
      <c r="CE110" s="161"/>
      <c r="CF110" s="161"/>
      <c r="CG110" s="161"/>
      <c r="CH110" s="161"/>
      <c r="CI110" s="161"/>
      <c r="CJ110" s="161"/>
      <c r="CK110" s="155">
        <f t="shared" si="906"/>
        <v>68737298</v>
      </c>
      <c r="CL110" s="152">
        <f t="shared" si="907"/>
        <v>0</v>
      </c>
      <c r="CM110" s="152">
        <f t="shared" si="908"/>
        <v>828527762</v>
      </c>
      <c r="CN110" s="152">
        <f t="shared" si="909"/>
        <v>0</v>
      </c>
      <c r="CO110" s="152">
        <f t="shared" si="910"/>
        <v>2734940</v>
      </c>
      <c r="CP110" s="355">
        <f t="shared" si="738"/>
        <v>1</v>
      </c>
      <c r="CQ110" s="356">
        <f t="shared" si="739"/>
        <v>7.9413597777777775E-2</v>
      </c>
      <c r="CR110" s="164"/>
      <c r="CS110" s="351">
        <f t="shared" ref="CS110:CS113" si="916">+AY110/$AY$108</f>
        <v>0.64149764356850225</v>
      </c>
      <c r="CT110" s="137"/>
      <c r="CU110" s="158">
        <v>900000000</v>
      </c>
      <c r="CV110" s="426">
        <f t="shared" si="911"/>
        <v>0</v>
      </c>
      <c r="CW110" s="436">
        <v>900000000</v>
      </c>
      <c r="CX110" s="426">
        <f t="shared" si="912"/>
        <v>0</v>
      </c>
      <c r="CY110" s="436">
        <v>71472238</v>
      </c>
      <c r="CZ110" s="428">
        <f t="shared" si="913"/>
        <v>0</v>
      </c>
      <c r="DA110" s="436">
        <v>71472238</v>
      </c>
      <c r="DB110" s="426">
        <f t="shared" si="914"/>
        <v>0</v>
      </c>
      <c r="DC110" s="436">
        <v>68737298</v>
      </c>
      <c r="DD110" s="426">
        <f t="shared" si="915"/>
        <v>0</v>
      </c>
      <c r="DF110" s="157"/>
      <c r="DG110" s="157"/>
      <c r="DH110" s="157"/>
      <c r="DI110" s="157"/>
      <c r="DJ110" s="157"/>
      <c r="DK110" s="157"/>
      <c r="DL110" s="157"/>
      <c r="DM110" s="157"/>
      <c r="DN110" s="157"/>
      <c r="DO110" s="157"/>
    </row>
    <row r="111" spans="1:119" s="134" customFormat="1" outlineLevel="2" x14ac:dyDescent="0.2">
      <c r="B111" s="452" t="str">
        <f t="shared" si="787"/>
        <v>A-2-0-4-8-310</v>
      </c>
      <c r="C111" s="183" t="s">
        <v>536</v>
      </c>
      <c r="D111" s="168" t="s">
        <v>415</v>
      </c>
      <c r="E111" s="300" t="s">
        <v>426</v>
      </c>
      <c r="F111" s="152">
        <v>300000</v>
      </c>
      <c r="G111" s="150"/>
      <c r="H111" s="149"/>
      <c r="I111" s="178"/>
      <c r="J111" s="161"/>
      <c r="K111" s="161"/>
      <c r="L111" s="161"/>
      <c r="M111" s="161"/>
      <c r="N111" s="162"/>
      <c r="O111" s="162"/>
      <c r="P111" s="162"/>
      <c r="Q111" s="161"/>
      <c r="R111" s="161"/>
      <c r="S111" s="161"/>
      <c r="T111" s="161"/>
      <c r="U111" s="161"/>
      <c r="V111" s="161"/>
      <c r="W111" s="161"/>
      <c r="X111" s="161"/>
      <c r="Y111" s="161"/>
      <c r="Z111" s="161"/>
      <c r="AA111" s="161"/>
      <c r="AB111" s="161"/>
      <c r="AC111" s="161"/>
      <c r="AD111" s="161"/>
      <c r="AE111" s="154">
        <f t="shared" si="900"/>
        <v>0</v>
      </c>
      <c r="AF111" s="149">
        <f t="shared" si="901"/>
        <v>0</v>
      </c>
      <c r="AG111" s="152"/>
      <c r="AH111" s="151"/>
      <c r="AI111" s="156">
        <f t="shared" si="902"/>
        <v>300000</v>
      </c>
      <c r="AJ111" s="149"/>
      <c r="AK111" s="204"/>
      <c r="AL111" s="153">
        <v>300000</v>
      </c>
      <c r="AM111" s="178"/>
      <c r="AN111" s="161"/>
      <c r="AO111" s="161"/>
      <c r="AP111" s="161"/>
      <c r="AQ111" s="161"/>
      <c r="AR111" s="161"/>
      <c r="AS111" s="161"/>
      <c r="AT111" s="161"/>
      <c r="AU111" s="161"/>
      <c r="AV111" s="161"/>
      <c r="AW111" s="161"/>
      <c r="AX111" s="149">
        <f t="shared" si="903"/>
        <v>300000</v>
      </c>
      <c r="AY111" s="152">
        <v>62624</v>
      </c>
      <c r="AZ111" s="178"/>
      <c r="BA111" s="161"/>
      <c r="BB111" s="161"/>
      <c r="BC111" s="161"/>
      <c r="BD111" s="161"/>
      <c r="BE111" s="161"/>
      <c r="BF111" s="161"/>
      <c r="BG111" s="161"/>
      <c r="BH111" s="161"/>
      <c r="BI111" s="161"/>
      <c r="BJ111" s="161"/>
      <c r="BK111" s="155">
        <f t="shared" si="904"/>
        <v>62624</v>
      </c>
      <c r="BL111" s="152">
        <v>62624</v>
      </c>
      <c r="BM111" s="178"/>
      <c r="BN111" s="161"/>
      <c r="BO111" s="161"/>
      <c r="BP111" s="161"/>
      <c r="BQ111" s="161"/>
      <c r="BR111" s="161"/>
      <c r="BS111" s="161"/>
      <c r="BT111" s="161"/>
      <c r="BU111" s="161"/>
      <c r="BV111" s="161"/>
      <c r="BW111" s="161"/>
      <c r="BX111" s="155">
        <f t="shared" si="905"/>
        <v>62624</v>
      </c>
      <c r="BY111" s="152">
        <v>58441</v>
      </c>
      <c r="BZ111" s="178"/>
      <c r="CA111" s="161"/>
      <c r="CB111" s="161"/>
      <c r="CC111" s="161"/>
      <c r="CD111" s="161"/>
      <c r="CE111" s="161"/>
      <c r="CF111" s="161"/>
      <c r="CG111" s="161"/>
      <c r="CH111" s="161"/>
      <c r="CI111" s="161"/>
      <c r="CJ111" s="161"/>
      <c r="CK111" s="155">
        <f t="shared" si="906"/>
        <v>58441</v>
      </c>
      <c r="CL111" s="152">
        <f t="shared" si="907"/>
        <v>0</v>
      </c>
      <c r="CM111" s="152">
        <f t="shared" si="908"/>
        <v>237376</v>
      </c>
      <c r="CN111" s="152">
        <f t="shared" si="909"/>
        <v>0</v>
      </c>
      <c r="CO111" s="152">
        <f t="shared" si="910"/>
        <v>4183</v>
      </c>
      <c r="CP111" s="355">
        <f t="shared" si="738"/>
        <v>1</v>
      </c>
      <c r="CQ111" s="356">
        <f t="shared" si="739"/>
        <v>0.20874666666666666</v>
      </c>
      <c r="CR111" s="164"/>
      <c r="CS111" s="351">
        <f t="shared" si="916"/>
        <v>5.6208046025974282E-4</v>
      </c>
      <c r="CT111" s="137"/>
      <c r="CU111" s="158">
        <v>300000</v>
      </c>
      <c r="CV111" s="426">
        <f t="shared" si="911"/>
        <v>0</v>
      </c>
      <c r="CW111" s="436">
        <v>300000</v>
      </c>
      <c r="CX111" s="426">
        <f t="shared" si="912"/>
        <v>0</v>
      </c>
      <c r="CY111" s="436">
        <v>62624</v>
      </c>
      <c r="CZ111" s="428">
        <f t="shared" si="913"/>
        <v>0</v>
      </c>
      <c r="DA111" s="436">
        <v>62624</v>
      </c>
      <c r="DB111" s="426">
        <f t="shared" si="914"/>
        <v>0</v>
      </c>
      <c r="DC111" s="436">
        <v>58441</v>
      </c>
      <c r="DD111" s="426">
        <f t="shared" si="915"/>
        <v>0</v>
      </c>
      <c r="DF111" s="157"/>
      <c r="DG111" s="157"/>
      <c r="DH111" s="157"/>
      <c r="DI111" s="157"/>
      <c r="DJ111" s="157"/>
      <c r="DK111" s="157"/>
      <c r="DL111" s="157"/>
      <c r="DM111" s="157"/>
      <c r="DN111" s="157"/>
      <c r="DO111" s="157"/>
    </row>
    <row r="112" spans="1:119" s="134" customFormat="1" outlineLevel="2" x14ac:dyDescent="0.2">
      <c r="B112" s="452" t="str">
        <f t="shared" si="787"/>
        <v>A-2-0-4-8-510</v>
      </c>
      <c r="C112" s="183" t="s">
        <v>537</v>
      </c>
      <c r="D112" s="168" t="s">
        <v>415</v>
      </c>
      <c r="E112" s="300" t="s">
        <v>427</v>
      </c>
      <c r="F112" s="152">
        <v>190000000</v>
      </c>
      <c r="G112" s="150"/>
      <c r="H112" s="149"/>
      <c r="I112" s="178"/>
      <c r="J112" s="161"/>
      <c r="K112" s="161"/>
      <c r="L112" s="161"/>
      <c r="M112" s="161"/>
      <c r="N112" s="162"/>
      <c r="O112" s="162"/>
      <c r="P112" s="162"/>
      <c r="Q112" s="161"/>
      <c r="R112" s="161"/>
      <c r="S112" s="161"/>
      <c r="T112" s="161"/>
      <c r="U112" s="161"/>
      <c r="V112" s="161"/>
      <c r="W112" s="161"/>
      <c r="X112" s="161"/>
      <c r="Y112" s="161"/>
      <c r="Z112" s="161"/>
      <c r="AA112" s="161"/>
      <c r="AB112" s="161"/>
      <c r="AC112" s="161"/>
      <c r="AD112" s="161"/>
      <c r="AE112" s="154">
        <f t="shared" si="900"/>
        <v>0</v>
      </c>
      <c r="AF112" s="149">
        <f t="shared" si="901"/>
        <v>0</v>
      </c>
      <c r="AG112" s="152"/>
      <c r="AH112" s="151"/>
      <c r="AI112" s="156">
        <f t="shared" si="902"/>
        <v>190000000</v>
      </c>
      <c r="AJ112" s="149"/>
      <c r="AK112" s="204"/>
      <c r="AL112" s="153">
        <v>190000000</v>
      </c>
      <c r="AM112" s="178"/>
      <c r="AN112" s="161"/>
      <c r="AO112" s="161"/>
      <c r="AP112" s="161"/>
      <c r="AQ112" s="161"/>
      <c r="AR112" s="161"/>
      <c r="AS112" s="161"/>
      <c r="AT112" s="161"/>
      <c r="AU112" s="161"/>
      <c r="AV112" s="161"/>
      <c r="AW112" s="161"/>
      <c r="AX112" s="149">
        <f t="shared" si="903"/>
        <v>190000000</v>
      </c>
      <c r="AY112" s="152">
        <v>9336853</v>
      </c>
      <c r="AZ112" s="178"/>
      <c r="BA112" s="161"/>
      <c r="BB112" s="161"/>
      <c r="BC112" s="161"/>
      <c r="BD112" s="161"/>
      <c r="BE112" s="161"/>
      <c r="BF112" s="161"/>
      <c r="BG112" s="161"/>
      <c r="BH112" s="161"/>
      <c r="BI112" s="161"/>
      <c r="BJ112" s="161"/>
      <c r="BK112" s="155">
        <f t="shared" si="904"/>
        <v>9336853</v>
      </c>
      <c r="BL112" s="152">
        <v>9336853</v>
      </c>
      <c r="BM112" s="178"/>
      <c r="BN112" s="161"/>
      <c r="BO112" s="161"/>
      <c r="BP112" s="161"/>
      <c r="BQ112" s="161"/>
      <c r="BR112" s="161"/>
      <c r="BS112" s="161"/>
      <c r="BT112" s="161"/>
      <c r="BU112" s="161"/>
      <c r="BV112" s="161"/>
      <c r="BW112" s="161"/>
      <c r="BX112" s="155">
        <f t="shared" si="905"/>
        <v>9336853</v>
      </c>
      <c r="BY112" s="152">
        <v>9336853</v>
      </c>
      <c r="BZ112" s="178"/>
      <c r="CA112" s="161"/>
      <c r="CB112" s="161"/>
      <c r="CC112" s="161"/>
      <c r="CD112" s="161"/>
      <c r="CE112" s="161"/>
      <c r="CF112" s="161"/>
      <c r="CG112" s="161"/>
      <c r="CH112" s="161"/>
      <c r="CI112" s="161"/>
      <c r="CJ112" s="161"/>
      <c r="CK112" s="155">
        <f t="shared" si="906"/>
        <v>9336853</v>
      </c>
      <c r="CL112" s="152">
        <f t="shared" si="907"/>
        <v>0</v>
      </c>
      <c r="CM112" s="152">
        <f t="shared" si="908"/>
        <v>180663147</v>
      </c>
      <c r="CN112" s="152">
        <f t="shared" si="909"/>
        <v>0</v>
      </c>
      <c r="CO112" s="152">
        <f t="shared" si="910"/>
        <v>0</v>
      </c>
      <c r="CP112" s="355">
        <f t="shared" si="738"/>
        <v>1</v>
      </c>
      <c r="CQ112" s="356">
        <f t="shared" si="739"/>
        <v>4.9141331578947366E-2</v>
      </c>
      <c r="CR112" s="164"/>
      <c r="CS112" s="351">
        <f t="shared" si="916"/>
        <v>8.3802737474731104E-2</v>
      </c>
      <c r="CT112" s="137"/>
      <c r="CU112" s="158">
        <v>190000000</v>
      </c>
      <c r="CV112" s="426">
        <f t="shared" si="911"/>
        <v>0</v>
      </c>
      <c r="CW112" s="436">
        <v>190000000</v>
      </c>
      <c r="CX112" s="426">
        <f t="shared" si="912"/>
        <v>0</v>
      </c>
      <c r="CY112" s="436">
        <v>9336853</v>
      </c>
      <c r="CZ112" s="428">
        <f t="shared" si="913"/>
        <v>0</v>
      </c>
      <c r="DA112" s="436">
        <v>9336853</v>
      </c>
      <c r="DB112" s="426">
        <f t="shared" si="914"/>
        <v>0</v>
      </c>
      <c r="DC112" s="436">
        <v>9336853</v>
      </c>
      <c r="DD112" s="426">
        <f t="shared" si="915"/>
        <v>0</v>
      </c>
      <c r="DF112" s="157"/>
      <c r="DG112" s="157"/>
      <c r="DH112" s="157"/>
      <c r="DI112" s="157"/>
      <c r="DJ112" s="157"/>
      <c r="DK112" s="157"/>
      <c r="DL112" s="157"/>
      <c r="DM112" s="157"/>
      <c r="DN112" s="157"/>
      <c r="DO112" s="157"/>
    </row>
    <row r="113" spans="1:119" s="134" customFormat="1" outlineLevel="2" x14ac:dyDescent="0.2">
      <c r="B113" s="452" t="str">
        <f t="shared" si="787"/>
        <v>A-2-0-4-8-610</v>
      </c>
      <c r="C113" s="183" t="s">
        <v>538</v>
      </c>
      <c r="D113" s="168" t="s">
        <v>415</v>
      </c>
      <c r="E113" s="300" t="s">
        <v>428</v>
      </c>
      <c r="F113" s="152">
        <v>420000000</v>
      </c>
      <c r="G113" s="150"/>
      <c r="H113" s="149"/>
      <c r="I113" s="178"/>
      <c r="J113" s="161"/>
      <c r="K113" s="161"/>
      <c r="L113" s="161"/>
      <c r="M113" s="161"/>
      <c r="N113" s="162"/>
      <c r="O113" s="162"/>
      <c r="P113" s="162"/>
      <c r="Q113" s="161"/>
      <c r="R113" s="161"/>
      <c r="S113" s="161"/>
      <c r="T113" s="161"/>
      <c r="U113" s="161"/>
      <c r="V113" s="161"/>
      <c r="W113" s="161"/>
      <c r="X113" s="161"/>
      <c r="Y113" s="161"/>
      <c r="Z113" s="161"/>
      <c r="AA113" s="161"/>
      <c r="AB113" s="161"/>
      <c r="AC113" s="161"/>
      <c r="AD113" s="161"/>
      <c r="AE113" s="154">
        <f t="shared" si="900"/>
        <v>0</v>
      </c>
      <c r="AF113" s="149">
        <f t="shared" si="901"/>
        <v>0</v>
      </c>
      <c r="AG113" s="152"/>
      <c r="AH113" s="151"/>
      <c r="AI113" s="156">
        <f t="shared" si="902"/>
        <v>420000000</v>
      </c>
      <c r="AJ113" s="149"/>
      <c r="AK113" s="204"/>
      <c r="AL113" s="153">
        <v>420000000</v>
      </c>
      <c r="AM113" s="178"/>
      <c r="AN113" s="161"/>
      <c r="AO113" s="161"/>
      <c r="AP113" s="161"/>
      <c r="AQ113" s="161"/>
      <c r="AR113" s="161"/>
      <c r="AS113" s="161"/>
      <c r="AT113" s="161"/>
      <c r="AU113" s="161"/>
      <c r="AV113" s="161"/>
      <c r="AW113" s="161"/>
      <c r="AX113" s="149">
        <f t="shared" si="903"/>
        <v>420000000</v>
      </c>
      <c r="AY113" s="152">
        <v>16074878</v>
      </c>
      <c r="AZ113" s="178"/>
      <c r="BA113" s="161"/>
      <c r="BB113" s="161"/>
      <c r="BC113" s="161"/>
      <c r="BD113" s="161"/>
      <c r="BE113" s="161"/>
      <c r="BF113" s="161"/>
      <c r="BG113" s="161"/>
      <c r="BH113" s="161"/>
      <c r="BI113" s="161"/>
      <c r="BJ113" s="161"/>
      <c r="BK113" s="155">
        <f t="shared" si="904"/>
        <v>16074878</v>
      </c>
      <c r="BL113" s="152">
        <v>16074878</v>
      </c>
      <c r="BM113" s="178"/>
      <c r="BN113" s="161"/>
      <c r="BO113" s="161"/>
      <c r="BP113" s="161"/>
      <c r="BQ113" s="161"/>
      <c r="BR113" s="161"/>
      <c r="BS113" s="161"/>
      <c r="BT113" s="161"/>
      <c r="BU113" s="161"/>
      <c r="BV113" s="161"/>
      <c r="BW113" s="161"/>
      <c r="BX113" s="155">
        <f t="shared" si="905"/>
        <v>16074878</v>
      </c>
      <c r="BY113" s="152">
        <v>15965635</v>
      </c>
      <c r="BZ113" s="178"/>
      <c r="CA113" s="161"/>
      <c r="CB113" s="161"/>
      <c r="CC113" s="161"/>
      <c r="CD113" s="161"/>
      <c r="CE113" s="161"/>
      <c r="CF113" s="161"/>
      <c r="CG113" s="161"/>
      <c r="CH113" s="161"/>
      <c r="CI113" s="161"/>
      <c r="CJ113" s="161"/>
      <c r="CK113" s="155">
        <f t="shared" si="906"/>
        <v>15965635</v>
      </c>
      <c r="CL113" s="152">
        <f t="shared" si="907"/>
        <v>0</v>
      </c>
      <c r="CM113" s="152">
        <f t="shared" si="908"/>
        <v>403925122</v>
      </c>
      <c r="CN113" s="152">
        <f t="shared" si="909"/>
        <v>0</v>
      </c>
      <c r="CO113" s="152">
        <f t="shared" si="910"/>
        <v>109243</v>
      </c>
      <c r="CP113" s="355">
        <f t="shared" si="738"/>
        <v>1</v>
      </c>
      <c r="CQ113" s="356">
        <f t="shared" si="739"/>
        <v>3.8273519047619046E-2</v>
      </c>
      <c r="CR113" s="164"/>
      <c r="CS113" s="351">
        <f t="shared" si="916"/>
        <v>0.14427974618132369</v>
      </c>
      <c r="CT113" s="137"/>
      <c r="CU113" s="158">
        <v>420000000</v>
      </c>
      <c r="CV113" s="426">
        <f t="shared" si="911"/>
        <v>0</v>
      </c>
      <c r="CW113" s="436">
        <v>420000000</v>
      </c>
      <c r="CX113" s="426">
        <f t="shared" si="912"/>
        <v>0</v>
      </c>
      <c r="CY113" s="436">
        <v>16074878</v>
      </c>
      <c r="CZ113" s="428">
        <f t="shared" si="913"/>
        <v>0</v>
      </c>
      <c r="DA113" s="436">
        <v>16074878</v>
      </c>
      <c r="DB113" s="426">
        <f t="shared" si="914"/>
        <v>0</v>
      </c>
      <c r="DC113" s="436">
        <v>15965635</v>
      </c>
      <c r="DD113" s="426">
        <f t="shared" si="915"/>
        <v>0</v>
      </c>
      <c r="DE113" s="159"/>
      <c r="DF113" s="157"/>
      <c r="DG113" s="157"/>
      <c r="DH113" s="157"/>
      <c r="DI113" s="157"/>
      <c r="DJ113" s="157"/>
      <c r="DK113" s="158"/>
      <c r="DL113" s="157"/>
      <c r="DM113" s="157"/>
      <c r="DN113" s="157"/>
      <c r="DO113" s="157"/>
    </row>
    <row r="114" spans="1:119" s="175" customFormat="1" ht="20.25" customHeight="1" outlineLevel="1" x14ac:dyDescent="0.25">
      <c r="A114" s="169"/>
      <c r="B114" s="451"/>
      <c r="C114" s="179" t="s">
        <v>645</v>
      </c>
      <c r="D114" s="170" t="s">
        <v>415</v>
      </c>
      <c r="E114" s="399" t="s">
        <v>646</v>
      </c>
      <c r="F114" s="237">
        <f>+SUM(F115:F117)</f>
        <v>95000000</v>
      </c>
      <c r="G114" s="194">
        <f t="shared" ref="G114:BR114" si="917">+SUM(G115:G117)</f>
        <v>0</v>
      </c>
      <c r="H114" s="187">
        <f t="shared" si="917"/>
        <v>0</v>
      </c>
      <c r="I114" s="237">
        <f t="shared" si="917"/>
        <v>0</v>
      </c>
      <c r="J114" s="187">
        <f t="shared" si="917"/>
        <v>0</v>
      </c>
      <c r="K114" s="187">
        <f t="shared" si="917"/>
        <v>0</v>
      </c>
      <c r="L114" s="187">
        <f t="shared" si="917"/>
        <v>0</v>
      </c>
      <c r="M114" s="187">
        <f t="shared" si="917"/>
        <v>0</v>
      </c>
      <c r="N114" s="187">
        <f t="shared" si="917"/>
        <v>0</v>
      </c>
      <c r="O114" s="187">
        <f t="shared" si="917"/>
        <v>0</v>
      </c>
      <c r="P114" s="187">
        <f t="shared" si="917"/>
        <v>0</v>
      </c>
      <c r="Q114" s="187">
        <f t="shared" si="917"/>
        <v>0</v>
      </c>
      <c r="R114" s="187">
        <f t="shared" si="917"/>
        <v>0</v>
      </c>
      <c r="S114" s="187">
        <f t="shared" si="917"/>
        <v>0</v>
      </c>
      <c r="T114" s="187">
        <f t="shared" si="917"/>
        <v>0</v>
      </c>
      <c r="U114" s="187">
        <f t="shared" si="917"/>
        <v>0</v>
      </c>
      <c r="V114" s="187">
        <f t="shared" si="917"/>
        <v>0</v>
      </c>
      <c r="W114" s="187">
        <f t="shared" si="917"/>
        <v>0</v>
      </c>
      <c r="X114" s="187">
        <f t="shared" si="917"/>
        <v>0</v>
      </c>
      <c r="Y114" s="187">
        <f t="shared" si="917"/>
        <v>0</v>
      </c>
      <c r="Z114" s="187">
        <f t="shared" si="917"/>
        <v>0</v>
      </c>
      <c r="AA114" s="187">
        <f t="shared" si="917"/>
        <v>0</v>
      </c>
      <c r="AB114" s="187">
        <f t="shared" si="917"/>
        <v>0</v>
      </c>
      <c r="AC114" s="187">
        <f t="shared" si="917"/>
        <v>0</v>
      </c>
      <c r="AD114" s="187">
        <f t="shared" si="917"/>
        <v>0</v>
      </c>
      <c r="AE114" s="194">
        <f t="shared" si="917"/>
        <v>0</v>
      </c>
      <c r="AF114" s="187">
        <f t="shared" si="917"/>
        <v>0</v>
      </c>
      <c r="AG114" s="237">
        <f t="shared" si="917"/>
        <v>0</v>
      </c>
      <c r="AH114" s="210">
        <f t="shared" si="917"/>
        <v>0</v>
      </c>
      <c r="AI114" s="187">
        <f t="shared" si="917"/>
        <v>95000000</v>
      </c>
      <c r="AJ114" s="187">
        <f t="shared" si="917"/>
        <v>0</v>
      </c>
      <c r="AK114" s="237">
        <f t="shared" si="917"/>
        <v>0</v>
      </c>
      <c r="AL114" s="187">
        <f t="shared" si="917"/>
        <v>0</v>
      </c>
      <c r="AM114" s="237">
        <f t="shared" si="917"/>
        <v>0</v>
      </c>
      <c r="AN114" s="187">
        <f t="shared" si="917"/>
        <v>0</v>
      </c>
      <c r="AO114" s="187">
        <f t="shared" si="917"/>
        <v>0</v>
      </c>
      <c r="AP114" s="187">
        <f t="shared" si="917"/>
        <v>0</v>
      </c>
      <c r="AQ114" s="187">
        <f t="shared" si="917"/>
        <v>0</v>
      </c>
      <c r="AR114" s="187">
        <f t="shared" si="917"/>
        <v>0</v>
      </c>
      <c r="AS114" s="187">
        <f t="shared" si="917"/>
        <v>0</v>
      </c>
      <c r="AT114" s="187">
        <f t="shared" si="917"/>
        <v>0</v>
      </c>
      <c r="AU114" s="187">
        <f t="shared" si="917"/>
        <v>0</v>
      </c>
      <c r="AV114" s="187">
        <f t="shared" si="917"/>
        <v>0</v>
      </c>
      <c r="AW114" s="187">
        <f t="shared" si="917"/>
        <v>0</v>
      </c>
      <c r="AX114" s="187">
        <f t="shared" si="917"/>
        <v>0</v>
      </c>
      <c r="AY114" s="237">
        <f t="shared" si="917"/>
        <v>0</v>
      </c>
      <c r="AZ114" s="237">
        <f t="shared" si="917"/>
        <v>0</v>
      </c>
      <c r="BA114" s="187">
        <f t="shared" si="917"/>
        <v>0</v>
      </c>
      <c r="BB114" s="187">
        <f t="shared" si="917"/>
        <v>0</v>
      </c>
      <c r="BC114" s="187">
        <f t="shared" si="917"/>
        <v>0</v>
      </c>
      <c r="BD114" s="187">
        <f t="shared" si="917"/>
        <v>0</v>
      </c>
      <c r="BE114" s="187">
        <f t="shared" si="917"/>
        <v>0</v>
      </c>
      <c r="BF114" s="187">
        <f t="shared" si="917"/>
        <v>0</v>
      </c>
      <c r="BG114" s="187">
        <f t="shared" si="917"/>
        <v>0</v>
      </c>
      <c r="BH114" s="187">
        <f t="shared" si="917"/>
        <v>0</v>
      </c>
      <c r="BI114" s="187">
        <f t="shared" si="917"/>
        <v>0</v>
      </c>
      <c r="BJ114" s="187">
        <f t="shared" si="917"/>
        <v>0</v>
      </c>
      <c r="BK114" s="187">
        <f t="shared" si="917"/>
        <v>0</v>
      </c>
      <c r="BL114" s="237">
        <f t="shared" si="917"/>
        <v>0</v>
      </c>
      <c r="BM114" s="237">
        <f t="shared" si="917"/>
        <v>0</v>
      </c>
      <c r="BN114" s="187">
        <f t="shared" si="917"/>
        <v>0</v>
      </c>
      <c r="BO114" s="187">
        <f t="shared" si="917"/>
        <v>0</v>
      </c>
      <c r="BP114" s="187">
        <f t="shared" si="917"/>
        <v>0</v>
      </c>
      <c r="BQ114" s="187">
        <f t="shared" si="917"/>
        <v>0</v>
      </c>
      <c r="BR114" s="187">
        <f t="shared" si="917"/>
        <v>0</v>
      </c>
      <c r="BS114" s="187">
        <f t="shared" ref="BS114:CO114" si="918">+SUM(BS115:BS117)</f>
        <v>0</v>
      </c>
      <c r="BT114" s="187">
        <f t="shared" si="918"/>
        <v>0</v>
      </c>
      <c r="BU114" s="187">
        <f t="shared" si="918"/>
        <v>0</v>
      </c>
      <c r="BV114" s="187">
        <f t="shared" si="918"/>
        <v>0</v>
      </c>
      <c r="BW114" s="187">
        <f t="shared" si="918"/>
        <v>0</v>
      </c>
      <c r="BX114" s="187">
        <f t="shared" si="918"/>
        <v>0</v>
      </c>
      <c r="BY114" s="237">
        <f t="shared" si="918"/>
        <v>0</v>
      </c>
      <c r="BZ114" s="237">
        <f t="shared" si="918"/>
        <v>0</v>
      </c>
      <c r="CA114" s="187">
        <f t="shared" si="918"/>
        <v>0</v>
      </c>
      <c r="CB114" s="187">
        <f t="shared" si="918"/>
        <v>0</v>
      </c>
      <c r="CC114" s="187">
        <f t="shared" si="918"/>
        <v>0</v>
      </c>
      <c r="CD114" s="187">
        <f t="shared" si="918"/>
        <v>0</v>
      </c>
      <c r="CE114" s="187">
        <f t="shared" si="918"/>
        <v>0</v>
      </c>
      <c r="CF114" s="187">
        <f t="shared" si="918"/>
        <v>0</v>
      </c>
      <c r="CG114" s="187">
        <f t="shared" si="918"/>
        <v>0</v>
      </c>
      <c r="CH114" s="187">
        <f t="shared" si="918"/>
        <v>0</v>
      </c>
      <c r="CI114" s="187">
        <f t="shared" si="918"/>
        <v>0</v>
      </c>
      <c r="CJ114" s="187">
        <f t="shared" si="918"/>
        <v>0</v>
      </c>
      <c r="CK114" s="187">
        <f t="shared" si="918"/>
        <v>0</v>
      </c>
      <c r="CL114" s="237">
        <f t="shared" si="918"/>
        <v>95000000</v>
      </c>
      <c r="CM114" s="237">
        <f t="shared" si="918"/>
        <v>0</v>
      </c>
      <c r="CN114" s="237">
        <f t="shared" si="918"/>
        <v>0</v>
      </c>
      <c r="CO114" s="237">
        <f t="shared" si="918"/>
        <v>0</v>
      </c>
      <c r="CP114" s="245">
        <f t="shared" si="738"/>
        <v>0</v>
      </c>
      <c r="CQ114" s="244">
        <f t="shared" si="739"/>
        <v>0</v>
      </c>
      <c r="CR114" s="267">
        <f>+BK114/$BK$60</f>
        <v>0</v>
      </c>
      <c r="CS114" s="228"/>
      <c r="CT114" s="172"/>
      <c r="CU114" s="173"/>
      <c r="CV114" s="425"/>
      <c r="CW114" s="312"/>
      <c r="CX114" s="425"/>
      <c r="CY114" s="312"/>
      <c r="CZ114" s="313"/>
      <c r="DA114" s="444"/>
      <c r="DB114" s="425"/>
      <c r="DC114" s="312"/>
      <c r="DD114" s="425"/>
      <c r="DF114" s="173"/>
      <c r="DG114" s="173"/>
      <c r="DH114" s="173"/>
      <c r="DI114" s="173"/>
      <c r="DJ114" s="173"/>
      <c r="DK114" s="174"/>
      <c r="DL114" s="173"/>
      <c r="DM114" s="173"/>
      <c r="DN114" s="173"/>
      <c r="DO114" s="173"/>
    </row>
    <row r="115" spans="1:119" s="134" customFormat="1" outlineLevel="2" x14ac:dyDescent="0.2">
      <c r="B115" s="452" t="str">
        <f t="shared" si="787"/>
        <v>A-2-0-4-9-110</v>
      </c>
      <c r="C115" s="183" t="s">
        <v>539</v>
      </c>
      <c r="D115" s="168" t="s">
        <v>415</v>
      </c>
      <c r="E115" s="300" t="s">
        <v>429</v>
      </c>
      <c r="F115" s="152">
        <v>70000000</v>
      </c>
      <c r="G115" s="150"/>
      <c r="H115" s="149"/>
      <c r="I115" s="178"/>
      <c r="J115" s="161"/>
      <c r="K115" s="161"/>
      <c r="L115" s="161"/>
      <c r="M115" s="161"/>
      <c r="N115" s="162"/>
      <c r="O115" s="162"/>
      <c r="P115" s="162"/>
      <c r="Q115" s="161"/>
      <c r="R115" s="161"/>
      <c r="S115" s="161"/>
      <c r="T115" s="161"/>
      <c r="U115" s="161"/>
      <c r="V115" s="161"/>
      <c r="W115" s="161"/>
      <c r="X115" s="161"/>
      <c r="Y115" s="161"/>
      <c r="Z115" s="161"/>
      <c r="AA115" s="161"/>
      <c r="AB115" s="161"/>
      <c r="AC115" s="161"/>
      <c r="AD115" s="161"/>
      <c r="AE115" s="154">
        <f t="shared" ref="AE115:AE117" si="919">+G115+I115+K115+M115+O115+Q115+S115+U115+W115+Y115+AA115+AC115</f>
        <v>0</v>
      </c>
      <c r="AF115" s="149">
        <f t="shared" ref="AF115:AF117" si="920">+H115+J115+L115+N115+P115+R115+T115+V115+X115+Z115+AB115+AD115</f>
        <v>0</v>
      </c>
      <c r="AG115" s="152"/>
      <c r="AH115" s="151"/>
      <c r="AI115" s="156">
        <f t="shared" ref="AI115:AI117" si="921">+F115-AE115+AF115-AG115+AH115</f>
        <v>70000000</v>
      </c>
      <c r="AJ115" s="149"/>
      <c r="AK115" s="204"/>
      <c r="AL115" s="153">
        <v>0</v>
      </c>
      <c r="AM115" s="178"/>
      <c r="AN115" s="161"/>
      <c r="AO115" s="161"/>
      <c r="AP115" s="161"/>
      <c r="AQ115" s="161"/>
      <c r="AR115" s="161"/>
      <c r="AS115" s="161"/>
      <c r="AT115" s="161"/>
      <c r="AU115" s="161"/>
      <c r="AV115" s="161"/>
      <c r="AW115" s="161"/>
      <c r="AX115" s="149">
        <f t="shared" ref="AX115:AX117" si="922">+SUM(AL115:AW115)</f>
        <v>0</v>
      </c>
      <c r="AY115" s="152">
        <v>0</v>
      </c>
      <c r="AZ115" s="178"/>
      <c r="BA115" s="161"/>
      <c r="BB115" s="161"/>
      <c r="BC115" s="161"/>
      <c r="BD115" s="161"/>
      <c r="BE115" s="161"/>
      <c r="BF115" s="161"/>
      <c r="BG115" s="161"/>
      <c r="BH115" s="161"/>
      <c r="BI115" s="161"/>
      <c r="BJ115" s="161"/>
      <c r="BK115" s="155">
        <f t="shared" ref="BK115:BK117" si="923">+SUM(AY115:BJ115)</f>
        <v>0</v>
      </c>
      <c r="BL115" s="152">
        <v>0</v>
      </c>
      <c r="BM115" s="178"/>
      <c r="BN115" s="161"/>
      <c r="BO115" s="161"/>
      <c r="BP115" s="161"/>
      <c r="BQ115" s="161"/>
      <c r="BR115" s="161"/>
      <c r="BS115" s="161"/>
      <c r="BT115" s="161"/>
      <c r="BU115" s="161"/>
      <c r="BV115" s="161"/>
      <c r="BW115" s="161"/>
      <c r="BX115" s="155">
        <f t="shared" ref="BX115:BX117" si="924">+SUM(BL115:BW115)</f>
        <v>0</v>
      </c>
      <c r="BY115" s="152">
        <v>0</v>
      </c>
      <c r="BZ115" s="178"/>
      <c r="CA115" s="161"/>
      <c r="CB115" s="161"/>
      <c r="CC115" s="161"/>
      <c r="CD115" s="161"/>
      <c r="CE115" s="161"/>
      <c r="CF115" s="161"/>
      <c r="CG115" s="161"/>
      <c r="CH115" s="161"/>
      <c r="CI115" s="161"/>
      <c r="CJ115" s="161"/>
      <c r="CK115" s="155">
        <f t="shared" ref="CK115:CK117" si="925">+SUM(BY115:CJ115)</f>
        <v>0</v>
      </c>
      <c r="CL115" s="152">
        <f t="shared" ref="CL115:CL117" si="926">+AI115-AX115</f>
        <v>70000000</v>
      </c>
      <c r="CM115" s="152">
        <f t="shared" ref="CM115:CM117" si="927">+AL115-AY115</f>
        <v>0</v>
      </c>
      <c r="CN115" s="152">
        <f t="shared" ref="CN115:CN117" si="928">+BK115-BX115</f>
        <v>0</v>
      </c>
      <c r="CO115" s="152">
        <f t="shared" ref="CO115:CO117" si="929">+BX115-CK115</f>
        <v>0</v>
      </c>
      <c r="CP115" s="355">
        <f t="shared" si="738"/>
        <v>0</v>
      </c>
      <c r="CQ115" s="356">
        <f t="shared" si="739"/>
        <v>0</v>
      </c>
      <c r="CR115" s="164"/>
      <c r="CS115" s="351" t="e">
        <f>+AY115/$AY$114</f>
        <v>#DIV/0!</v>
      </c>
      <c r="CT115" s="137"/>
      <c r="CU115" s="158">
        <v>70000000</v>
      </c>
      <c r="CV115" s="426">
        <f t="shared" ref="CV115:CV117" si="930">+CU115-AI115</f>
        <v>0</v>
      </c>
      <c r="CW115" s="436">
        <v>0</v>
      </c>
      <c r="CX115" s="426">
        <f t="shared" ref="CX115:CX117" si="931">+CW115-AX115</f>
        <v>0</v>
      </c>
      <c r="CY115" s="436">
        <v>0</v>
      </c>
      <c r="CZ115" s="428">
        <f t="shared" ref="CZ115:CZ117" si="932">+CY115-BK115</f>
        <v>0</v>
      </c>
      <c r="DA115" s="436">
        <v>0</v>
      </c>
      <c r="DB115" s="426">
        <f t="shared" ref="DB115:DB117" si="933">+DA115-BX115</f>
        <v>0</v>
      </c>
      <c r="DC115" s="436">
        <v>0</v>
      </c>
      <c r="DD115" s="426">
        <f t="shared" ref="DD115:DD117" si="934">+DC115-CK115</f>
        <v>0</v>
      </c>
      <c r="DF115" s="157"/>
      <c r="DG115" s="157"/>
      <c r="DH115" s="157"/>
      <c r="DI115" s="157"/>
      <c r="DJ115" s="157"/>
      <c r="DK115" s="157"/>
      <c r="DL115" s="157"/>
      <c r="DM115" s="157"/>
      <c r="DN115" s="157"/>
      <c r="DO115" s="157"/>
    </row>
    <row r="116" spans="1:119" s="146" customFormat="1" outlineLevel="2" x14ac:dyDescent="0.2">
      <c r="A116" s="134"/>
      <c r="B116" s="452" t="str">
        <f t="shared" si="787"/>
        <v>A-2-0-4-9-810</v>
      </c>
      <c r="C116" s="183" t="s">
        <v>541</v>
      </c>
      <c r="D116" s="168" t="s">
        <v>415</v>
      </c>
      <c r="E116" s="300" t="s">
        <v>430</v>
      </c>
      <c r="F116" s="152">
        <v>5000000</v>
      </c>
      <c r="G116" s="141"/>
      <c r="H116" s="140"/>
      <c r="I116" s="186"/>
      <c r="J116" s="162"/>
      <c r="K116" s="162"/>
      <c r="L116" s="162"/>
      <c r="M116" s="162"/>
      <c r="N116" s="162"/>
      <c r="O116" s="162"/>
      <c r="P116" s="162"/>
      <c r="Q116" s="162"/>
      <c r="R116" s="162"/>
      <c r="S116" s="162"/>
      <c r="T116" s="162"/>
      <c r="U116" s="162"/>
      <c r="V116" s="162"/>
      <c r="W116" s="162"/>
      <c r="X116" s="162"/>
      <c r="Y116" s="162"/>
      <c r="Z116" s="162"/>
      <c r="AA116" s="162"/>
      <c r="AB116" s="162"/>
      <c r="AC116" s="162"/>
      <c r="AD116" s="162"/>
      <c r="AE116" s="144">
        <f t="shared" si="919"/>
        <v>0</v>
      </c>
      <c r="AF116" s="140">
        <f t="shared" si="920"/>
        <v>0</v>
      </c>
      <c r="AG116" s="143"/>
      <c r="AH116" s="142"/>
      <c r="AI116" s="149">
        <f t="shared" si="921"/>
        <v>5000000</v>
      </c>
      <c r="AJ116" s="140"/>
      <c r="AK116" s="186"/>
      <c r="AL116" s="153">
        <v>0</v>
      </c>
      <c r="AM116" s="178"/>
      <c r="AN116" s="161"/>
      <c r="AO116" s="161"/>
      <c r="AP116" s="161"/>
      <c r="AQ116" s="161"/>
      <c r="AR116" s="161"/>
      <c r="AS116" s="161"/>
      <c r="AT116" s="161"/>
      <c r="AU116" s="161"/>
      <c r="AV116" s="161"/>
      <c r="AW116" s="161"/>
      <c r="AX116" s="149">
        <f t="shared" si="922"/>
        <v>0</v>
      </c>
      <c r="AY116" s="152">
        <v>0</v>
      </c>
      <c r="AZ116" s="178"/>
      <c r="BA116" s="161"/>
      <c r="BB116" s="161"/>
      <c r="BC116" s="161"/>
      <c r="BD116" s="161"/>
      <c r="BE116" s="161"/>
      <c r="BF116" s="161"/>
      <c r="BG116" s="161"/>
      <c r="BH116" s="161"/>
      <c r="BI116" s="161"/>
      <c r="BJ116" s="161"/>
      <c r="BK116" s="155">
        <f t="shared" si="923"/>
        <v>0</v>
      </c>
      <c r="BL116" s="152">
        <v>0</v>
      </c>
      <c r="BM116" s="178"/>
      <c r="BN116" s="161"/>
      <c r="BO116" s="161"/>
      <c r="BP116" s="161"/>
      <c r="BQ116" s="161"/>
      <c r="BR116" s="161"/>
      <c r="BS116" s="161"/>
      <c r="BT116" s="161"/>
      <c r="BU116" s="161"/>
      <c r="BV116" s="161"/>
      <c r="BW116" s="161"/>
      <c r="BX116" s="155">
        <f t="shared" si="924"/>
        <v>0</v>
      </c>
      <c r="BY116" s="152">
        <v>0</v>
      </c>
      <c r="BZ116" s="178"/>
      <c r="CA116" s="161"/>
      <c r="CB116" s="161"/>
      <c r="CC116" s="161"/>
      <c r="CD116" s="161"/>
      <c r="CE116" s="161"/>
      <c r="CF116" s="161"/>
      <c r="CG116" s="161"/>
      <c r="CH116" s="161"/>
      <c r="CI116" s="161"/>
      <c r="CJ116" s="161"/>
      <c r="CK116" s="155">
        <f t="shared" si="925"/>
        <v>0</v>
      </c>
      <c r="CL116" s="152">
        <f t="shared" si="926"/>
        <v>5000000</v>
      </c>
      <c r="CM116" s="152">
        <f t="shared" si="927"/>
        <v>0</v>
      </c>
      <c r="CN116" s="152">
        <f t="shared" si="928"/>
        <v>0</v>
      </c>
      <c r="CO116" s="152">
        <f t="shared" si="929"/>
        <v>0</v>
      </c>
      <c r="CP116" s="355">
        <f t="shared" si="738"/>
        <v>0</v>
      </c>
      <c r="CQ116" s="356">
        <f t="shared" si="739"/>
        <v>0</v>
      </c>
      <c r="CR116" s="164"/>
      <c r="CS116" s="351" t="e">
        <f t="shared" ref="CS116:CS117" si="935">+AY116/$AY$114</f>
        <v>#DIV/0!</v>
      </c>
      <c r="CT116" s="137"/>
      <c r="CU116" s="158">
        <v>5000000</v>
      </c>
      <c r="CV116" s="426">
        <f t="shared" si="930"/>
        <v>0</v>
      </c>
      <c r="CW116" s="436">
        <v>0</v>
      </c>
      <c r="CX116" s="426">
        <f t="shared" si="931"/>
        <v>0</v>
      </c>
      <c r="CY116" s="436">
        <v>0</v>
      </c>
      <c r="CZ116" s="428">
        <f t="shared" si="932"/>
        <v>0</v>
      </c>
      <c r="DA116" s="436">
        <v>0</v>
      </c>
      <c r="DB116" s="426">
        <f t="shared" si="933"/>
        <v>0</v>
      </c>
      <c r="DC116" s="436">
        <v>0</v>
      </c>
      <c r="DD116" s="426">
        <f t="shared" si="934"/>
        <v>0</v>
      </c>
      <c r="DF116" s="147"/>
      <c r="DG116" s="138"/>
      <c r="DH116" s="147"/>
      <c r="DI116" s="147"/>
      <c r="DJ116" s="147"/>
      <c r="DK116" s="148"/>
      <c r="DL116" s="147"/>
      <c r="DM116" s="147"/>
      <c r="DN116" s="147"/>
      <c r="DO116" s="147"/>
    </row>
    <row r="117" spans="1:119" s="134" customFormat="1" outlineLevel="2" x14ac:dyDescent="0.2">
      <c r="B117" s="452" t="str">
        <f t="shared" si="787"/>
        <v>A-2-0-4-9-1110</v>
      </c>
      <c r="C117" s="183" t="s">
        <v>540</v>
      </c>
      <c r="D117" s="168" t="s">
        <v>415</v>
      </c>
      <c r="E117" s="300" t="s">
        <v>432</v>
      </c>
      <c r="F117" s="152">
        <v>20000000</v>
      </c>
      <c r="G117" s="150"/>
      <c r="H117" s="149"/>
      <c r="I117" s="178"/>
      <c r="J117" s="161"/>
      <c r="K117" s="161"/>
      <c r="L117" s="161"/>
      <c r="M117" s="162"/>
      <c r="N117" s="162"/>
      <c r="O117" s="162"/>
      <c r="P117" s="162"/>
      <c r="Q117" s="161"/>
      <c r="R117" s="161"/>
      <c r="S117" s="161"/>
      <c r="T117" s="161"/>
      <c r="U117" s="161"/>
      <c r="V117" s="161"/>
      <c r="W117" s="161"/>
      <c r="X117" s="161"/>
      <c r="Y117" s="161"/>
      <c r="Z117" s="161"/>
      <c r="AA117" s="161"/>
      <c r="AB117" s="161"/>
      <c r="AC117" s="161"/>
      <c r="AD117" s="161"/>
      <c r="AE117" s="154">
        <f t="shared" si="919"/>
        <v>0</v>
      </c>
      <c r="AF117" s="149">
        <f t="shared" si="920"/>
        <v>0</v>
      </c>
      <c r="AG117" s="152"/>
      <c r="AH117" s="151"/>
      <c r="AI117" s="156">
        <f t="shared" si="921"/>
        <v>20000000</v>
      </c>
      <c r="AJ117" s="149"/>
      <c r="AK117" s="204"/>
      <c r="AL117" s="153">
        <v>0</v>
      </c>
      <c r="AM117" s="178"/>
      <c r="AN117" s="161"/>
      <c r="AO117" s="161"/>
      <c r="AP117" s="161"/>
      <c r="AQ117" s="161"/>
      <c r="AR117" s="161"/>
      <c r="AS117" s="161"/>
      <c r="AT117" s="161"/>
      <c r="AU117" s="161"/>
      <c r="AV117" s="161"/>
      <c r="AW117" s="161"/>
      <c r="AX117" s="149">
        <f t="shared" si="922"/>
        <v>0</v>
      </c>
      <c r="AY117" s="152">
        <v>0</v>
      </c>
      <c r="AZ117" s="178"/>
      <c r="BA117" s="161"/>
      <c r="BB117" s="161"/>
      <c r="BC117" s="161"/>
      <c r="BD117" s="161"/>
      <c r="BE117" s="161"/>
      <c r="BF117" s="161"/>
      <c r="BG117" s="161"/>
      <c r="BH117" s="161"/>
      <c r="BI117" s="161"/>
      <c r="BJ117" s="161"/>
      <c r="BK117" s="155">
        <f t="shared" si="923"/>
        <v>0</v>
      </c>
      <c r="BL117" s="152">
        <v>0</v>
      </c>
      <c r="BM117" s="178"/>
      <c r="BN117" s="161"/>
      <c r="BO117" s="161"/>
      <c r="BP117" s="161"/>
      <c r="BQ117" s="161"/>
      <c r="BR117" s="161"/>
      <c r="BS117" s="161"/>
      <c r="BT117" s="161"/>
      <c r="BU117" s="161"/>
      <c r="BV117" s="161"/>
      <c r="BW117" s="161"/>
      <c r="BX117" s="155">
        <f t="shared" si="924"/>
        <v>0</v>
      </c>
      <c r="BY117" s="152">
        <v>0</v>
      </c>
      <c r="BZ117" s="178"/>
      <c r="CA117" s="161"/>
      <c r="CB117" s="161"/>
      <c r="CC117" s="161"/>
      <c r="CD117" s="161"/>
      <c r="CE117" s="161"/>
      <c r="CF117" s="161"/>
      <c r="CG117" s="161"/>
      <c r="CH117" s="161"/>
      <c r="CI117" s="161"/>
      <c r="CJ117" s="161"/>
      <c r="CK117" s="155">
        <f t="shared" si="925"/>
        <v>0</v>
      </c>
      <c r="CL117" s="152">
        <f t="shared" si="926"/>
        <v>20000000</v>
      </c>
      <c r="CM117" s="152">
        <f t="shared" si="927"/>
        <v>0</v>
      </c>
      <c r="CN117" s="152">
        <f t="shared" si="928"/>
        <v>0</v>
      </c>
      <c r="CO117" s="152">
        <f t="shared" si="929"/>
        <v>0</v>
      </c>
      <c r="CP117" s="355">
        <f t="shared" si="738"/>
        <v>0</v>
      </c>
      <c r="CQ117" s="356">
        <f t="shared" si="739"/>
        <v>0</v>
      </c>
      <c r="CR117" s="164"/>
      <c r="CS117" s="351" t="e">
        <f t="shared" si="935"/>
        <v>#DIV/0!</v>
      </c>
      <c r="CT117" s="137"/>
      <c r="CU117" s="158">
        <v>20000000</v>
      </c>
      <c r="CV117" s="426">
        <f t="shared" si="930"/>
        <v>0</v>
      </c>
      <c r="CW117" s="436">
        <v>0</v>
      </c>
      <c r="CX117" s="426">
        <f t="shared" si="931"/>
        <v>0</v>
      </c>
      <c r="CY117" s="436">
        <v>0</v>
      </c>
      <c r="CZ117" s="428">
        <f t="shared" si="932"/>
        <v>0</v>
      </c>
      <c r="DA117" s="436">
        <v>0</v>
      </c>
      <c r="DB117" s="426">
        <f t="shared" si="933"/>
        <v>0</v>
      </c>
      <c r="DC117" s="436">
        <v>0</v>
      </c>
      <c r="DD117" s="426">
        <f t="shared" si="934"/>
        <v>0</v>
      </c>
      <c r="DF117" s="157"/>
      <c r="DG117" s="157"/>
      <c r="DH117" s="157"/>
      <c r="DI117" s="157"/>
      <c r="DJ117" s="157"/>
      <c r="DK117" s="157"/>
      <c r="DL117" s="157"/>
      <c r="DM117" s="157"/>
      <c r="DN117" s="157"/>
      <c r="DO117" s="157"/>
    </row>
    <row r="118" spans="1:119" s="175" customFormat="1" ht="20.25" customHeight="1" outlineLevel="1" x14ac:dyDescent="0.25">
      <c r="A118" s="169"/>
      <c r="B118" s="451"/>
      <c r="C118" s="179" t="s">
        <v>647</v>
      </c>
      <c r="D118" s="170" t="s">
        <v>415</v>
      </c>
      <c r="E118" s="399" t="s">
        <v>648</v>
      </c>
      <c r="F118" s="237">
        <f>+F119</f>
        <v>1429453404</v>
      </c>
      <c r="G118" s="194">
        <f t="shared" ref="G118:BR118" si="936">+G119</f>
        <v>0</v>
      </c>
      <c r="H118" s="187">
        <f t="shared" si="936"/>
        <v>0</v>
      </c>
      <c r="I118" s="237">
        <f t="shared" si="936"/>
        <v>0</v>
      </c>
      <c r="J118" s="187">
        <f t="shared" si="936"/>
        <v>0</v>
      </c>
      <c r="K118" s="187">
        <f t="shared" si="936"/>
        <v>0</v>
      </c>
      <c r="L118" s="187">
        <f t="shared" si="936"/>
        <v>0</v>
      </c>
      <c r="M118" s="187">
        <f t="shared" si="936"/>
        <v>0</v>
      </c>
      <c r="N118" s="187">
        <f t="shared" si="936"/>
        <v>0</v>
      </c>
      <c r="O118" s="187">
        <f t="shared" si="936"/>
        <v>0</v>
      </c>
      <c r="P118" s="187">
        <f t="shared" si="936"/>
        <v>0</v>
      </c>
      <c r="Q118" s="187">
        <f t="shared" si="936"/>
        <v>0</v>
      </c>
      <c r="R118" s="187">
        <f t="shared" si="936"/>
        <v>0</v>
      </c>
      <c r="S118" s="187">
        <f t="shared" si="936"/>
        <v>0</v>
      </c>
      <c r="T118" s="187">
        <f t="shared" si="936"/>
        <v>0</v>
      </c>
      <c r="U118" s="187">
        <f t="shared" si="936"/>
        <v>0</v>
      </c>
      <c r="V118" s="187">
        <f t="shared" si="936"/>
        <v>0</v>
      </c>
      <c r="W118" s="187">
        <f t="shared" si="936"/>
        <v>0</v>
      </c>
      <c r="X118" s="187">
        <f t="shared" si="936"/>
        <v>0</v>
      </c>
      <c r="Y118" s="187">
        <f t="shared" si="936"/>
        <v>0</v>
      </c>
      <c r="Z118" s="187">
        <f t="shared" si="936"/>
        <v>0</v>
      </c>
      <c r="AA118" s="187">
        <f t="shared" si="936"/>
        <v>0</v>
      </c>
      <c r="AB118" s="187">
        <f t="shared" si="936"/>
        <v>0</v>
      </c>
      <c r="AC118" s="187">
        <f t="shared" si="936"/>
        <v>0</v>
      </c>
      <c r="AD118" s="187">
        <f t="shared" si="936"/>
        <v>0</v>
      </c>
      <c r="AE118" s="194">
        <f t="shared" si="936"/>
        <v>0</v>
      </c>
      <c r="AF118" s="187">
        <f t="shared" si="936"/>
        <v>0</v>
      </c>
      <c r="AG118" s="237">
        <f t="shared" si="936"/>
        <v>0</v>
      </c>
      <c r="AH118" s="210">
        <f t="shared" si="936"/>
        <v>0</v>
      </c>
      <c r="AI118" s="187">
        <f t="shared" si="936"/>
        <v>1429453404</v>
      </c>
      <c r="AJ118" s="187">
        <f t="shared" si="936"/>
        <v>0</v>
      </c>
      <c r="AK118" s="237">
        <f t="shared" si="936"/>
        <v>0</v>
      </c>
      <c r="AL118" s="187">
        <f t="shared" si="936"/>
        <v>937274886</v>
      </c>
      <c r="AM118" s="237">
        <f t="shared" si="936"/>
        <v>0</v>
      </c>
      <c r="AN118" s="187">
        <f t="shared" si="936"/>
        <v>0</v>
      </c>
      <c r="AO118" s="187">
        <f t="shared" si="936"/>
        <v>0</v>
      </c>
      <c r="AP118" s="187">
        <f t="shared" si="936"/>
        <v>0</v>
      </c>
      <c r="AQ118" s="187">
        <f t="shared" si="936"/>
        <v>0</v>
      </c>
      <c r="AR118" s="187">
        <f t="shared" si="936"/>
        <v>0</v>
      </c>
      <c r="AS118" s="187">
        <f t="shared" si="936"/>
        <v>0</v>
      </c>
      <c r="AT118" s="187">
        <f t="shared" si="936"/>
        <v>0</v>
      </c>
      <c r="AU118" s="187">
        <f t="shared" si="936"/>
        <v>0</v>
      </c>
      <c r="AV118" s="187">
        <f t="shared" si="936"/>
        <v>0</v>
      </c>
      <c r="AW118" s="187">
        <f t="shared" si="936"/>
        <v>0</v>
      </c>
      <c r="AX118" s="187">
        <f t="shared" si="936"/>
        <v>937274886</v>
      </c>
      <c r="AY118" s="237">
        <f t="shared" si="936"/>
        <v>937274886</v>
      </c>
      <c r="AZ118" s="237">
        <f t="shared" si="936"/>
        <v>0</v>
      </c>
      <c r="BA118" s="187">
        <f t="shared" si="936"/>
        <v>0</v>
      </c>
      <c r="BB118" s="187">
        <f t="shared" si="936"/>
        <v>0</v>
      </c>
      <c r="BC118" s="187">
        <f t="shared" si="936"/>
        <v>0</v>
      </c>
      <c r="BD118" s="187">
        <f t="shared" si="936"/>
        <v>0</v>
      </c>
      <c r="BE118" s="187">
        <f t="shared" si="936"/>
        <v>0</v>
      </c>
      <c r="BF118" s="187">
        <f t="shared" si="936"/>
        <v>0</v>
      </c>
      <c r="BG118" s="187">
        <f t="shared" si="936"/>
        <v>0</v>
      </c>
      <c r="BH118" s="187">
        <f t="shared" si="936"/>
        <v>0</v>
      </c>
      <c r="BI118" s="187">
        <f t="shared" si="936"/>
        <v>0</v>
      </c>
      <c r="BJ118" s="187">
        <f t="shared" si="936"/>
        <v>0</v>
      </c>
      <c r="BK118" s="187">
        <f t="shared" si="936"/>
        <v>937274886</v>
      </c>
      <c r="BL118" s="237">
        <f t="shared" si="936"/>
        <v>92483588</v>
      </c>
      <c r="BM118" s="237">
        <f t="shared" si="936"/>
        <v>0</v>
      </c>
      <c r="BN118" s="187">
        <f t="shared" si="936"/>
        <v>0</v>
      </c>
      <c r="BO118" s="187">
        <f t="shared" si="936"/>
        <v>0</v>
      </c>
      <c r="BP118" s="187">
        <f t="shared" si="936"/>
        <v>0</v>
      </c>
      <c r="BQ118" s="187">
        <f t="shared" si="936"/>
        <v>0</v>
      </c>
      <c r="BR118" s="187">
        <f t="shared" si="936"/>
        <v>0</v>
      </c>
      <c r="BS118" s="187">
        <f t="shared" ref="BS118:CO118" si="937">+BS119</f>
        <v>0</v>
      </c>
      <c r="BT118" s="187">
        <f t="shared" si="937"/>
        <v>0</v>
      </c>
      <c r="BU118" s="187">
        <f t="shared" si="937"/>
        <v>0</v>
      </c>
      <c r="BV118" s="187">
        <f t="shared" si="937"/>
        <v>0</v>
      </c>
      <c r="BW118" s="187">
        <f t="shared" si="937"/>
        <v>0</v>
      </c>
      <c r="BX118" s="187">
        <f t="shared" si="937"/>
        <v>92483588</v>
      </c>
      <c r="BY118" s="237">
        <f t="shared" si="937"/>
        <v>69797526</v>
      </c>
      <c r="BZ118" s="237">
        <f t="shared" si="937"/>
        <v>0</v>
      </c>
      <c r="CA118" s="187">
        <f t="shared" si="937"/>
        <v>0</v>
      </c>
      <c r="CB118" s="187">
        <f t="shared" si="937"/>
        <v>0</v>
      </c>
      <c r="CC118" s="187">
        <f t="shared" si="937"/>
        <v>0</v>
      </c>
      <c r="CD118" s="187">
        <f t="shared" si="937"/>
        <v>0</v>
      </c>
      <c r="CE118" s="187">
        <f t="shared" si="937"/>
        <v>0</v>
      </c>
      <c r="CF118" s="187">
        <f t="shared" si="937"/>
        <v>0</v>
      </c>
      <c r="CG118" s="187">
        <f t="shared" si="937"/>
        <v>0</v>
      </c>
      <c r="CH118" s="187">
        <f t="shared" si="937"/>
        <v>0</v>
      </c>
      <c r="CI118" s="187">
        <f t="shared" si="937"/>
        <v>0</v>
      </c>
      <c r="CJ118" s="187">
        <f t="shared" si="937"/>
        <v>0</v>
      </c>
      <c r="CK118" s="187">
        <f t="shared" si="937"/>
        <v>69797526</v>
      </c>
      <c r="CL118" s="237">
        <f t="shared" si="937"/>
        <v>492178518</v>
      </c>
      <c r="CM118" s="237">
        <f t="shared" si="937"/>
        <v>0</v>
      </c>
      <c r="CN118" s="237">
        <f t="shared" si="937"/>
        <v>844791298</v>
      </c>
      <c r="CO118" s="237">
        <f t="shared" si="937"/>
        <v>22686062</v>
      </c>
      <c r="CP118" s="245">
        <f t="shared" si="738"/>
        <v>0.65568760994744535</v>
      </c>
      <c r="CQ118" s="244">
        <f t="shared" si="739"/>
        <v>0.65568760994744535</v>
      </c>
      <c r="CR118" s="267">
        <f>+BK118/$BK$60</f>
        <v>0.14061094611256417</v>
      </c>
      <c r="CS118" s="228"/>
      <c r="CT118" s="172"/>
      <c r="CU118" s="173"/>
      <c r="CV118" s="425"/>
      <c r="CW118" s="312"/>
      <c r="CX118" s="425"/>
      <c r="CY118" s="312"/>
      <c r="CZ118" s="313"/>
      <c r="DA118" s="444"/>
      <c r="DB118" s="425"/>
      <c r="DC118" s="312"/>
      <c r="DD118" s="425"/>
      <c r="DF118" s="173"/>
      <c r="DG118" s="173"/>
      <c r="DH118" s="173"/>
      <c r="DI118" s="173"/>
      <c r="DJ118" s="173"/>
      <c r="DK118" s="174"/>
      <c r="DL118" s="173"/>
      <c r="DM118" s="173"/>
      <c r="DN118" s="173"/>
      <c r="DO118" s="173"/>
    </row>
    <row r="119" spans="1:119" s="134" customFormat="1" outlineLevel="2" x14ac:dyDescent="0.2">
      <c r="B119" s="452" t="str">
        <f t="shared" si="787"/>
        <v>A-2-0-4-10-210</v>
      </c>
      <c r="C119" s="183" t="s">
        <v>499</v>
      </c>
      <c r="D119" s="168" t="s">
        <v>415</v>
      </c>
      <c r="E119" s="300" t="s">
        <v>433</v>
      </c>
      <c r="F119" s="152">
        <v>1429453404</v>
      </c>
      <c r="G119" s="150"/>
      <c r="H119" s="149"/>
      <c r="I119" s="178"/>
      <c r="J119" s="161"/>
      <c r="K119" s="161"/>
      <c r="L119" s="161"/>
      <c r="M119" s="162"/>
      <c r="N119" s="162"/>
      <c r="O119" s="162"/>
      <c r="P119" s="162"/>
      <c r="Q119" s="161"/>
      <c r="R119" s="161"/>
      <c r="S119" s="161"/>
      <c r="T119" s="161"/>
      <c r="U119" s="161"/>
      <c r="V119" s="161"/>
      <c r="W119" s="161"/>
      <c r="X119" s="161"/>
      <c r="Y119" s="161"/>
      <c r="Z119" s="161"/>
      <c r="AA119" s="161"/>
      <c r="AB119" s="161"/>
      <c r="AC119" s="161"/>
      <c r="AD119" s="161"/>
      <c r="AE119" s="154">
        <f t="shared" ref="AE119" si="938">+G119+I119+K119+M119+O119+Q119+S119+U119+W119+Y119+AA119+AC119</f>
        <v>0</v>
      </c>
      <c r="AF119" s="149">
        <f t="shared" ref="AF119" si="939">+H119+J119+L119+N119+P119+R119+T119+V119+X119+Z119+AB119+AD119</f>
        <v>0</v>
      </c>
      <c r="AG119" s="152"/>
      <c r="AH119" s="151"/>
      <c r="AI119" s="156">
        <f t="shared" ref="AI119" si="940">+F119-AE119+AF119-AG119+AH119</f>
        <v>1429453404</v>
      </c>
      <c r="AJ119" s="149"/>
      <c r="AK119" s="204"/>
      <c r="AL119" s="153">
        <v>937274886</v>
      </c>
      <c r="AM119" s="178"/>
      <c r="AN119" s="161"/>
      <c r="AO119" s="161"/>
      <c r="AP119" s="161"/>
      <c r="AQ119" s="161"/>
      <c r="AR119" s="161"/>
      <c r="AS119" s="161"/>
      <c r="AT119" s="161"/>
      <c r="AU119" s="161"/>
      <c r="AV119" s="161"/>
      <c r="AW119" s="161"/>
      <c r="AX119" s="149">
        <f t="shared" ref="AX119" si="941">+SUM(AL119:AW119)</f>
        <v>937274886</v>
      </c>
      <c r="AY119" s="152">
        <v>937274886</v>
      </c>
      <c r="AZ119" s="178"/>
      <c r="BA119" s="161"/>
      <c r="BB119" s="161"/>
      <c r="BC119" s="161"/>
      <c r="BD119" s="161"/>
      <c r="BE119" s="161"/>
      <c r="BF119" s="161"/>
      <c r="BG119" s="161"/>
      <c r="BH119" s="161"/>
      <c r="BI119" s="161"/>
      <c r="BJ119" s="161"/>
      <c r="BK119" s="155">
        <f t="shared" ref="BK119" si="942">+SUM(AY119:BJ119)</f>
        <v>937274886</v>
      </c>
      <c r="BL119" s="152">
        <v>92483588</v>
      </c>
      <c r="BM119" s="178"/>
      <c r="BN119" s="161"/>
      <c r="BO119" s="161"/>
      <c r="BP119" s="161"/>
      <c r="BQ119" s="161"/>
      <c r="BR119" s="161"/>
      <c r="BS119" s="161"/>
      <c r="BT119" s="161"/>
      <c r="BU119" s="161"/>
      <c r="BV119" s="161"/>
      <c r="BW119" s="161"/>
      <c r="BX119" s="155">
        <f t="shared" ref="BX119" si="943">+SUM(BL119:BW119)</f>
        <v>92483588</v>
      </c>
      <c r="BY119" s="152">
        <v>69797526</v>
      </c>
      <c r="BZ119" s="178"/>
      <c r="CA119" s="161"/>
      <c r="CB119" s="161"/>
      <c r="CC119" s="161"/>
      <c r="CD119" s="161"/>
      <c r="CE119" s="161"/>
      <c r="CF119" s="161"/>
      <c r="CG119" s="161"/>
      <c r="CH119" s="161"/>
      <c r="CI119" s="161"/>
      <c r="CJ119" s="161"/>
      <c r="CK119" s="155">
        <f t="shared" ref="CK119" si="944">+SUM(BY119:CJ119)</f>
        <v>69797526</v>
      </c>
      <c r="CL119" s="152">
        <f t="shared" ref="CL119" si="945">+AI119-AX119</f>
        <v>492178518</v>
      </c>
      <c r="CM119" s="152">
        <f t="shared" ref="CM119" si="946">+AL119-AY119</f>
        <v>0</v>
      </c>
      <c r="CN119" s="152">
        <f t="shared" ref="CN119" si="947">+BK119-BX119</f>
        <v>844791298</v>
      </c>
      <c r="CO119" s="152">
        <f t="shared" ref="CO119" si="948">+BX119-CK119</f>
        <v>22686062</v>
      </c>
      <c r="CP119" s="355">
        <f t="shared" si="738"/>
        <v>0.65568760994744535</v>
      </c>
      <c r="CQ119" s="356">
        <f t="shared" si="739"/>
        <v>0.65568760994744535</v>
      </c>
      <c r="CR119" s="164"/>
      <c r="CS119" s="351"/>
      <c r="CT119" s="137"/>
      <c r="CU119" s="158">
        <v>1429453404</v>
      </c>
      <c r="CV119" s="426">
        <f t="shared" ref="CV119" si="949">+CU119-AI119</f>
        <v>0</v>
      </c>
      <c r="CW119" s="436">
        <v>937274886</v>
      </c>
      <c r="CX119" s="426">
        <f t="shared" ref="CX119" si="950">+CW119-AX119</f>
        <v>0</v>
      </c>
      <c r="CY119" s="436">
        <v>937274886</v>
      </c>
      <c r="CZ119" s="428">
        <f t="shared" ref="CZ119" si="951">+CY119-BK119</f>
        <v>0</v>
      </c>
      <c r="DA119" s="436">
        <v>92483588</v>
      </c>
      <c r="DB119" s="426">
        <f t="shared" ref="DB119" si="952">+DA119-BX119</f>
        <v>0</v>
      </c>
      <c r="DC119" s="436">
        <v>69797526</v>
      </c>
      <c r="DD119" s="426">
        <f t="shared" ref="DD119" si="953">+DC119-CK119</f>
        <v>0</v>
      </c>
      <c r="DF119" s="157"/>
      <c r="DG119" s="157"/>
      <c r="DH119" s="157"/>
      <c r="DI119" s="157"/>
      <c r="DJ119" s="157"/>
      <c r="DK119" s="157"/>
      <c r="DL119" s="157"/>
      <c r="DM119" s="157"/>
      <c r="DN119" s="157"/>
      <c r="DO119" s="157"/>
    </row>
    <row r="120" spans="1:119" s="175" customFormat="1" ht="20.25" customHeight="1" outlineLevel="1" x14ac:dyDescent="0.25">
      <c r="A120" s="169"/>
      <c r="B120" s="451"/>
      <c r="C120" s="179" t="s">
        <v>647</v>
      </c>
      <c r="D120" s="170" t="s">
        <v>415</v>
      </c>
      <c r="E120" s="399" t="s">
        <v>649</v>
      </c>
      <c r="F120" s="237">
        <f>+SUM(F121:F122)</f>
        <v>400000000</v>
      </c>
      <c r="G120" s="194">
        <f t="shared" ref="G120:BR120" si="954">+SUM(G121:G122)</f>
        <v>0</v>
      </c>
      <c r="H120" s="187">
        <f t="shared" si="954"/>
        <v>0</v>
      </c>
      <c r="I120" s="237">
        <f t="shared" si="954"/>
        <v>0</v>
      </c>
      <c r="J120" s="187">
        <f t="shared" si="954"/>
        <v>0</v>
      </c>
      <c r="K120" s="187">
        <f t="shared" si="954"/>
        <v>0</v>
      </c>
      <c r="L120" s="187">
        <f t="shared" si="954"/>
        <v>0</v>
      </c>
      <c r="M120" s="187">
        <f t="shared" si="954"/>
        <v>0</v>
      </c>
      <c r="N120" s="187">
        <f t="shared" si="954"/>
        <v>0</v>
      </c>
      <c r="O120" s="187">
        <f t="shared" si="954"/>
        <v>0</v>
      </c>
      <c r="P120" s="187">
        <f t="shared" si="954"/>
        <v>0</v>
      </c>
      <c r="Q120" s="187">
        <f t="shared" si="954"/>
        <v>0</v>
      </c>
      <c r="R120" s="187">
        <f t="shared" si="954"/>
        <v>0</v>
      </c>
      <c r="S120" s="187">
        <f t="shared" si="954"/>
        <v>0</v>
      </c>
      <c r="T120" s="187">
        <f t="shared" si="954"/>
        <v>0</v>
      </c>
      <c r="U120" s="187">
        <f t="shared" si="954"/>
        <v>0</v>
      </c>
      <c r="V120" s="187">
        <f t="shared" si="954"/>
        <v>0</v>
      </c>
      <c r="W120" s="187">
        <f t="shared" si="954"/>
        <v>0</v>
      </c>
      <c r="X120" s="187">
        <f t="shared" si="954"/>
        <v>0</v>
      </c>
      <c r="Y120" s="187">
        <f t="shared" si="954"/>
        <v>0</v>
      </c>
      <c r="Z120" s="187">
        <f t="shared" si="954"/>
        <v>0</v>
      </c>
      <c r="AA120" s="187">
        <f t="shared" si="954"/>
        <v>0</v>
      </c>
      <c r="AB120" s="187">
        <f t="shared" si="954"/>
        <v>0</v>
      </c>
      <c r="AC120" s="187">
        <f t="shared" si="954"/>
        <v>0</v>
      </c>
      <c r="AD120" s="187">
        <f t="shared" si="954"/>
        <v>0</v>
      </c>
      <c r="AE120" s="194">
        <f t="shared" si="954"/>
        <v>0</v>
      </c>
      <c r="AF120" s="187">
        <f t="shared" si="954"/>
        <v>0</v>
      </c>
      <c r="AG120" s="237">
        <f t="shared" si="954"/>
        <v>0</v>
      </c>
      <c r="AH120" s="210">
        <f t="shared" si="954"/>
        <v>0</v>
      </c>
      <c r="AI120" s="187">
        <f t="shared" si="954"/>
        <v>400000000</v>
      </c>
      <c r="AJ120" s="187">
        <f t="shared" si="954"/>
        <v>0</v>
      </c>
      <c r="AK120" s="237">
        <f t="shared" si="954"/>
        <v>0</v>
      </c>
      <c r="AL120" s="187">
        <f t="shared" si="954"/>
        <v>230000000</v>
      </c>
      <c r="AM120" s="237">
        <f t="shared" si="954"/>
        <v>0</v>
      </c>
      <c r="AN120" s="187">
        <f t="shared" si="954"/>
        <v>0</v>
      </c>
      <c r="AO120" s="187">
        <f t="shared" si="954"/>
        <v>0</v>
      </c>
      <c r="AP120" s="187">
        <f t="shared" si="954"/>
        <v>0</v>
      </c>
      <c r="AQ120" s="187">
        <f t="shared" si="954"/>
        <v>0</v>
      </c>
      <c r="AR120" s="187">
        <f t="shared" si="954"/>
        <v>0</v>
      </c>
      <c r="AS120" s="187">
        <f t="shared" si="954"/>
        <v>0</v>
      </c>
      <c r="AT120" s="187">
        <f t="shared" si="954"/>
        <v>0</v>
      </c>
      <c r="AU120" s="187">
        <f t="shared" si="954"/>
        <v>0</v>
      </c>
      <c r="AV120" s="187">
        <f t="shared" si="954"/>
        <v>0</v>
      </c>
      <c r="AW120" s="187">
        <f t="shared" si="954"/>
        <v>0</v>
      </c>
      <c r="AX120" s="187">
        <f t="shared" si="954"/>
        <v>230000000</v>
      </c>
      <c r="AY120" s="237">
        <f t="shared" si="954"/>
        <v>138637862</v>
      </c>
      <c r="AZ120" s="237">
        <f t="shared" si="954"/>
        <v>0</v>
      </c>
      <c r="BA120" s="187">
        <f t="shared" si="954"/>
        <v>0</v>
      </c>
      <c r="BB120" s="187">
        <f t="shared" si="954"/>
        <v>0</v>
      </c>
      <c r="BC120" s="187">
        <f t="shared" si="954"/>
        <v>0</v>
      </c>
      <c r="BD120" s="187">
        <f t="shared" si="954"/>
        <v>0</v>
      </c>
      <c r="BE120" s="187">
        <f t="shared" si="954"/>
        <v>0</v>
      </c>
      <c r="BF120" s="187">
        <f t="shared" si="954"/>
        <v>0</v>
      </c>
      <c r="BG120" s="187">
        <f t="shared" si="954"/>
        <v>0</v>
      </c>
      <c r="BH120" s="187">
        <f t="shared" si="954"/>
        <v>0</v>
      </c>
      <c r="BI120" s="187">
        <f t="shared" si="954"/>
        <v>0</v>
      </c>
      <c r="BJ120" s="187">
        <f t="shared" si="954"/>
        <v>0</v>
      </c>
      <c r="BK120" s="187">
        <f t="shared" si="954"/>
        <v>138637862</v>
      </c>
      <c r="BL120" s="237">
        <f t="shared" si="954"/>
        <v>28935811</v>
      </c>
      <c r="BM120" s="237">
        <f t="shared" si="954"/>
        <v>0</v>
      </c>
      <c r="BN120" s="187">
        <f t="shared" si="954"/>
        <v>0</v>
      </c>
      <c r="BO120" s="187">
        <f t="shared" si="954"/>
        <v>0</v>
      </c>
      <c r="BP120" s="187">
        <f t="shared" si="954"/>
        <v>0</v>
      </c>
      <c r="BQ120" s="187">
        <f t="shared" si="954"/>
        <v>0</v>
      </c>
      <c r="BR120" s="187">
        <f t="shared" si="954"/>
        <v>0</v>
      </c>
      <c r="BS120" s="187">
        <f t="shared" ref="BS120:CO120" si="955">+SUM(BS121:BS122)</f>
        <v>0</v>
      </c>
      <c r="BT120" s="187">
        <f t="shared" si="955"/>
        <v>0</v>
      </c>
      <c r="BU120" s="187">
        <f t="shared" si="955"/>
        <v>0</v>
      </c>
      <c r="BV120" s="187">
        <f t="shared" si="955"/>
        <v>0</v>
      </c>
      <c r="BW120" s="187">
        <f t="shared" si="955"/>
        <v>0</v>
      </c>
      <c r="BX120" s="187">
        <f t="shared" si="955"/>
        <v>28935811</v>
      </c>
      <c r="BY120" s="237">
        <f t="shared" si="955"/>
        <v>12799704</v>
      </c>
      <c r="BZ120" s="237">
        <f t="shared" si="955"/>
        <v>0</v>
      </c>
      <c r="CA120" s="187">
        <f t="shared" si="955"/>
        <v>0</v>
      </c>
      <c r="CB120" s="187">
        <f t="shared" si="955"/>
        <v>0</v>
      </c>
      <c r="CC120" s="187">
        <f t="shared" si="955"/>
        <v>0</v>
      </c>
      <c r="CD120" s="187">
        <f t="shared" si="955"/>
        <v>0</v>
      </c>
      <c r="CE120" s="187">
        <f t="shared" si="955"/>
        <v>0</v>
      </c>
      <c r="CF120" s="187">
        <f t="shared" si="955"/>
        <v>0</v>
      </c>
      <c r="CG120" s="187">
        <f t="shared" si="955"/>
        <v>0</v>
      </c>
      <c r="CH120" s="187">
        <f t="shared" si="955"/>
        <v>0</v>
      </c>
      <c r="CI120" s="187">
        <f t="shared" si="955"/>
        <v>0</v>
      </c>
      <c r="CJ120" s="187">
        <f t="shared" si="955"/>
        <v>0</v>
      </c>
      <c r="CK120" s="187">
        <f t="shared" si="955"/>
        <v>12799704</v>
      </c>
      <c r="CL120" s="237">
        <f t="shared" si="955"/>
        <v>170000000</v>
      </c>
      <c r="CM120" s="237">
        <f t="shared" si="955"/>
        <v>91362138</v>
      </c>
      <c r="CN120" s="237">
        <f t="shared" si="955"/>
        <v>109702051</v>
      </c>
      <c r="CO120" s="237">
        <f t="shared" si="955"/>
        <v>16136107</v>
      </c>
      <c r="CP120" s="245">
        <f t="shared" si="738"/>
        <v>0.57499999999999996</v>
      </c>
      <c r="CQ120" s="244">
        <f t="shared" si="739"/>
        <v>0.34659465499999997</v>
      </c>
      <c r="CR120" s="267">
        <f>+BK120/$BK$60</f>
        <v>2.0798595197655929E-2</v>
      </c>
      <c r="CS120" s="228"/>
      <c r="CT120" s="172"/>
      <c r="CU120" s="173"/>
      <c r="CV120" s="425"/>
      <c r="CW120" s="312"/>
      <c r="CX120" s="425"/>
      <c r="CY120" s="312"/>
      <c r="CZ120" s="313"/>
      <c r="DA120" s="444"/>
      <c r="DB120" s="425"/>
      <c r="DC120" s="312"/>
      <c r="DD120" s="425"/>
      <c r="DF120" s="173"/>
      <c r="DG120" s="173"/>
      <c r="DH120" s="173"/>
      <c r="DI120" s="173"/>
      <c r="DJ120" s="173"/>
      <c r="DK120" s="174"/>
      <c r="DL120" s="173"/>
      <c r="DM120" s="173"/>
      <c r="DN120" s="173"/>
      <c r="DO120" s="173"/>
    </row>
    <row r="121" spans="1:119" s="134" customFormat="1" outlineLevel="2" x14ac:dyDescent="0.2">
      <c r="B121" s="452" t="str">
        <f t="shared" si="787"/>
        <v>A-2-0-4-11-110</v>
      </c>
      <c r="C121" s="183" t="s">
        <v>500</v>
      </c>
      <c r="D121" s="168" t="s">
        <v>415</v>
      </c>
      <c r="E121" s="300" t="s">
        <v>434</v>
      </c>
      <c r="F121" s="152">
        <v>80000000</v>
      </c>
      <c r="G121" s="150"/>
      <c r="H121" s="149"/>
      <c r="I121" s="178"/>
      <c r="J121" s="161"/>
      <c r="K121" s="161"/>
      <c r="L121" s="161"/>
      <c r="M121" s="162"/>
      <c r="N121" s="162"/>
      <c r="O121" s="162"/>
      <c r="P121" s="162"/>
      <c r="Q121" s="161"/>
      <c r="R121" s="161"/>
      <c r="S121" s="161"/>
      <c r="T121" s="161"/>
      <c r="U121" s="161"/>
      <c r="V121" s="161"/>
      <c r="W121" s="161"/>
      <c r="X121" s="161"/>
      <c r="Y121" s="161"/>
      <c r="Z121" s="161"/>
      <c r="AA121" s="161"/>
      <c r="AB121" s="161"/>
      <c r="AC121" s="161"/>
      <c r="AD121" s="161"/>
      <c r="AE121" s="154">
        <f t="shared" ref="AE121:AE122" si="956">+G121+I121+K121+M121+O121+Q121+S121+U121+W121+Y121+AA121+AC121</f>
        <v>0</v>
      </c>
      <c r="AF121" s="149">
        <f t="shared" ref="AF121:AF122" si="957">+H121+J121+L121+N121+P121+R121+T121+V121+X121+Z121+AB121+AD121</f>
        <v>0</v>
      </c>
      <c r="AG121" s="152"/>
      <c r="AH121" s="151"/>
      <c r="AI121" s="156">
        <f t="shared" ref="AI121:AI122" si="958">+F121-AE121+AF121-AG121+AH121</f>
        <v>80000000</v>
      </c>
      <c r="AJ121" s="149"/>
      <c r="AK121" s="204"/>
      <c r="AL121" s="153">
        <v>80000000</v>
      </c>
      <c r="AM121" s="178"/>
      <c r="AN121" s="161"/>
      <c r="AO121" s="161"/>
      <c r="AP121" s="161"/>
      <c r="AQ121" s="161"/>
      <c r="AR121" s="161"/>
      <c r="AS121" s="161"/>
      <c r="AT121" s="161"/>
      <c r="AU121" s="161"/>
      <c r="AV121" s="161"/>
      <c r="AW121" s="161"/>
      <c r="AX121" s="149">
        <f t="shared" ref="AX121:AX122" si="959">+SUM(AL121:AW121)</f>
        <v>80000000</v>
      </c>
      <c r="AY121" s="152">
        <v>0</v>
      </c>
      <c r="AZ121" s="178"/>
      <c r="BA121" s="161"/>
      <c r="BB121" s="161"/>
      <c r="BC121" s="161"/>
      <c r="BD121" s="161"/>
      <c r="BE121" s="161"/>
      <c r="BF121" s="161"/>
      <c r="BG121" s="161"/>
      <c r="BH121" s="161"/>
      <c r="BI121" s="161"/>
      <c r="BJ121" s="161"/>
      <c r="BK121" s="155">
        <f t="shared" ref="BK121:BK122" si="960">+SUM(AY121:BJ121)</f>
        <v>0</v>
      </c>
      <c r="BL121" s="152">
        <v>0</v>
      </c>
      <c r="BM121" s="178"/>
      <c r="BN121" s="161"/>
      <c r="BO121" s="161"/>
      <c r="BP121" s="161"/>
      <c r="BQ121" s="161"/>
      <c r="BR121" s="161"/>
      <c r="BS121" s="161"/>
      <c r="BT121" s="161"/>
      <c r="BU121" s="161"/>
      <c r="BV121" s="161"/>
      <c r="BW121" s="161"/>
      <c r="BX121" s="155">
        <f t="shared" ref="BX121:BX122" si="961">+SUM(BL121:BW121)</f>
        <v>0</v>
      </c>
      <c r="BY121" s="152">
        <v>0</v>
      </c>
      <c r="BZ121" s="178"/>
      <c r="CA121" s="161"/>
      <c r="CB121" s="161"/>
      <c r="CC121" s="161"/>
      <c r="CD121" s="161"/>
      <c r="CE121" s="161"/>
      <c r="CF121" s="161"/>
      <c r="CG121" s="161"/>
      <c r="CH121" s="161"/>
      <c r="CI121" s="161"/>
      <c r="CJ121" s="161"/>
      <c r="CK121" s="155">
        <f t="shared" ref="CK121:CK122" si="962">+SUM(BY121:CJ121)</f>
        <v>0</v>
      </c>
      <c r="CL121" s="152">
        <f t="shared" ref="CL121:CL122" si="963">+AI121-AX121</f>
        <v>0</v>
      </c>
      <c r="CM121" s="152">
        <f t="shared" ref="CM121:CM122" si="964">+AL121-AY121</f>
        <v>80000000</v>
      </c>
      <c r="CN121" s="152">
        <f t="shared" ref="CN121:CN122" si="965">+BK121-BX121</f>
        <v>0</v>
      </c>
      <c r="CO121" s="152">
        <f t="shared" ref="CO121:CO122" si="966">+BX121-CK121</f>
        <v>0</v>
      </c>
      <c r="CP121" s="355">
        <f t="shared" si="738"/>
        <v>1</v>
      </c>
      <c r="CQ121" s="356">
        <f t="shared" si="739"/>
        <v>0</v>
      </c>
      <c r="CR121" s="164"/>
      <c r="CS121" s="351">
        <f>+AY121/$AY$120</f>
        <v>0</v>
      </c>
      <c r="CT121" s="137"/>
      <c r="CU121" s="158">
        <v>80000000</v>
      </c>
      <c r="CV121" s="426">
        <f t="shared" ref="CV121:CV122" si="967">+CU121-AI121</f>
        <v>0</v>
      </c>
      <c r="CW121" s="436">
        <v>80000000</v>
      </c>
      <c r="CX121" s="426">
        <f t="shared" ref="CX121:CX122" si="968">+CW121-AX121</f>
        <v>0</v>
      </c>
      <c r="CY121" s="436">
        <v>0</v>
      </c>
      <c r="CZ121" s="428">
        <f t="shared" ref="CZ121:CZ122" si="969">+CY121-BK121</f>
        <v>0</v>
      </c>
      <c r="DA121" s="436">
        <v>0</v>
      </c>
      <c r="DB121" s="426">
        <f t="shared" ref="DB121:DB122" si="970">+DA121-BX121</f>
        <v>0</v>
      </c>
      <c r="DC121" s="436">
        <v>0</v>
      </c>
      <c r="DD121" s="426">
        <f t="shared" ref="DD121:DD122" si="971">+DC121-CK121</f>
        <v>0</v>
      </c>
      <c r="DF121" s="157"/>
      <c r="DG121" s="157"/>
      <c r="DH121" s="157"/>
      <c r="DI121" s="157"/>
      <c r="DJ121" s="157"/>
      <c r="DK121" s="157"/>
      <c r="DL121" s="157"/>
      <c r="DM121" s="157"/>
      <c r="DN121" s="157"/>
      <c r="DO121" s="157"/>
    </row>
    <row r="122" spans="1:119" s="134" customFormat="1" outlineLevel="2" x14ac:dyDescent="0.2">
      <c r="B122" s="452" t="str">
        <f t="shared" si="787"/>
        <v>A-2-0-4-11-210</v>
      </c>
      <c r="C122" s="183" t="s">
        <v>501</v>
      </c>
      <c r="D122" s="168" t="s">
        <v>415</v>
      </c>
      <c r="E122" s="300" t="s">
        <v>435</v>
      </c>
      <c r="F122" s="152">
        <v>320000000</v>
      </c>
      <c r="G122" s="150"/>
      <c r="H122" s="149"/>
      <c r="I122" s="178"/>
      <c r="J122" s="161"/>
      <c r="K122" s="161"/>
      <c r="L122" s="161"/>
      <c r="M122" s="162"/>
      <c r="N122" s="162"/>
      <c r="O122" s="162"/>
      <c r="P122" s="162"/>
      <c r="Q122" s="161"/>
      <c r="R122" s="161"/>
      <c r="S122" s="161"/>
      <c r="T122" s="161"/>
      <c r="U122" s="161"/>
      <c r="V122" s="161"/>
      <c r="W122" s="161"/>
      <c r="X122" s="161"/>
      <c r="Y122" s="161"/>
      <c r="Z122" s="161"/>
      <c r="AA122" s="161"/>
      <c r="AB122" s="161"/>
      <c r="AC122" s="161"/>
      <c r="AD122" s="161"/>
      <c r="AE122" s="154">
        <f t="shared" si="956"/>
        <v>0</v>
      </c>
      <c r="AF122" s="149">
        <f t="shared" si="957"/>
        <v>0</v>
      </c>
      <c r="AG122" s="152"/>
      <c r="AH122" s="151"/>
      <c r="AI122" s="156">
        <f t="shared" si="958"/>
        <v>320000000</v>
      </c>
      <c r="AJ122" s="149"/>
      <c r="AK122" s="204"/>
      <c r="AL122" s="153">
        <v>150000000</v>
      </c>
      <c r="AM122" s="178"/>
      <c r="AN122" s="161"/>
      <c r="AO122" s="161"/>
      <c r="AP122" s="161"/>
      <c r="AQ122" s="161"/>
      <c r="AR122" s="161"/>
      <c r="AS122" s="161"/>
      <c r="AT122" s="161"/>
      <c r="AU122" s="161"/>
      <c r="AV122" s="161"/>
      <c r="AW122" s="161"/>
      <c r="AX122" s="149">
        <f t="shared" si="959"/>
        <v>150000000</v>
      </c>
      <c r="AY122" s="152">
        <v>138637862</v>
      </c>
      <c r="AZ122" s="178"/>
      <c r="BA122" s="161"/>
      <c r="BB122" s="161"/>
      <c r="BC122" s="161"/>
      <c r="BD122" s="161"/>
      <c r="BE122" s="161"/>
      <c r="BF122" s="161"/>
      <c r="BG122" s="161"/>
      <c r="BH122" s="161"/>
      <c r="BI122" s="161"/>
      <c r="BJ122" s="161"/>
      <c r="BK122" s="155">
        <f t="shared" si="960"/>
        <v>138637862</v>
      </c>
      <c r="BL122" s="152">
        <v>28935811</v>
      </c>
      <c r="BM122" s="178"/>
      <c r="BN122" s="161"/>
      <c r="BO122" s="161"/>
      <c r="BP122" s="161"/>
      <c r="BQ122" s="161"/>
      <c r="BR122" s="161"/>
      <c r="BS122" s="161"/>
      <c r="BT122" s="161"/>
      <c r="BU122" s="161"/>
      <c r="BV122" s="161"/>
      <c r="BW122" s="161"/>
      <c r="BX122" s="155">
        <f t="shared" si="961"/>
        <v>28935811</v>
      </c>
      <c r="BY122" s="152">
        <v>12799704</v>
      </c>
      <c r="BZ122" s="178"/>
      <c r="CA122" s="161"/>
      <c r="CB122" s="161"/>
      <c r="CC122" s="161"/>
      <c r="CD122" s="161"/>
      <c r="CE122" s="161"/>
      <c r="CF122" s="161"/>
      <c r="CG122" s="161"/>
      <c r="CH122" s="161"/>
      <c r="CI122" s="161"/>
      <c r="CJ122" s="161"/>
      <c r="CK122" s="155">
        <f t="shared" si="962"/>
        <v>12799704</v>
      </c>
      <c r="CL122" s="152">
        <f t="shared" si="963"/>
        <v>170000000</v>
      </c>
      <c r="CM122" s="152">
        <f t="shared" si="964"/>
        <v>11362138</v>
      </c>
      <c r="CN122" s="152">
        <f t="shared" si="965"/>
        <v>109702051</v>
      </c>
      <c r="CO122" s="152">
        <f t="shared" si="966"/>
        <v>16136107</v>
      </c>
      <c r="CP122" s="355">
        <f t="shared" si="738"/>
        <v>0.46875</v>
      </c>
      <c r="CQ122" s="356">
        <f t="shared" si="739"/>
        <v>0.43324331874999999</v>
      </c>
      <c r="CR122" s="164"/>
      <c r="CS122" s="351">
        <f>+AY122/$AY$120</f>
        <v>1</v>
      </c>
      <c r="CT122" s="137"/>
      <c r="CU122" s="158">
        <v>320000000</v>
      </c>
      <c r="CV122" s="426">
        <f t="shared" si="967"/>
        <v>0</v>
      </c>
      <c r="CW122" s="436">
        <v>150000000</v>
      </c>
      <c r="CX122" s="426">
        <f t="shared" si="968"/>
        <v>0</v>
      </c>
      <c r="CY122" s="436">
        <v>138637862</v>
      </c>
      <c r="CZ122" s="428">
        <f t="shared" si="969"/>
        <v>0</v>
      </c>
      <c r="DA122" s="436">
        <v>28935811</v>
      </c>
      <c r="DB122" s="426">
        <f t="shared" si="970"/>
        <v>0</v>
      </c>
      <c r="DC122" s="436">
        <v>12799704</v>
      </c>
      <c r="DD122" s="426">
        <f t="shared" si="971"/>
        <v>0</v>
      </c>
      <c r="DF122" s="157"/>
      <c r="DG122" s="157"/>
      <c r="DH122" s="157"/>
      <c r="DI122" s="157"/>
      <c r="DJ122" s="157"/>
      <c r="DK122" s="157"/>
      <c r="DL122" s="157"/>
      <c r="DM122" s="157"/>
      <c r="DN122" s="157"/>
      <c r="DO122" s="157"/>
    </row>
    <row r="123" spans="1:119" s="285" customFormat="1" ht="40.5" customHeight="1" outlineLevel="1" x14ac:dyDescent="0.2">
      <c r="A123" s="281"/>
      <c r="B123" s="453"/>
      <c r="C123" s="405" t="s">
        <v>650</v>
      </c>
      <c r="D123" s="377" t="s">
        <v>415</v>
      </c>
      <c r="E123" s="403" t="s">
        <v>651</v>
      </c>
      <c r="F123" s="407">
        <f>+SUM(F124:F127)</f>
        <v>270000000</v>
      </c>
      <c r="G123" s="430">
        <f t="shared" ref="G123:BR123" si="972">+SUM(G124:G127)</f>
        <v>0</v>
      </c>
      <c r="H123" s="406">
        <f t="shared" si="972"/>
        <v>0</v>
      </c>
      <c r="I123" s="407">
        <f t="shared" si="972"/>
        <v>0</v>
      </c>
      <c r="J123" s="406">
        <f t="shared" si="972"/>
        <v>0</v>
      </c>
      <c r="K123" s="406">
        <f t="shared" si="972"/>
        <v>0</v>
      </c>
      <c r="L123" s="406">
        <f t="shared" si="972"/>
        <v>0</v>
      </c>
      <c r="M123" s="406">
        <f t="shared" si="972"/>
        <v>0</v>
      </c>
      <c r="N123" s="406">
        <f t="shared" si="972"/>
        <v>0</v>
      </c>
      <c r="O123" s="406">
        <f t="shared" si="972"/>
        <v>0</v>
      </c>
      <c r="P123" s="406">
        <f t="shared" si="972"/>
        <v>0</v>
      </c>
      <c r="Q123" s="406">
        <f t="shared" si="972"/>
        <v>0</v>
      </c>
      <c r="R123" s="406">
        <f t="shared" si="972"/>
        <v>0</v>
      </c>
      <c r="S123" s="406">
        <f t="shared" si="972"/>
        <v>0</v>
      </c>
      <c r="T123" s="406">
        <f t="shared" si="972"/>
        <v>0</v>
      </c>
      <c r="U123" s="406">
        <f t="shared" si="972"/>
        <v>0</v>
      </c>
      <c r="V123" s="406">
        <f t="shared" si="972"/>
        <v>0</v>
      </c>
      <c r="W123" s="406">
        <f t="shared" si="972"/>
        <v>0</v>
      </c>
      <c r="X123" s="406">
        <f t="shared" si="972"/>
        <v>0</v>
      </c>
      <c r="Y123" s="406">
        <f t="shared" si="972"/>
        <v>0</v>
      </c>
      <c r="Z123" s="406">
        <f t="shared" si="972"/>
        <v>0</v>
      </c>
      <c r="AA123" s="406">
        <f t="shared" si="972"/>
        <v>0</v>
      </c>
      <c r="AB123" s="406">
        <f t="shared" si="972"/>
        <v>0</v>
      </c>
      <c r="AC123" s="406">
        <f t="shared" si="972"/>
        <v>0</v>
      </c>
      <c r="AD123" s="406">
        <f t="shared" si="972"/>
        <v>0</v>
      </c>
      <c r="AE123" s="430">
        <f t="shared" si="972"/>
        <v>0</v>
      </c>
      <c r="AF123" s="406">
        <f t="shared" si="972"/>
        <v>0</v>
      </c>
      <c r="AG123" s="407">
        <f t="shared" si="972"/>
        <v>0</v>
      </c>
      <c r="AH123" s="411">
        <f t="shared" si="972"/>
        <v>0</v>
      </c>
      <c r="AI123" s="406">
        <f t="shared" si="972"/>
        <v>270000000</v>
      </c>
      <c r="AJ123" s="406">
        <f t="shared" si="972"/>
        <v>0</v>
      </c>
      <c r="AK123" s="407">
        <f t="shared" si="972"/>
        <v>0</v>
      </c>
      <c r="AL123" s="406">
        <f t="shared" si="972"/>
        <v>0</v>
      </c>
      <c r="AM123" s="407">
        <f t="shared" si="972"/>
        <v>0</v>
      </c>
      <c r="AN123" s="406">
        <f t="shared" si="972"/>
        <v>0</v>
      </c>
      <c r="AO123" s="406">
        <f t="shared" si="972"/>
        <v>0</v>
      </c>
      <c r="AP123" s="406">
        <f t="shared" si="972"/>
        <v>0</v>
      </c>
      <c r="AQ123" s="406">
        <f t="shared" si="972"/>
        <v>0</v>
      </c>
      <c r="AR123" s="406">
        <f t="shared" si="972"/>
        <v>0</v>
      </c>
      <c r="AS123" s="406">
        <f t="shared" si="972"/>
        <v>0</v>
      </c>
      <c r="AT123" s="406">
        <f t="shared" si="972"/>
        <v>0</v>
      </c>
      <c r="AU123" s="406">
        <f t="shared" si="972"/>
        <v>0</v>
      </c>
      <c r="AV123" s="406">
        <f t="shared" si="972"/>
        <v>0</v>
      </c>
      <c r="AW123" s="406">
        <f t="shared" si="972"/>
        <v>0</v>
      </c>
      <c r="AX123" s="406">
        <f t="shared" si="972"/>
        <v>0</v>
      </c>
      <c r="AY123" s="407">
        <f t="shared" si="972"/>
        <v>0</v>
      </c>
      <c r="AZ123" s="407">
        <f t="shared" si="972"/>
        <v>0</v>
      </c>
      <c r="BA123" s="406">
        <f t="shared" si="972"/>
        <v>0</v>
      </c>
      <c r="BB123" s="406">
        <f t="shared" si="972"/>
        <v>0</v>
      </c>
      <c r="BC123" s="406">
        <f t="shared" si="972"/>
        <v>0</v>
      </c>
      <c r="BD123" s="406">
        <f t="shared" si="972"/>
        <v>0</v>
      </c>
      <c r="BE123" s="406">
        <f t="shared" si="972"/>
        <v>0</v>
      </c>
      <c r="BF123" s="406">
        <f t="shared" si="972"/>
        <v>0</v>
      </c>
      <c r="BG123" s="406">
        <f t="shared" si="972"/>
        <v>0</v>
      </c>
      <c r="BH123" s="406">
        <f t="shared" si="972"/>
        <v>0</v>
      </c>
      <c r="BI123" s="406">
        <f t="shared" si="972"/>
        <v>0</v>
      </c>
      <c r="BJ123" s="406">
        <f t="shared" si="972"/>
        <v>0</v>
      </c>
      <c r="BK123" s="406">
        <f t="shared" si="972"/>
        <v>0</v>
      </c>
      <c r="BL123" s="407">
        <f t="shared" si="972"/>
        <v>0</v>
      </c>
      <c r="BM123" s="407">
        <f t="shared" si="972"/>
        <v>0</v>
      </c>
      <c r="BN123" s="406">
        <f t="shared" si="972"/>
        <v>0</v>
      </c>
      <c r="BO123" s="406">
        <f t="shared" si="972"/>
        <v>0</v>
      </c>
      <c r="BP123" s="406">
        <f t="shared" si="972"/>
        <v>0</v>
      </c>
      <c r="BQ123" s="406">
        <f t="shared" si="972"/>
        <v>0</v>
      </c>
      <c r="BR123" s="406">
        <f t="shared" si="972"/>
        <v>0</v>
      </c>
      <c r="BS123" s="406">
        <f t="shared" ref="BS123:CO123" si="973">+SUM(BS124:BS127)</f>
        <v>0</v>
      </c>
      <c r="BT123" s="406">
        <f t="shared" si="973"/>
        <v>0</v>
      </c>
      <c r="BU123" s="406">
        <f t="shared" si="973"/>
        <v>0</v>
      </c>
      <c r="BV123" s="406">
        <f t="shared" si="973"/>
        <v>0</v>
      </c>
      <c r="BW123" s="406">
        <f t="shared" si="973"/>
        <v>0</v>
      </c>
      <c r="BX123" s="406">
        <f t="shared" si="973"/>
        <v>0</v>
      </c>
      <c r="BY123" s="407">
        <f t="shared" si="973"/>
        <v>0</v>
      </c>
      <c r="BZ123" s="407">
        <f t="shared" si="973"/>
        <v>0</v>
      </c>
      <c r="CA123" s="406">
        <f t="shared" si="973"/>
        <v>0</v>
      </c>
      <c r="CB123" s="406">
        <f t="shared" si="973"/>
        <v>0</v>
      </c>
      <c r="CC123" s="406">
        <f t="shared" si="973"/>
        <v>0</v>
      </c>
      <c r="CD123" s="406">
        <f t="shared" si="973"/>
        <v>0</v>
      </c>
      <c r="CE123" s="406">
        <f t="shared" si="973"/>
        <v>0</v>
      </c>
      <c r="CF123" s="406">
        <f t="shared" si="973"/>
        <v>0</v>
      </c>
      <c r="CG123" s="406">
        <f t="shared" si="973"/>
        <v>0</v>
      </c>
      <c r="CH123" s="406">
        <f t="shared" si="973"/>
        <v>0</v>
      </c>
      <c r="CI123" s="406">
        <f t="shared" si="973"/>
        <v>0</v>
      </c>
      <c r="CJ123" s="406">
        <f t="shared" si="973"/>
        <v>0</v>
      </c>
      <c r="CK123" s="406">
        <f t="shared" si="973"/>
        <v>0</v>
      </c>
      <c r="CL123" s="407">
        <f t="shared" si="973"/>
        <v>270000000</v>
      </c>
      <c r="CM123" s="407">
        <f t="shared" si="973"/>
        <v>0</v>
      </c>
      <c r="CN123" s="407">
        <f t="shared" si="973"/>
        <v>0</v>
      </c>
      <c r="CO123" s="407">
        <f t="shared" si="973"/>
        <v>0</v>
      </c>
      <c r="CP123" s="431">
        <f t="shared" si="738"/>
        <v>0</v>
      </c>
      <c r="CQ123" s="432">
        <f t="shared" si="739"/>
        <v>0</v>
      </c>
      <c r="CR123" s="412">
        <f>+BK123/$BK$60</f>
        <v>0</v>
      </c>
      <c r="CS123" s="433"/>
      <c r="CT123" s="282"/>
      <c r="CU123" s="283"/>
      <c r="CV123" s="434"/>
      <c r="CW123" s="283"/>
      <c r="CX123" s="434"/>
      <c r="CY123" s="283"/>
      <c r="CZ123" s="284"/>
      <c r="DA123" s="445"/>
      <c r="DB123" s="434"/>
      <c r="DC123" s="283"/>
      <c r="DD123" s="434"/>
      <c r="DF123" s="283"/>
      <c r="DG123" s="283"/>
      <c r="DH123" s="283"/>
      <c r="DI123" s="283"/>
      <c r="DJ123" s="283"/>
      <c r="DK123" s="284"/>
      <c r="DL123" s="283"/>
      <c r="DM123" s="283"/>
      <c r="DN123" s="283"/>
      <c r="DO123" s="283"/>
    </row>
    <row r="124" spans="1:119" s="134" customFormat="1" outlineLevel="2" x14ac:dyDescent="0.2">
      <c r="B124" s="452" t="str">
        <f t="shared" si="787"/>
        <v>A-2-0-4-21-110</v>
      </c>
      <c r="C124" s="183" t="s">
        <v>504</v>
      </c>
      <c r="D124" s="168" t="s">
        <v>415</v>
      </c>
      <c r="E124" s="300" t="s">
        <v>436</v>
      </c>
      <c r="F124" s="152">
        <v>67500000</v>
      </c>
      <c r="G124" s="150"/>
      <c r="H124" s="149"/>
      <c r="I124" s="178"/>
      <c r="J124" s="161"/>
      <c r="K124" s="161"/>
      <c r="L124" s="161"/>
      <c r="M124" s="162"/>
      <c r="N124" s="162"/>
      <c r="O124" s="162"/>
      <c r="P124" s="162"/>
      <c r="Q124" s="161"/>
      <c r="R124" s="161"/>
      <c r="S124" s="161"/>
      <c r="T124" s="161"/>
      <c r="U124" s="161"/>
      <c r="V124" s="161"/>
      <c r="W124" s="161"/>
      <c r="X124" s="161"/>
      <c r="Y124" s="161"/>
      <c r="Z124" s="161"/>
      <c r="AA124" s="161"/>
      <c r="AB124" s="161"/>
      <c r="AC124" s="161"/>
      <c r="AD124" s="161"/>
      <c r="AE124" s="154">
        <f t="shared" ref="AE124:AE128" si="974">+G124+I124+K124+M124+O124+Q124+S124+U124+W124+Y124+AA124+AC124</f>
        <v>0</v>
      </c>
      <c r="AF124" s="149">
        <f t="shared" ref="AF124:AF128" si="975">+H124+J124+L124+N124+P124+R124+T124+V124+X124+Z124+AB124+AD124</f>
        <v>0</v>
      </c>
      <c r="AG124" s="152"/>
      <c r="AH124" s="151"/>
      <c r="AI124" s="156">
        <f t="shared" ref="AI124:AI128" si="976">+F124-AE124+AF124-AG124+AH124</f>
        <v>67500000</v>
      </c>
      <c r="AJ124" s="149"/>
      <c r="AK124" s="204"/>
      <c r="AL124" s="153">
        <v>0</v>
      </c>
      <c r="AM124" s="178"/>
      <c r="AN124" s="161"/>
      <c r="AO124" s="161"/>
      <c r="AP124" s="161"/>
      <c r="AQ124" s="161"/>
      <c r="AR124" s="161"/>
      <c r="AS124" s="161"/>
      <c r="AT124" s="161"/>
      <c r="AU124" s="161"/>
      <c r="AV124" s="161"/>
      <c r="AW124" s="161"/>
      <c r="AX124" s="149">
        <f t="shared" ref="AX124:AX128" si="977">+SUM(AL124:AW124)</f>
        <v>0</v>
      </c>
      <c r="AY124" s="152">
        <v>0</v>
      </c>
      <c r="AZ124" s="178"/>
      <c r="BA124" s="161"/>
      <c r="BB124" s="161"/>
      <c r="BC124" s="161"/>
      <c r="BD124" s="161"/>
      <c r="BE124" s="161"/>
      <c r="BF124" s="161"/>
      <c r="BG124" s="161"/>
      <c r="BH124" s="161"/>
      <c r="BI124" s="161"/>
      <c r="BJ124" s="161"/>
      <c r="BK124" s="155">
        <f t="shared" ref="BK124:BK128" si="978">+SUM(AY124:BJ124)</f>
        <v>0</v>
      </c>
      <c r="BL124" s="152">
        <v>0</v>
      </c>
      <c r="BM124" s="178"/>
      <c r="BN124" s="161"/>
      <c r="BO124" s="161"/>
      <c r="BP124" s="161"/>
      <c r="BQ124" s="161"/>
      <c r="BR124" s="161"/>
      <c r="BS124" s="161"/>
      <c r="BT124" s="161"/>
      <c r="BU124" s="161"/>
      <c r="BV124" s="161"/>
      <c r="BW124" s="161"/>
      <c r="BX124" s="155">
        <f t="shared" ref="BX124:BX128" si="979">+SUM(BL124:BW124)</f>
        <v>0</v>
      </c>
      <c r="BY124" s="152">
        <v>0</v>
      </c>
      <c r="BZ124" s="178"/>
      <c r="CA124" s="161"/>
      <c r="CB124" s="161"/>
      <c r="CC124" s="161"/>
      <c r="CD124" s="161"/>
      <c r="CE124" s="161"/>
      <c r="CF124" s="161"/>
      <c r="CG124" s="161"/>
      <c r="CH124" s="161"/>
      <c r="CI124" s="161"/>
      <c r="CJ124" s="161"/>
      <c r="CK124" s="155">
        <f t="shared" ref="CK124:CK128" si="980">+SUM(BY124:CJ124)</f>
        <v>0</v>
      </c>
      <c r="CL124" s="152">
        <f t="shared" ref="CL124:CL128" si="981">+AI124-AX124</f>
        <v>67500000</v>
      </c>
      <c r="CM124" s="152">
        <f t="shared" ref="CM124:CM128" si="982">+AL124-AY124</f>
        <v>0</v>
      </c>
      <c r="CN124" s="152">
        <f t="shared" ref="CN124:CN128" si="983">+BK124-BX124</f>
        <v>0</v>
      </c>
      <c r="CO124" s="152">
        <f t="shared" ref="CO124:CO128" si="984">+BX124-CK124</f>
        <v>0</v>
      </c>
      <c r="CP124" s="355">
        <f t="shared" ref="CP124:CP132" si="985">IFERROR(AX124/AI124,0)</f>
        <v>0</v>
      </c>
      <c r="CQ124" s="356">
        <f t="shared" ref="CQ124:CQ132" si="986">IFERROR(BK124/AI124,0)</f>
        <v>0</v>
      </c>
      <c r="CR124" s="164"/>
      <c r="CS124" s="404" t="e">
        <f>+AY124/$AY$123</f>
        <v>#DIV/0!</v>
      </c>
      <c r="CT124" s="137"/>
      <c r="CU124" s="158">
        <v>67500000</v>
      </c>
      <c r="CV124" s="426">
        <f t="shared" ref="CV124:CV128" si="987">+CU124-AI124</f>
        <v>0</v>
      </c>
      <c r="CW124" s="436">
        <v>0</v>
      </c>
      <c r="CX124" s="426">
        <f t="shared" ref="CX124:CX128" si="988">+CW124-AX124</f>
        <v>0</v>
      </c>
      <c r="CY124" s="436">
        <v>0</v>
      </c>
      <c r="CZ124" s="428">
        <f t="shared" ref="CZ124:CZ128" si="989">+CY124-BK124</f>
        <v>0</v>
      </c>
      <c r="DA124" s="436">
        <v>0</v>
      </c>
      <c r="DB124" s="426">
        <f t="shared" ref="DB124:DB128" si="990">+DA124-BX124</f>
        <v>0</v>
      </c>
      <c r="DC124" s="436">
        <v>0</v>
      </c>
      <c r="DD124" s="426">
        <f t="shared" ref="DD124:DD128" si="991">+DC124-CK124</f>
        <v>0</v>
      </c>
      <c r="DF124" s="157"/>
      <c r="DG124" s="157"/>
      <c r="DH124" s="157"/>
      <c r="DI124" s="157"/>
      <c r="DJ124" s="157"/>
      <c r="DK124" s="157"/>
      <c r="DL124" s="157"/>
      <c r="DM124" s="157"/>
      <c r="DN124" s="157"/>
      <c r="DO124" s="157"/>
    </row>
    <row r="125" spans="1:119" s="134" customFormat="1" outlineLevel="2" x14ac:dyDescent="0.2">
      <c r="B125" s="452" t="str">
        <f t="shared" si="787"/>
        <v>A-2-0-4-21-410</v>
      </c>
      <c r="C125" s="183" t="s">
        <v>505</v>
      </c>
      <c r="D125" s="168" t="s">
        <v>415</v>
      </c>
      <c r="E125" s="300" t="s">
        <v>437</v>
      </c>
      <c r="F125" s="152">
        <v>67500000</v>
      </c>
      <c r="G125" s="150"/>
      <c r="H125" s="149"/>
      <c r="I125" s="178"/>
      <c r="J125" s="161"/>
      <c r="K125" s="161"/>
      <c r="L125" s="161"/>
      <c r="M125" s="162"/>
      <c r="N125" s="162"/>
      <c r="O125" s="162"/>
      <c r="P125" s="162"/>
      <c r="Q125" s="161"/>
      <c r="R125" s="161"/>
      <c r="S125" s="161"/>
      <c r="T125" s="161"/>
      <c r="U125" s="161"/>
      <c r="V125" s="161"/>
      <c r="W125" s="161"/>
      <c r="X125" s="161"/>
      <c r="Y125" s="161"/>
      <c r="Z125" s="161"/>
      <c r="AA125" s="161"/>
      <c r="AB125" s="161"/>
      <c r="AC125" s="161"/>
      <c r="AD125" s="161"/>
      <c r="AE125" s="154">
        <f t="shared" si="974"/>
        <v>0</v>
      </c>
      <c r="AF125" s="149">
        <f t="shared" si="975"/>
        <v>0</v>
      </c>
      <c r="AG125" s="152"/>
      <c r="AH125" s="151"/>
      <c r="AI125" s="156">
        <f t="shared" si="976"/>
        <v>67500000</v>
      </c>
      <c r="AJ125" s="149"/>
      <c r="AK125" s="204"/>
      <c r="AL125" s="153">
        <v>0</v>
      </c>
      <c r="AM125" s="178"/>
      <c r="AN125" s="161"/>
      <c r="AO125" s="161"/>
      <c r="AP125" s="161"/>
      <c r="AQ125" s="161"/>
      <c r="AR125" s="161"/>
      <c r="AS125" s="161"/>
      <c r="AT125" s="161"/>
      <c r="AU125" s="161"/>
      <c r="AV125" s="161"/>
      <c r="AW125" s="161"/>
      <c r="AX125" s="149">
        <f t="shared" si="977"/>
        <v>0</v>
      </c>
      <c r="AY125" s="152">
        <v>0</v>
      </c>
      <c r="AZ125" s="178"/>
      <c r="BA125" s="161"/>
      <c r="BB125" s="161"/>
      <c r="BC125" s="161"/>
      <c r="BD125" s="161"/>
      <c r="BE125" s="161"/>
      <c r="BF125" s="161"/>
      <c r="BG125" s="161"/>
      <c r="BH125" s="161"/>
      <c r="BI125" s="161"/>
      <c r="BJ125" s="161"/>
      <c r="BK125" s="155">
        <f t="shared" si="978"/>
        <v>0</v>
      </c>
      <c r="BL125" s="152">
        <v>0</v>
      </c>
      <c r="BM125" s="178"/>
      <c r="BN125" s="161"/>
      <c r="BO125" s="161"/>
      <c r="BP125" s="161"/>
      <c r="BQ125" s="161"/>
      <c r="BR125" s="161"/>
      <c r="BS125" s="161"/>
      <c r="BT125" s="161"/>
      <c r="BU125" s="161"/>
      <c r="BV125" s="161"/>
      <c r="BW125" s="161"/>
      <c r="BX125" s="155">
        <f t="shared" si="979"/>
        <v>0</v>
      </c>
      <c r="BY125" s="152">
        <v>0</v>
      </c>
      <c r="BZ125" s="178"/>
      <c r="CA125" s="161"/>
      <c r="CB125" s="161"/>
      <c r="CC125" s="161"/>
      <c r="CD125" s="161"/>
      <c r="CE125" s="161"/>
      <c r="CF125" s="161"/>
      <c r="CG125" s="161"/>
      <c r="CH125" s="161"/>
      <c r="CI125" s="161"/>
      <c r="CJ125" s="161"/>
      <c r="CK125" s="155">
        <f t="shared" si="980"/>
        <v>0</v>
      </c>
      <c r="CL125" s="152">
        <f t="shared" si="981"/>
        <v>67500000</v>
      </c>
      <c r="CM125" s="152">
        <f t="shared" si="982"/>
        <v>0</v>
      </c>
      <c r="CN125" s="152">
        <f t="shared" si="983"/>
        <v>0</v>
      </c>
      <c r="CO125" s="152">
        <f t="shared" si="984"/>
        <v>0</v>
      </c>
      <c r="CP125" s="355">
        <f t="shared" si="985"/>
        <v>0</v>
      </c>
      <c r="CQ125" s="356">
        <f t="shared" si="986"/>
        <v>0</v>
      </c>
      <c r="CR125" s="164"/>
      <c r="CS125" s="404" t="e">
        <f t="shared" ref="CS125:CS127" si="992">+AY125/$AY$123</f>
        <v>#DIV/0!</v>
      </c>
      <c r="CT125" s="137"/>
      <c r="CU125" s="158">
        <v>67500000</v>
      </c>
      <c r="CV125" s="426">
        <f t="shared" si="987"/>
        <v>0</v>
      </c>
      <c r="CW125" s="436">
        <v>0</v>
      </c>
      <c r="CX125" s="426">
        <f t="shared" si="988"/>
        <v>0</v>
      </c>
      <c r="CY125" s="436">
        <v>0</v>
      </c>
      <c r="CZ125" s="428">
        <f t="shared" si="989"/>
        <v>0</v>
      </c>
      <c r="DA125" s="436">
        <v>0</v>
      </c>
      <c r="DB125" s="426">
        <f t="shared" si="990"/>
        <v>0</v>
      </c>
      <c r="DC125" s="436">
        <v>0</v>
      </c>
      <c r="DD125" s="426">
        <f t="shared" si="991"/>
        <v>0</v>
      </c>
      <c r="DF125" s="157"/>
      <c r="DG125" s="157"/>
      <c r="DH125" s="157"/>
      <c r="DI125" s="157"/>
      <c r="DJ125" s="157"/>
      <c r="DK125" s="157"/>
      <c r="DL125" s="157"/>
      <c r="DM125" s="157"/>
      <c r="DN125" s="157"/>
      <c r="DO125" s="157"/>
    </row>
    <row r="126" spans="1:119" s="134" customFormat="1" outlineLevel="2" x14ac:dyDescent="0.2">
      <c r="B126" s="452" t="str">
        <f t="shared" si="787"/>
        <v>A-2-0-4-21-510</v>
      </c>
      <c r="C126" s="183" t="s">
        <v>506</v>
      </c>
      <c r="D126" s="168" t="s">
        <v>415</v>
      </c>
      <c r="E126" s="300" t="s">
        <v>438</v>
      </c>
      <c r="F126" s="152">
        <v>67500000</v>
      </c>
      <c r="G126" s="150"/>
      <c r="H126" s="149"/>
      <c r="I126" s="178"/>
      <c r="J126" s="161"/>
      <c r="K126" s="161"/>
      <c r="L126" s="161"/>
      <c r="M126" s="162"/>
      <c r="N126" s="162"/>
      <c r="O126" s="162"/>
      <c r="P126" s="162"/>
      <c r="Q126" s="161"/>
      <c r="R126" s="161"/>
      <c r="S126" s="161"/>
      <c r="T126" s="161"/>
      <c r="U126" s="161"/>
      <c r="V126" s="161"/>
      <c r="W126" s="161"/>
      <c r="X126" s="161"/>
      <c r="Y126" s="161"/>
      <c r="Z126" s="161"/>
      <c r="AA126" s="161"/>
      <c r="AB126" s="161"/>
      <c r="AC126" s="161"/>
      <c r="AD126" s="161"/>
      <c r="AE126" s="154">
        <f t="shared" si="974"/>
        <v>0</v>
      </c>
      <c r="AF126" s="149">
        <f t="shared" si="975"/>
        <v>0</v>
      </c>
      <c r="AG126" s="152"/>
      <c r="AH126" s="151"/>
      <c r="AI126" s="156">
        <f t="shared" si="976"/>
        <v>67500000</v>
      </c>
      <c r="AJ126" s="149"/>
      <c r="AK126" s="204"/>
      <c r="AL126" s="153">
        <v>0</v>
      </c>
      <c r="AM126" s="178"/>
      <c r="AN126" s="161"/>
      <c r="AO126" s="161"/>
      <c r="AP126" s="161"/>
      <c r="AQ126" s="161"/>
      <c r="AR126" s="161"/>
      <c r="AS126" s="161"/>
      <c r="AT126" s="161"/>
      <c r="AU126" s="161"/>
      <c r="AV126" s="161"/>
      <c r="AW126" s="161"/>
      <c r="AX126" s="149">
        <f t="shared" si="977"/>
        <v>0</v>
      </c>
      <c r="AY126" s="152">
        <v>0</v>
      </c>
      <c r="AZ126" s="178"/>
      <c r="BA126" s="161"/>
      <c r="BB126" s="161"/>
      <c r="BC126" s="161"/>
      <c r="BD126" s="161"/>
      <c r="BE126" s="161"/>
      <c r="BF126" s="161"/>
      <c r="BG126" s="161"/>
      <c r="BH126" s="161"/>
      <c r="BI126" s="161"/>
      <c r="BJ126" s="161"/>
      <c r="BK126" s="155">
        <f t="shared" si="978"/>
        <v>0</v>
      </c>
      <c r="BL126" s="152">
        <v>0</v>
      </c>
      <c r="BM126" s="178"/>
      <c r="BN126" s="161"/>
      <c r="BO126" s="161"/>
      <c r="BP126" s="161"/>
      <c r="BQ126" s="161"/>
      <c r="BR126" s="161"/>
      <c r="BS126" s="161"/>
      <c r="BT126" s="161"/>
      <c r="BU126" s="161"/>
      <c r="BV126" s="161"/>
      <c r="BW126" s="161"/>
      <c r="BX126" s="155">
        <f t="shared" si="979"/>
        <v>0</v>
      </c>
      <c r="BY126" s="152">
        <v>0</v>
      </c>
      <c r="BZ126" s="178"/>
      <c r="CA126" s="161"/>
      <c r="CB126" s="161"/>
      <c r="CC126" s="161"/>
      <c r="CD126" s="161"/>
      <c r="CE126" s="161"/>
      <c r="CF126" s="161"/>
      <c r="CG126" s="161"/>
      <c r="CH126" s="161"/>
      <c r="CI126" s="161"/>
      <c r="CJ126" s="161"/>
      <c r="CK126" s="155">
        <f t="shared" si="980"/>
        <v>0</v>
      </c>
      <c r="CL126" s="152">
        <f t="shared" si="981"/>
        <v>67500000</v>
      </c>
      <c r="CM126" s="152">
        <f t="shared" si="982"/>
        <v>0</v>
      </c>
      <c r="CN126" s="152">
        <f t="shared" si="983"/>
        <v>0</v>
      </c>
      <c r="CO126" s="152">
        <f t="shared" si="984"/>
        <v>0</v>
      </c>
      <c r="CP126" s="355">
        <f t="shared" si="985"/>
        <v>0</v>
      </c>
      <c r="CQ126" s="356">
        <f t="shared" si="986"/>
        <v>0</v>
      </c>
      <c r="CR126" s="164"/>
      <c r="CS126" s="404" t="e">
        <f t="shared" si="992"/>
        <v>#DIV/0!</v>
      </c>
      <c r="CT126" s="137"/>
      <c r="CU126" s="158">
        <v>67500000</v>
      </c>
      <c r="CV126" s="426">
        <f t="shared" si="987"/>
        <v>0</v>
      </c>
      <c r="CW126" s="436">
        <v>0</v>
      </c>
      <c r="CX126" s="426">
        <f t="shared" si="988"/>
        <v>0</v>
      </c>
      <c r="CY126" s="436">
        <v>0</v>
      </c>
      <c r="CZ126" s="428">
        <f t="shared" si="989"/>
        <v>0</v>
      </c>
      <c r="DA126" s="436">
        <v>0</v>
      </c>
      <c r="DB126" s="426">
        <f t="shared" si="990"/>
        <v>0</v>
      </c>
      <c r="DC126" s="436">
        <v>0</v>
      </c>
      <c r="DD126" s="426">
        <f t="shared" si="991"/>
        <v>0</v>
      </c>
      <c r="DF126" s="157"/>
      <c r="DG126" s="157"/>
      <c r="DH126" s="157"/>
      <c r="DI126" s="157"/>
      <c r="DJ126" s="157"/>
      <c r="DK126" s="157"/>
      <c r="DL126" s="157"/>
      <c r="DM126" s="157"/>
      <c r="DN126" s="157"/>
      <c r="DO126" s="157"/>
    </row>
    <row r="127" spans="1:119" s="134" customFormat="1" outlineLevel="2" x14ac:dyDescent="0.2">
      <c r="B127" s="452" t="str">
        <f t="shared" si="787"/>
        <v>A-2-0-4-21-810</v>
      </c>
      <c r="C127" s="183" t="s">
        <v>507</v>
      </c>
      <c r="D127" s="168" t="s">
        <v>415</v>
      </c>
      <c r="E127" s="300" t="s">
        <v>439</v>
      </c>
      <c r="F127" s="152">
        <v>67500000</v>
      </c>
      <c r="G127" s="150"/>
      <c r="H127" s="149"/>
      <c r="I127" s="178"/>
      <c r="J127" s="161"/>
      <c r="K127" s="161"/>
      <c r="L127" s="161"/>
      <c r="M127" s="162"/>
      <c r="N127" s="162"/>
      <c r="O127" s="162"/>
      <c r="P127" s="162"/>
      <c r="Q127" s="161"/>
      <c r="R127" s="161"/>
      <c r="S127" s="161"/>
      <c r="T127" s="161"/>
      <c r="U127" s="161"/>
      <c r="V127" s="161"/>
      <c r="W127" s="161"/>
      <c r="X127" s="161"/>
      <c r="Y127" s="161"/>
      <c r="Z127" s="161"/>
      <c r="AA127" s="161"/>
      <c r="AB127" s="161"/>
      <c r="AC127" s="161"/>
      <c r="AD127" s="161"/>
      <c r="AE127" s="154">
        <f t="shared" si="974"/>
        <v>0</v>
      </c>
      <c r="AF127" s="149">
        <f t="shared" si="975"/>
        <v>0</v>
      </c>
      <c r="AG127" s="152"/>
      <c r="AH127" s="151"/>
      <c r="AI127" s="156">
        <f t="shared" si="976"/>
        <v>67500000</v>
      </c>
      <c r="AJ127" s="149"/>
      <c r="AK127" s="204"/>
      <c r="AL127" s="153">
        <v>0</v>
      </c>
      <c r="AM127" s="178"/>
      <c r="AN127" s="161"/>
      <c r="AO127" s="161"/>
      <c r="AP127" s="161"/>
      <c r="AQ127" s="161"/>
      <c r="AR127" s="161"/>
      <c r="AS127" s="161"/>
      <c r="AT127" s="161"/>
      <c r="AU127" s="161"/>
      <c r="AV127" s="161"/>
      <c r="AW127" s="161"/>
      <c r="AX127" s="149">
        <f t="shared" si="977"/>
        <v>0</v>
      </c>
      <c r="AY127" s="152">
        <v>0</v>
      </c>
      <c r="AZ127" s="178"/>
      <c r="BA127" s="161"/>
      <c r="BB127" s="161"/>
      <c r="BC127" s="161"/>
      <c r="BD127" s="161"/>
      <c r="BE127" s="161"/>
      <c r="BF127" s="161"/>
      <c r="BG127" s="161"/>
      <c r="BH127" s="161"/>
      <c r="BI127" s="161"/>
      <c r="BJ127" s="161"/>
      <c r="BK127" s="155">
        <f t="shared" si="978"/>
        <v>0</v>
      </c>
      <c r="BL127" s="152">
        <v>0</v>
      </c>
      <c r="BM127" s="178"/>
      <c r="BN127" s="161"/>
      <c r="BO127" s="161"/>
      <c r="BP127" s="161"/>
      <c r="BQ127" s="161"/>
      <c r="BR127" s="161"/>
      <c r="BS127" s="161"/>
      <c r="BT127" s="161"/>
      <c r="BU127" s="161"/>
      <c r="BV127" s="161"/>
      <c r="BW127" s="161"/>
      <c r="BX127" s="155">
        <f t="shared" si="979"/>
        <v>0</v>
      </c>
      <c r="BY127" s="152">
        <v>0</v>
      </c>
      <c r="BZ127" s="178"/>
      <c r="CA127" s="161"/>
      <c r="CB127" s="161"/>
      <c r="CC127" s="161"/>
      <c r="CD127" s="161"/>
      <c r="CE127" s="161"/>
      <c r="CF127" s="161"/>
      <c r="CG127" s="161"/>
      <c r="CH127" s="161"/>
      <c r="CI127" s="161"/>
      <c r="CJ127" s="161"/>
      <c r="CK127" s="155">
        <f t="shared" si="980"/>
        <v>0</v>
      </c>
      <c r="CL127" s="152">
        <f t="shared" si="981"/>
        <v>67500000</v>
      </c>
      <c r="CM127" s="152">
        <f t="shared" si="982"/>
        <v>0</v>
      </c>
      <c r="CN127" s="152">
        <f t="shared" si="983"/>
        <v>0</v>
      </c>
      <c r="CO127" s="152">
        <f t="shared" si="984"/>
        <v>0</v>
      </c>
      <c r="CP127" s="355">
        <f t="shared" si="985"/>
        <v>0</v>
      </c>
      <c r="CQ127" s="356">
        <f t="shared" si="986"/>
        <v>0</v>
      </c>
      <c r="CR127" s="164"/>
      <c r="CS127" s="404" t="e">
        <f t="shared" si="992"/>
        <v>#DIV/0!</v>
      </c>
      <c r="CT127" s="137"/>
      <c r="CU127" s="158">
        <v>67500000</v>
      </c>
      <c r="CV127" s="426">
        <f t="shared" si="987"/>
        <v>0</v>
      </c>
      <c r="CW127" s="436">
        <v>0</v>
      </c>
      <c r="CX127" s="426">
        <f t="shared" si="988"/>
        <v>0</v>
      </c>
      <c r="CY127" s="436">
        <v>0</v>
      </c>
      <c r="CZ127" s="428">
        <f t="shared" si="989"/>
        <v>0</v>
      </c>
      <c r="DA127" s="436">
        <v>0</v>
      </c>
      <c r="DB127" s="426">
        <f t="shared" si="990"/>
        <v>0</v>
      </c>
      <c r="DC127" s="436">
        <v>0</v>
      </c>
      <c r="DD127" s="426">
        <f t="shared" si="991"/>
        <v>0</v>
      </c>
      <c r="DF127" s="157"/>
      <c r="DG127" s="157"/>
      <c r="DH127" s="157"/>
      <c r="DI127" s="157"/>
      <c r="DJ127" s="157"/>
      <c r="DK127" s="157"/>
      <c r="DL127" s="157"/>
      <c r="DM127" s="157"/>
      <c r="DN127" s="157"/>
      <c r="DO127" s="157"/>
    </row>
    <row r="128" spans="1:119" s="175" customFormat="1" ht="20.25" customHeight="1" outlineLevel="1" x14ac:dyDescent="0.25">
      <c r="A128" s="169"/>
      <c r="B128" s="452" t="str">
        <f>+C130&amp;D130</f>
        <v>A-2-0-4-41-1310</v>
      </c>
      <c r="C128" s="179" t="s">
        <v>517</v>
      </c>
      <c r="D128" s="170" t="s">
        <v>415</v>
      </c>
      <c r="E128" s="399" t="s">
        <v>573</v>
      </c>
      <c r="F128" s="237">
        <v>0</v>
      </c>
      <c r="G128" s="194"/>
      <c r="H128" s="322">
        <v>15000000</v>
      </c>
      <c r="I128" s="237"/>
      <c r="J128" s="187"/>
      <c r="K128" s="187"/>
      <c r="L128" s="187"/>
      <c r="M128" s="187"/>
      <c r="N128" s="187"/>
      <c r="O128" s="187"/>
      <c r="P128" s="187"/>
      <c r="Q128" s="187"/>
      <c r="R128" s="187"/>
      <c r="S128" s="187"/>
      <c r="T128" s="187"/>
      <c r="U128" s="187"/>
      <c r="V128" s="187"/>
      <c r="W128" s="187"/>
      <c r="X128" s="187"/>
      <c r="Y128" s="187"/>
      <c r="Z128" s="187"/>
      <c r="AA128" s="187"/>
      <c r="AB128" s="187"/>
      <c r="AC128" s="187"/>
      <c r="AD128" s="187"/>
      <c r="AE128" s="194">
        <f t="shared" si="974"/>
        <v>0</v>
      </c>
      <c r="AF128" s="187">
        <f t="shared" si="975"/>
        <v>15000000</v>
      </c>
      <c r="AG128" s="237"/>
      <c r="AH128" s="210"/>
      <c r="AI128" s="322">
        <f t="shared" si="976"/>
        <v>15000000</v>
      </c>
      <c r="AJ128" s="187"/>
      <c r="AK128" s="237"/>
      <c r="AL128" s="153">
        <v>0</v>
      </c>
      <c r="AM128" s="178"/>
      <c r="AN128" s="161"/>
      <c r="AO128" s="161"/>
      <c r="AP128" s="161"/>
      <c r="AQ128" s="161"/>
      <c r="AR128" s="161"/>
      <c r="AS128" s="161"/>
      <c r="AT128" s="161"/>
      <c r="AU128" s="161"/>
      <c r="AV128" s="161"/>
      <c r="AW128" s="161"/>
      <c r="AX128" s="149">
        <f t="shared" si="977"/>
        <v>0</v>
      </c>
      <c r="AY128" s="363">
        <v>0</v>
      </c>
      <c r="AZ128" s="363"/>
      <c r="BA128" s="321"/>
      <c r="BB128" s="321"/>
      <c r="BC128" s="321"/>
      <c r="BD128" s="321"/>
      <c r="BE128" s="321"/>
      <c r="BF128" s="321"/>
      <c r="BG128" s="321"/>
      <c r="BH128" s="321"/>
      <c r="BI128" s="321"/>
      <c r="BJ128" s="321"/>
      <c r="BK128" s="321">
        <f t="shared" si="978"/>
        <v>0</v>
      </c>
      <c r="BL128" s="363">
        <v>0</v>
      </c>
      <c r="BM128" s="363"/>
      <c r="BN128" s="321"/>
      <c r="BO128" s="321"/>
      <c r="BP128" s="321"/>
      <c r="BQ128" s="321"/>
      <c r="BR128" s="321"/>
      <c r="BS128" s="321"/>
      <c r="BT128" s="321"/>
      <c r="BU128" s="321"/>
      <c r="BV128" s="321"/>
      <c r="BW128" s="321"/>
      <c r="BX128" s="321">
        <f t="shared" si="979"/>
        <v>0</v>
      </c>
      <c r="BY128" s="363">
        <v>0</v>
      </c>
      <c r="BZ128" s="363"/>
      <c r="CA128" s="321"/>
      <c r="CB128" s="321"/>
      <c r="CC128" s="321"/>
      <c r="CD128" s="321"/>
      <c r="CE128" s="321"/>
      <c r="CF128" s="321"/>
      <c r="CG128" s="321"/>
      <c r="CH128" s="321"/>
      <c r="CI128" s="321"/>
      <c r="CJ128" s="321"/>
      <c r="CK128" s="321">
        <f t="shared" si="980"/>
        <v>0</v>
      </c>
      <c r="CL128" s="363">
        <f t="shared" si="981"/>
        <v>15000000</v>
      </c>
      <c r="CM128" s="363">
        <f t="shared" si="982"/>
        <v>0</v>
      </c>
      <c r="CN128" s="363">
        <f t="shared" si="983"/>
        <v>0</v>
      </c>
      <c r="CO128" s="363">
        <f t="shared" si="984"/>
        <v>0</v>
      </c>
      <c r="CP128" s="245">
        <f t="shared" si="985"/>
        <v>0</v>
      </c>
      <c r="CQ128" s="244">
        <f t="shared" si="986"/>
        <v>0</v>
      </c>
      <c r="CR128" s="267">
        <f>+BK128/$BK$60</f>
        <v>0</v>
      </c>
      <c r="CS128" s="228"/>
      <c r="CT128" s="172"/>
      <c r="CU128" s="158">
        <v>15000000</v>
      </c>
      <c r="CV128" s="426">
        <f t="shared" si="987"/>
        <v>0</v>
      </c>
      <c r="CW128" s="436">
        <v>0</v>
      </c>
      <c r="CX128" s="426">
        <f t="shared" si="988"/>
        <v>0</v>
      </c>
      <c r="CY128" s="436">
        <v>0</v>
      </c>
      <c r="CZ128" s="428">
        <f t="shared" si="989"/>
        <v>0</v>
      </c>
      <c r="DA128" s="436">
        <v>0</v>
      </c>
      <c r="DB128" s="426">
        <f t="shared" si="990"/>
        <v>0</v>
      </c>
      <c r="DC128" s="436">
        <v>0</v>
      </c>
      <c r="DD128" s="426">
        <f t="shared" si="991"/>
        <v>0</v>
      </c>
      <c r="DF128" s="173"/>
      <c r="DG128" s="173"/>
      <c r="DH128" s="173"/>
      <c r="DI128" s="173"/>
      <c r="DJ128" s="173"/>
      <c r="DK128" s="174"/>
      <c r="DL128" s="173"/>
      <c r="DM128" s="173"/>
      <c r="DN128" s="173"/>
      <c r="DO128" s="173"/>
    </row>
    <row r="129" spans="1:121" s="326" customFormat="1" ht="33.75" customHeight="1" outlineLevel="1" x14ac:dyDescent="0.25">
      <c r="A129" s="324"/>
      <c r="B129" s="454"/>
      <c r="C129" s="179" t="s">
        <v>652</v>
      </c>
      <c r="D129" s="170" t="s">
        <v>415</v>
      </c>
      <c r="E129" s="399" t="s">
        <v>653</v>
      </c>
      <c r="F129" s="237">
        <f>+SUM(F130:F132)</f>
        <v>140000000</v>
      </c>
      <c r="G129" s="194">
        <f t="shared" ref="G129:BR129" si="993">+SUM(G130:G132)</f>
        <v>0</v>
      </c>
      <c r="H129" s="187">
        <f t="shared" si="993"/>
        <v>0</v>
      </c>
      <c r="I129" s="237">
        <f t="shared" si="993"/>
        <v>0</v>
      </c>
      <c r="J129" s="187">
        <f t="shared" si="993"/>
        <v>0</v>
      </c>
      <c r="K129" s="187">
        <f t="shared" si="993"/>
        <v>0</v>
      </c>
      <c r="L129" s="187">
        <f t="shared" si="993"/>
        <v>0</v>
      </c>
      <c r="M129" s="187">
        <f t="shared" si="993"/>
        <v>0</v>
      </c>
      <c r="N129" s="187">
        <f t="shared" si="993"/>
        <v>0</v>
      </c>
      <c r="O129" s="187">
        <f t="shared" si="993"/>
        <v>0</v>
      </c>
      <c r="P129" s="187">
        <f t="shared" si="993"/>
        <v>0</v>
      </c>
      <c r="Q129" s="187">
        <f t="shared" si="993"/>
        <v>0</v>
      </c>
      <c r="R129" s="187">
        <f t="shared" si="993"/>
        <v>0</v>
      </c>
      <c r="S129" s="187">
        <f t="shared" si="993"/>
        <v>0</v>
      </c>
      <c r="T129" s="187">
        <f t="shared" si="993"/>
        <v>0</v>
      </c>
      <c r="U129" s="187">
        <f t="shared" si="993"/>
        <v>0</v>
      </c>
      <c r="V129" s="187">
        <f t="shared" si="993"/>
        <v>0</v>
      </c>
      <c r="W129" s="187">
        <f t="shared" si="993"/>
        <v>0</v>
      </c>
      <c r="X129" s="187">
        <f t="shared" si="993"/>
        <v>0</v>
      </c>
      <c r="Y129" s="187">
        <f t="shared" si="993"/>
        <v>0</v>
      </c>
      <c r="Z129" s="187">
        <f t="shared" si="993"/>
        <v>0</v>
      </c>
      <c r="AA129" s="187">
        <f t="shared" si="993"/>
        <v>0</v>
      </c>
      <c r="AB129" s="187">
        <f t="shared" si="993"/>
        <v>0</v>
      </c>
      <c r="AC129" s="187">
        <f t="shared" si="993"/>
        <v>0</v>
      </c>
      <c r="AD129" s="187">
        <f t="shared" si="993"/>
        <v>0</v>
      </c>
      <c r="AE129" s="194">
        <f t="shared" si="993"/>
        <v>0</v>
      </c>
      <c r="AF129" s="187">
        <f t="shared" si="993"/>
        <v>0</v>
      </c>
      <c r="AG129" s="237">
        <f t="shared" si="993"/>
        <v>0</v>
      </c>
      <c r="AH129" s="210">
        <f t="shared" si="993"/>
        <v>0</v>
      </c>
      <c r="AI129" s="187">
        <f t="shared" si="993"/>
        <v>140000000</v>
      </c>
      <c r="AJ129" s="187">
        <f t="shared" si="993"/>
        <v>0</v>
      </c>
      <c r="AK129" s="237">
        <f t="shared" si="993"/>
        <v>0</v>
      </c>
      <c r="AL129" s="187">
        <f t="shared" si="993"/>
        <v>0</v>
      </c>
      <c r="AM129" s="237">
        <f t="shared" si="993"/>
        <v>0</v>
      </c>
      <c r="AN129" s="187">
        <f t="shared" si="993"/>
        <v>0</v>
      </c>
      <c r="AO129" s="187">
        <f t="shared" si="993"/>
        <v>0</v>
      </c>
      <c r="AP129" s="187">
        <f t="shared" si="993"/>
        <v>0</v>
      </c>
      <c r="AQ129" s="187">
        <f t="shared" si="993"/>
        <v>0</v>
      </c>
      <c r="AR129" s="187">
        <f t="shared" si="993"/>
        <v>0</v>
      </c>
      <c r="AS129" s="187">
        <f t="shared" si="993"/>
        <v>0</v>
      </c>
      <c r="AT129" s="187">
        <f t="shared" si="993"/>
        <v>0</v>
      </c>
      <c r="AU129" s="187">
        <f t="shared" si="993"/>
        <v>0</v>
      </c>
      <c r="AV129" s="187">
        <f t="shared" si="993"/>
        <v>0</v>
      </c>
      <c r="AW129" s="187">
        <f t="shared" si="993"/>
        <v>0</v>
      </c>
      <c r="AX129" s="187">
        <f t="shared" si="993"/>
        <v>0</v>
      </c>
      <c r="AY129" s="237">
        <f t="shared" si="993"/>
        <v>0</v>
      </c>
      <c r="AZ129" s="237">
        <f t="shared" si="993"/>
        <v>0</v>
      </c>
      <c r="BA129" s="187">
        <f t="shared" si="993"/>
        <v>0</v>
      </c>
      <c r="BB129" s="187">
        <f t="shared" si="993"/>
        <v>0</v>
      </c>
      <c r="BC129" s="187">
        <f t="shared" si="993"/>
        <v>0</v>
      </c>
      <c r="BD129" s="187">
        <f t="shared" si="993"/>
        <v>0</v>
      </c>
      <c r="BE129" s="187">
        <f t="shared" si="993"/>
        <v>0</v>
      </c>
      <c r="BF129" s="187">
        <f t="shared" si="993"/>
        <v>0</v>
      </c>
      <c r="BG129" s="187">
        <f t="shared" si="993"/>
        <v>0</v>
      </c>
      <c r="BH129" s="187">
        <f t="shared" si="993"/>
        <v>0</v>
      </c>
      <c r="BI129" s="187">
        <f t="shared" si="993"/>
        <v>0</v>
      </c>
      <c r="BJ129" s="187">
        <f t="shared" si="993"/>
        <v>0</v>
      </c>
      <c r="BK129" s="187">
        <f t="shared" si="993"/>
        <v>0</v>
      </c>
      <c r="BL129" s="237">
        <f t="shared" si="993"/>
        <v>0</v>
      </c>
      <c r="BM129" s="237">
        <f t="shared" si="993"/>
        <v>0</v>
      </c>
      <c r="BN129" s="187">
        <f t="shared" si="993"/>
        <v>0</v>
      </c>
      <c r="BO129" s="187">
        <f t="shared" si="993"/>
        <v>0</v>
      </c>
      <c r="BP129" s="187">
        <f t="shared" si="993"/>
        <v>0</v>
      </c>
      <c r="BQ129" s="187">
        <f t="shared" si="993"/>
        <v>0</v>
      </c>
      <c r="BR129" s="187">
        <f t="shared" si="993"/>
        <v>0</v>
      </c>
      <c r="BS129" s="187">
        <f t="shared" ref="BS129:CO129" si="994">+SUM(BS130:BS132)</f>
        <v>0</v>
      </c>
      <c r="BT129" s="187">
        <f t="shared" si="994"/>
        <v>0</v>
      </c>
      <c r="BU129" s="187">
        <f t="shared" si="994"/>
        <v>0</v>
      </c>
      <c r="BV129" s="187">
        <f t="shared" si="994"/>
        <v>0</v>
      </c>
      <c r="BW129" s="187">
        <f t="shared" si="994"/>
        <v>0</v>
      </c>
      <c r="BX129" s="187">
        <f t="shared" si="994"/>
        <v>0</v>
      </c>
      <c r="BY129" s="237">
        <f t="shared" si="994"/>
        <v>0</v>
      </c>
      <c r="BZ129" s="237">
        <f t="shared" si="994"/>
        <v>0</v>
      </c>
      <c r="CA129" s="187">
        <f t="shared" si="994"/>
        <v>0</v>
      </c>
      <c r="CB129" s="187">
        <f t="shared" si="994"/>
        <v>0</v>
      </c>
      <c r="CC129" s="187">
        <f t="shared" si="994"/>
        <v>0</v>
      </c>
      <c r="CD129" s="187">
        <f t="shared" si="994"/>
        <v>0</v>
      </c>
      <c r="CE129" s="187">
        <f t="shared" si="994"/>
        <v>0</v>
      </c>
      <c r="CF129" s="187">
        <f t="shared" si="994"/>
        <v>0</v>
      </c>
      <c r="CG129" s="187">
        <f t="shared" si="994"/>
        <v>0</v>
      </c>
      <c r="CH129" s="187">
        <f t="shared" si="994"/>
        <v>0</v>
      </c>
      <c r="CI129" s="187">
        <f t="shared" si="994"/>
        <v>0</v>
      </c>
      <c r="CJ129" s="187">
        <f t="shared" si="994"/>
        <v>0</v>
      </c>
      <c r="CK129" s="187">
        <f t="shared" si="994"/>
        <v>0</v>
      </c>
      <c r="CL129" s="237">
        <f t="shared" si="994"/>
        <v>140000000</v>
      </c>
      <c r="CM129" s="237">
        <f t="shared" si="994"/>
        <v>0</v>
      </c>
      <c r="CN129" s="237">
        <f t="shared" si="994"/>
        <v>0</v>
      </c>
      <c r="CO129" s="237">
        <f t="shared" si="994"/>
        <v>0</v>
      </c>
      <c r="CP129" s="245">
        <f t="shared" si="985"/>
        <v>0</v>
      </c>
      <c r="CQ129" s="244">
        <f t="shared" si="986"/>
        <v>0</v>
      </c>
      <c r="CR129" s="267">
        <f>+BK129/$BK$60</f>
        <v>0</v>
      </c>
      <c r="CS129" s="228"/>
      <c r="CT129" s="325"/>
      <c r="CU129" s="173"/>
      <c r="CV129" s="425"/>
      <c r="CW129" s="312"/>
      <c r="CX129" s="425"/>
      <c r="CY129" s="312"/>
      <c r="CZ129" s="313"/>
      <c r="DA129" s="444"/>
      <c r="DB129" s="425"/>
      <c r="DC129" s="312"/>
      <c r="DD129" s="425"/>
      <c r="DF129" s="173"/>
      <c r="DG129" s="173"/>
      <c r="DH129" s="173"/>
      <c r="DI129" s="173"/>
      <c r="DJ129" s="173"/>
      <c r="DK129" s="174"/>
      <c r="DL129" s="173"/>
      <c r="DM129" s="173"/>
      <c r="DN129" s="173"/>
      <c r="DO129" s="173"/>
    </row>
    <row r="130" spans="1:121" s="134" customFormat="1" outlineLevel="2" x14ac:dyDescent="0.2">
      <c r="B130" s="452" t="str">
        <f t="shared" ref="B130:B132" si="995">+C130&amp;D130</f>
        <v>A-2-0-4-41-1310</v>
      </c>
      <c r="C130" s="248" t="s">
        <v>518</v>
      </c>
      <c r="D130" s="249" t="s">
        <v>415</v>
      </c>
      <c r="E130" s="299" t="s">
        <v>440</v>
      </c>
      <c r="F130" s="250">
        <v>15000000</v>
      </c>
      <c r="G130" s="251"/>
      <c r="H130" s="252"/>
      <c r="I130" s="253"/>
      <c r="J130" s="254"/>
      <c r="K130" s="254"/>
      <c r="L130" s="254"/>
      <c r="M130" s="254"/>
      <c r="N130" s="189"/>
      <c r="O130" s="189"/>
      <c r="P130" s="189"/>
      <c r="Q130" s="254"/>
      <c r="R130" s="254"/>
      <c r="S130" s="254"/>
      <c r="T130" s="254"/>
      <c r="U130" s="254"/>
      <c r="V130" s="254"/>
      <c r="W130" s="254"/>
      <c r="X130" s="254"/>
      <c r="Y130" s="254"/>
      <c r="Z130" s="254"/>
      <c r="AA130" s="254"/>
      <c r="AB130" s="254"/>
      <c r="AC130" s="254"/>
      <c r="AD130" s="254"/>
      <c r="AE130" s="255">
        <f t="shared" ref="AE130:AE132" si="996">+G130+I130+K130+M130+O130+Q130+S130+U130+W130+Y130+AA130+AC130</f>
        <v>0</v>
      </c>
      <c r="AF130" s="252">
        <f t="shared" ref="AF130:AF132" si="997">+H130+J130+L130+N130+P130+R130+T130+V130+X130+Z130+AB130+AD130</f>
        <v>0</v>
      </c>
      <c r="AG130" s="250"/>
      <c r="AH130" s="332"/>
      <c r="AI130" s="334">
        <f t="shared" ref="AI130:AI132" si="998">+F130-AE130+AF130-AG130+AH130</f>
        <v>15000000</v>
      </c>
      <c r="AJ130" s="252"/>
      <c r="AK130" s="336"/>
      <c r="AL130" s="153">
        <v>0</v>
      </c>
      <c r="AM130" s="178"/>
      <c r="AN130" s="161"/>
      <c r="AO130" s="161"/>
      <c r="AP130" s="161"/>
      <c r="AQ130" s="161"/>
      <c r="AR130" s="161"/>
      <c r="AS130" s="161"/>
      <c r="AT130" s="161"/>
      <c r="AU130" s="161"/>
      <c r="AV130" s="161"/>
      <c r="AW130" s="161"/>
      <c r="AX130" s="149">
        <f t="shared" ref="AX130:AX132" si="999">+SUM(AL130:AW130)</f>
        <v>0</v>
      </c>
      <c r="AY130" s="250">
        <v>0</v>
      </c>
      <c r="AZ130" s="253"/>
      <c r="BA130" s="254"/>
      <c r="BB130" s="254"/>
      <c r="BC130" s="254"/>
      <c r="BD130" s="254"/>
      <c r="BE130" s="254"/>
      <c r="BF130" s="254"/>
      <c r="BG130" s="254"/>
      <c r="BH130" s="254"/>
      <c r="BI130" s="254"/>
      <c r="BJ130" s="254"/>
      <c r="BK130" s="256">
        <f t="shared" ref="BK130:BK132" si="1000">+SUM(AY130:BJ130)</f>
        <v>0</v>
      </c>
      <c r="BL130" s="250">
        <v>0</v>
      </c>
      <c r="BM130" s="253"/>
      <c r="BN130" s="254"/>
      <c r="BO130" s="254"/>
      <c r="BP130" s="254"/>
      <c r="BQ130" s="254"/>
      <c r="BR130" s="254"/>
      <c r="BS130" s="254"/>
      <c r="BT130" s="254"/>
      <c r="BU130" s="254"/>
      <c r="BV130" s="254"/>
      <c r="BW130" s="254"/>
      <c r="BX130" s="256">
        <f t="shared" ref="BX130:BX132" si="1001">+SUM(BL130:BW130)</f>
        <v>0</v>
      </c>
      <c r="BY130" s="250">
        <v>0</v>
      </c>
      <c r="BZ130" s="253"/>
      <c r="CA130" s="254"/>
      <c r="CB130" s="254"/>
      <c r="CC130" s="254"/>
      <c r="CD130" s="254"/>
      <c r="CE130" s="254"/>
      <c r="CF130" s="254"/>
      <c r="CG130" s="254"/>
      <c r="CH130" s="254"/>
      <c r="CI130" s="254"/>
      <c r="CJ130" s="254"/>
      <c r="CK130" s="256">
        <f t="shared" ref="CK130:CK132" si="1002">+SUM(BY130:CJ130)</f>
        <v>0</v>
      </c>
      <c r="CL130" s="250">
        <f t="shared" ref="CL130:CL132" si="1003">+AI130-AX130</f>
        <v>15000000</v>
      </c>
      <c r="CM130" s="250">
        <f t="shared" ref="CM130:CM132" si="1004">+AL130-AY130</f>
        <v>0</v>
      </c>
      <c r="CN130" s="250">
        <f t="shared" ref="CN130:CN132" si="1005">+BK130-BX130</f>
        <v>0</v>
      </c>
      <c r="CO130" s="250">
        <f t="shared" ref="CO130:CO132" si="1006">+BX130-CK130</f>
        <v>0</v>
      </c>
      <c r="CP130" s="359">
        <f t="shared" si="985"/>
        <v>0</v>
      </c>
      <c r="CQ130" s="360">
        <f t="shared" si="986"/>
        <v>0</v>
      </c>
      <c r="CR130" s="257"/>
      <c r="CS130" s="258"/>
      <c r="CT130" s="137"/>
      <c r="CU130" s="158">
        <v>15000000</v>
      </c>
      <c r="CV130" s="426">
        <f t="shared" ref="CV130:CV132" si="1007">+CU130-AI130</f>
        <v>0</v>
      </c>
      <c r="CW130" s="436">
        <v>0</v>
      </c>
      <c r="CX130" s="426">
        <f t="shared" ref="CX130:CX132" si="1008">+CW130-AX130</f>
        <v>0</v>
      </c>
      <c r="CY130" s="436">
        <v>0</v>
      </c>
      <c r="CZ130" s="428">
        <f t="shared" ref="CZ130:CZ132" si="1009">+CY130-BK130</f>
        <v>0</v>
      </c>
      <c r="DA130" s="436">
        <v>0</v>
      </c>
      <c r="DB130" s="426">
        <f t="shared" ref="DB130:DB132" si="1010">+DA130-BX130</f>
        <v>0</v>
      </c>
      <c r="DC130" s="436">
        <v>0</v>
      </c>
      <c r="DD130" s="426">
        <f t="shared" ref="DD130:DD132" si="1011">+DC130-CK130</f>
        <v>0</v>
      </c>
      <c r="DF130" s="323"/>
      <c r="DG130" s="323"/>
      <c r="DH130" s="323"/>
      <c r="DI130" s="323"/>
      <c r="DJ130" s="323"/>
      <c r="DK130" s="323"/>
      <c r="DL130" s="323"/>
      <c r="DM130" s="323"/>
      <c r="DN130" s="323"/>
      <c r="DO130" s="323"/>
    </row>
    <row r="131" spans="1:121" s="134" customFormat="1" outlineLevel="2" x14ac:dyDescent="0.2">
      <c r="B131" s="452" t="str">
        <f t="shared" si="995"/>
        <v>A-2-0-4-41-210</v>
      </c>
      <c r="C131" s="183" t="s">
        <v>519</v>
      </c>
      <c r="D131" s="168" t="s">
        <v>415</v>
      </c>
      <c r="E131" s="300" t="s">
        <v>441</v>
      </c>
      <c r="F131" s="152">
        <v>100000000</v>
      </c>
      <c r="G131" s="150"/>
      <c r="H131" s="149"/>
      <c r="I131" s="178"/>
      <c r="J131" s="161"/>
      <c r="K131" s="161"/>
      <c r="L131" s="161"/>
      <c r="M131" s="161"/>
      <c r="N131" s="162"/>
      <c r="O131" s="162"/>
      <c r="P131" s="162"/>
      <c r="Q131" s="161"/>
      <c r="R131" s="161"/>
      <c r="S131" s="161"/>
      <c r="T131" s="161"/>
      <c r="U131" s="161"/>
      <c r="V131" s="161"/>
      <c r="W131" s="161"/>
      <c r="X131" s="161"/>
      <c r="Y131" s="161"/>
      <c r="Z131" s="161"/>
      <c r="AA131" s="161"/>
      <c r="AB131" s="161"/>
      <c r="AC131" s="161"/>
      <c r="AD131" s="161"/>
      <c r="AE131" s="154">
        <f t="shared" si="996"/>
        <v>0</v>
      </c>
      <c r="AF131" s="149">
        <f t="shared" si="997"/>
        <v>0</v>
      </c>
      <c r="AG131" s="152"/>
      <c r="AH131" s="151"/>
      <c r="AI131" s="156">
        <f t="shared" si="998"/>
        <v>100000000</v>
      </c>
      <c r="AJ131" s="149"/>
      <c r="AK131" s="204"/>
      <c r="AL131" s="153">
        <v>0</v>
      </c>
      <c r="AM131" s="178"/>
      <c r="AN131" s="161"/>
      <c r="AO131" s="161"/>
      <c r="AP131" s="161"/>
      <c r="AQ131" s="161"/>
      <c r="AR131" s="161"/>
      <c r="AS131" s="161"/>
      <c r="AT131" s="161"/>
      <c r="AU131" s="161"/>
      <c r="AV131" s="161"/>
      <c r="AW131" s="161"/>
      <c r="AX131" s="149">
        <f t="shared" si="999"/>
        <v>0</v>
      </c>
      <c r="AY131" s="152">
        <v>0</v>
      </c>
      <c r="AZ131" s="178"/>
      <c r="BA131" s="161"/>
      <c r="BB131" s="161"/>
      <c r="BC131" s="161"/>
      <c r="BD131" s="161"/>
      <c r="BE131" s="161"/>
      <c r="BF131" s="161"/>
      <c r="BG131" s="161"/>
      <c r="BH131" s="161"/>
      <c r="BI131" s="161"/>
      <c r="BJ131" s="161"/>
      <c r="BK131" s="155">
        <f t="shared" si="1000"/>
        <v>0</v>
      </c>
      <c r="BL131" s="152">
        <v>0</v>
      </c>
      <c r="BM131" s="178"/>
      <c r="BN131" s="161"/>
      <c r="BO131" s="161"/>
      <c r="BP131" s="161"/>
      <c r="BQ131" s="161"/>
      <c r="BR131" s="161"/>
      <c r="BS131" s="161"/>
      <c r="BT131" s="161"/>
      <c r="BU131" s="161"/>
      <c r="BV131" s="161"/>
      <c r="BW131" s="161"/>
      <c r="BX131" s="155">
        <f t="shared" si="1001"/>
        <v>0</v>
      </c>
      <c r="BY131" s="152">
        <v>0</v>
      </c>
      <c r="BZ131" s="178"/>
      <c r="CA131" s="161"/>
      <c r="CB131" s="161"/>
      <c r="CC131" s="161"/>
      <c r="CD131" s="161"/>
      <c r="CE131" s="161"/>
      <c r="CF131" s="161"/>
      <c r="CG131" s="161"/>
      <c r="CH131" s="161"/>
      <c r="CI131" s="161"/>
      <c r="CJ131" s="161"/>
      <c r="CK131" s="155">
        <f t="shared" si="1002"/>
        <v>0</v>
      </c>
      <c r="CL131" s="152">
        <f t="shared" si="1003"/>
        <v>100000000</v>
      </c>
      <c r="CM131" s="152">
        <f t="shared" si="1004"/>
        <v>0</v>
      </c>
      <c r="CN131" s="152">
        <f t="shared" si="1005"/>
        <v>0</v>
      </c>
      <c r="CO131" s="152">
        <f t="shared" si="1006"/>
        <v>0</v>
      </c>
      <c r="CP131" s="355">
        <f t="shared" si="985"/>
        <v>0</v>
      </c>
      <c r="CQ131" s="356">
        <f t="shared" si="986"/>
        <v>0</v>
      </c>
      <c r="CR131" s="164"/>
      <c r="CS131" s="229"/>
      <c r="CT131" s="137"/>
      <c r="CU131" s="158">
        <v>100000000</v>
      </c>
      <c r="CV131" s="426">
        <f t="shared" si="1007"/>
        <v>0</v>
      </c>
      <c r="CW131" s="436">
        <v>0</v>
      </c>
      <c r="CX131" s="426">
        <f t="shared" si="1008"/>
        <v>0</v>
      </c>
      <c r="CY131" s="436">
        <v>0</v>
      </c>
      <c r="CZ131" s="428">
        <f t="shared" si="1009"/>
        <v>0</v>
      </c>
      <c r="DA131" s="436">
        <v>0</v>
      </c>
      <c r="DB131" s="426">
        <f t="shared" si="1010"/>
        <v>0</v>
      </c>
      <c r="DC131" s="436">
        <v>0</v>
      </c>
      <c r="DD131" s="426">
        <f t="shared" si="1011"/>
        <v>0</v>
      </c>
      <c r="DF131" s="157"/>
      <c r="DG131" s="157"/>
      <c r="DH131" s="157"/>
      <c r="DI131" s="157"/>
      <c r="DJ131" s="157"/>
      <c r="DK131" s="157"/>
      <c r="DL131" s="157"/>
      <c r="DM131" s="157"/>
      <c r="DN131" s="157"/>
      <c r="DO131" s="157"/>
    </row>
    <row r="132" spans="1:121" s="134" customFormat="1" ht="18.75" outlineLevel="2" thickBot="1" x14ac:dyDescent="0.25">
      <c r="B132" s="452" t="str">
        <f t="shared" si="995"/>
        <v>A-2-0-4-41-510</v>
      </c>
      <c r="C132" s="230" t="s">
        <v>520</v>
      </c>
      <c r="D132" s="231" t="s">
        <v>415</v>
      </c>
      <c r="E132" s="301" t="s">
        <v>442</v>
      </c>
      <c r="F132" s="243">
        <v>25000000</v>
      </c>
      <c r="G132" s="241"/>
      <c r="H132" s="242"/>
      <c r="I132" s="238"/>
      <c r="J132" s="232"/>
      <c r="K132" s="232"/>
      <c r="L132" s="232"/>
      <c r="M132" s="232"/>
      <c r="N132" s="233"/>
      <c r="O132" s="233"/>
      <c r="P132" s="233"/>
      <c r="Q132" s="232"/>
      <c r="R132" s="232"/>
      <c r="S132" s="232"/>
      <c r="T132" s="232"/>
      <c r="U132" s="232"/>
      <c r="V132" s="232"/>
      <c r="W132" s="232"/>
      <c r="X132" s="232"/>
      <c r="Y132" s="232"/>
      <c r="Z132" s="232"/>
      <c r="AA132" s="232"/>
      <c r="AB132" s="232"/>
      <c r="AC132" s="232"/>
      <c r="AD132" s="232"/>
      <c r="AE132" s="236">
        <f t="shared" si="996"/>
        <v>0</v>
      </c>
      <c r="AF132" s="242">
        <f t="shared" si="997"/>
        <v>0</v>
      </c>
      <c r="AG132" s="243"/>
      <c r="AH132" s="333"/>
      <c r="AI132" s="335">
        <f t="shared" si="998"/>
        <v>25000000</v>
      </c>
      <c r="AJ132" s="242"/>
      <c r="AK132" s="337"/>
      <c r="AL132" s="239">
        <v>0</v>
      </c>
      <c r="AM132" s="238"/>
      <c r="AN132" s="232"/>
      <c r="AO132" s="232"/>
      <c r="AP132" s="232"/>
      <c r="AQ132" s="232"/>
      <c r="AR132" s="232"/>
      <c r="AS132" s="232"/>
      <c r="AT132" s="232"/>
      <c r="AU132" s="232"/>
      <c r="AV132" s="232"/>
      <c r="AW132" s="232"/>
      <c r="AX132" s="242">
        <f t="shared" si="999"/>
        <v>0</v>
      </c>
      <c r="AY132" s="243">
        <v>0</v>
      </c>
      <c r="AZ132" s="238"/>
      <c r="BA132" s="232"/>
      <c r="BB132" s="232"/>
      <c r="BC132" s="232"/>
      <c r="BD132" s="232"/>
      <c r="BE132" s="232"/>
      <c r="BF132" s="232"/>
      <c r="BG132" s="232"/>
      <c r="BH132" s="232"/>
      <c r="BI132" s="232"/>
      <c r="BJ132" s="232"/>
      <c r="BK132" s="240">
        <f t="shared" si="1000"/>
        <v>0</v>
      </c>
      <c r="BL132" s="243">
        <v>0</v>
      </c>
      <c r="BM132" s="238"/>
      <c r="BN132" s="232"/>
      <c r="BO132" s="232"/>
      <c r="BP132" s="232"/>
      <c r="BQ132" s="232"/>
      <c r="BR132" s="232"/>
      <c r="BS132" s="232"/>
      <c r="BT132" s="232"/>
      <c r="BU132" s="232"/>
      <c r="BV132" s="232"/>
      <c r="BW132" s="232"/>
      <c r="BX132" s="240">
        <f t="shared" si="1001"/>
        <v>0</v>
      </c>
      <c r="BY132" s="243">
        <v>0</v>
      </c>
      <c r="BZ132" s="238"/>
      <c r="CA132" s="232"/>
      <c r="CB132" s="232"/>
      <c r="CC132" s="232"/>
      <c r="CD132" s="232"/>
      <c r="CE132" s="232"/>
      <c r="CF132" s="232"/>
      <c r="CG132" s="232"/>
      <c r="CH132" s="232"/>
      <c r="CI132" s="232"/>
      <c r="CJ132" s="232"/>
      <c r="CK132" s="240">
        <f t="shared" si="1002"/>
        <v>0</v>
      </c>
      <c r="CL132" s="243">
        <f t="shared" si="1003"/>
        <v>25000000</v>
      </c>
      <c r="CM132" s="243">
        <f t="shared" si="1004"/>
        <v>0</v>
      </c>
      <c r="CN132" s="243">
        <f t="shared" si="1005"/>
        <v>0</v>
      </c>
      <c r="CO132" s="243">
        <f t="shared" si="1006"/>
        <v>0</v>
      </c>
      <c r="CP132" s="361">
        <f t="shared" si="985"/>
        <v>0</v>
      </c>
      <c r="CQ132" s="362">
        <f t="shared" si="986"/>
        <v>0</v>
      </c>
      <c r="CR132" s="234"/>
      <c r="CS132" s="235"/>
      <c r="CT132" s="137"/>
      <c r="CU132" s="158">
        <v>25000000</v>
      </c>
      <c r="CV132" s="426">
        <f t="shared" si="1007"/>
        <v>0</v>
      </c>
      <c r="CW132" s="436">
        <v>0</v>
      </c>
      <c r="CX132" s="426">
        <f t="shared" si="1008"/>
        <v>0</v>
      </c>
      <c r="CY132" s="436">
        <v>0</v>
      </c>
      <c r="CZ132" s="428">
        <f t="shared" si="1009"/>
        <v>0</v>
      </c>
      <c r="DA132" s="436">
        <v>0</v>
      </c>
      <c r="DB132" s="426">
        <f t="shared" si="1010"/>
        <v>0</v>
      </c>
      <c r="DC132" s="436">
        <v>0</v>
      </c>
      <c r="DD132" s="426">
        <f t="shared" si="1011"/>
        <v>0</v>
      </c>
      <c r="DE132" s="159"/>
      <c r="DF132" s="157"/>
      <c r="DG132" s="157"/>
      <c r="DH132" s="157"/>
      <c r="DI132" s="157"/>
      <c r="DJ132" s="157"/>
      <c r="DK132" s="158"/>
      <c r="DL132" s="157"/>
      <c r="DM132" s="157"/>
      <c r="DN132" s="157"/>
      <c r="DO132" s="157"/>
    </row>
    <row r="133" spans="1:121" s="134" customFormat="1" ht="18.75" thickBot="1" x14ac:dyDescent="0.25">
      <c r="B133" s="452"/>
      <c r="CP133" s="350"/>
      <c r="CQ133" s="350"/>
      <c r="CS133" s="350"/>
      <c r="CT133" s="137"/>
      <c r="CU133" s="435"/>
      <c r="CV133" s="340"/>
      <c r="CW133" s="340"/>
      <c r="CX133" s="340"/>
      <c r="CY133" s="340"/>
      <c r="CZ133" s="340"/>
      <c r="DA133" s="446"/>
      <c r="DB133" s="340"/>
      <c r="DC133" s="340"/>
      <c r="DD133" s="340"/>
      <c r="DE133" s="159"/>
      <c r="DF133" s="159"/>
      <c r="DG133" s="159"/>
      <c r="DH133" s="159"/>
      <c r="DI133" s="159"/>
      <c r="DJ133" s="159"/>
      <c r="DK133" s="159"/>
      <c r="DL133" s="159"/>
      <c r="DM133" s="159"/>
      <c r="DN133" s="159"/>
      <c r="DO133" s="159"/>
      <c r="DP133" s="159"/>
      <c r="DQ133" s="159"/>
    </row>
    <row r="134" spans="1:121" s="314" customFormat="1" ht="30" customHeight="1" thickBot="1" x14ac:dyDescent="0.3">
      <c r="A134" s="309"/>
      <c r="B134" s="450"/>
      <c r="C134" s="273" t="s">
        <v>266</v>
      </c>
      <c r="D134" s="274"/>
      <c r="E134" s="275" t="s">
        <v>60</v>
      </c>
      <c r="F134" s="276">
        <f>+F135+F136+F137+F139+F140+F141+F144</f>
        <v>236279000000</v>
      </c>
      <c r="G134" s="277">
        <f t="shared" ref="G134:BR134" si="1012">+G135+G136+G137+G139+G140+G141+G144</f>
        <v>0</v>
      </c>
      <c r="H134" s="277">
        <f t="shared" si="1012"/>
        <v>0</v>
      </c>
      <c r="I134" s="278">
        <f t="shared" si="1012"/>
        <v>0</v>
      </c>
      <c r="J134" s="279">
        <f t="shared" si="1012"/>
        <v>0</v>
      </c>
      <c r="K134" s="279">
        <f t="shared" si="1012"/>
        <v>0</v>
      </c>
      <c r="L134" s="279">
        <f t="shared" si="1012"/>
        <v>0</v>
      </c>
      <c r="M134" s="279">
        <f t="shared" si="1012"/>
        <v>0</v>
      </c>
      <c r="N134" s="279">
        <f t="shared" si="1012"/>
        <v>0</v>
      </c>
      <c r="O134" s="279">
        <f t="shared" si="1012"/>
        <v>0</v>
      </c>
      <c r="P134" s="279">
        <f t="shared" si="1012"/>
        <v>0</v>
      </c>
      <c r="Q134" s="279">
        <f t="shared" si="1012"/>
        <v>0</v>
      </c>
      <c r="R134" s="279">
        <f t="shared" si="1012"/>
        <v>0</v>
      </c>
      <c r="S134" s="279">
        <f t="shared" si="1012"/>
        <v>0</v>
      </c>
      <c r="T134" s="279">
        <f t="shared" si="1012"/>
        <v>0</v>
      </c>
      <c r="U134" s="279">
        <f t="shared" si="1012"/>
        <v>0</v>
      </c>
      <c r="V134" s="279">
        <f t="shared" si="1012"/>
        <v>0</v>
      </c>
      <c r="W134" s="279">
        <f t="shared" si="1012"/>
        <v>0</v>
      </c>
      <c r="X134" s="279">
        <f t="shared" si="1012"/>
        <v>0</v>
      </c>
      <c r="Y134" s="279">
        <f t="shared" si="1012"/>
        <v>0</v>
      </c>
      <c r="Z134" s="279">
        <f t="shared" si="1012"/>
        <v>0</v>
      </c>
      <c r="AA134" s="279">
        <f t="shared" si="1012"/>
        <v>0</v>
      </c>
      <c r="AB134" s="279">
        <f t="shared" si="1012"/>
        <v>0</v>
      </c>
      <c r="AC134" s="279">
        <f t="shared" si="1012"/>
        <v>0</v>
      </c>
      <c r="AD134" s="279">
        <f t="shared" si="1012"/>
        <v>0</v>
      </c>
      <c r="AE134" s="280">
        <f t="shared" si="1012"/>
        <v>0</v>
      </c>
      <c r="AF134" s="277">
        <f t="shared" si="1012"/>
        <v>0</v>
      </c>
      <c r="AG134" s="277">
        <f t="shared" si="1012"/>
        <v>4535071594</v>
      </c>
      <c r="AH134" s="328">
        <f t="shared" si="1012"/>
        <v>0</v>
      </c>
      <c r="AI134" s="276">
        <f t="shared" si="1012"/>
        <v>231743928406</v>
      </c>
      <c r="AJ134" s="278">
        <f t="shared" si="1012"/>
        <v>0</v>
      </c>
      <c r="AK134" s="279">
        <f t="shared" si="1012"/>
        <v>0</v>
      </c>
      <c r="AL134" s="280">
        <f>+AL135+AL136+AL137+AL139+AL140+AL141+AL144</f>
        <v>115862026508</v>
      </c>
      <c r="AM134" s="278">
        <f t="shared" si="1012"/>
        <v>0</v>
      </c>
      <c r="AN134" s="279">
        <f t="shared" si="1012"/>
        <v>0</v>
      </c>
      <c r="AO134" s="279">
        <f t="shared" si="1012"/>
        <v>0</v>
      </c>
      <c r="AP134" s="279">
        <f t="shared" si="1012"/>
        <v>0</v>
      </c>
      <c r="AQ134" s="279">
        <f t="shared" si="1012"/>
        <v>0</v>
      </c>
      <c r="AR134" s="279">
        <f t="shared" si="1012"/>
        <v>0</v>
      </c>
      <c r="AS134" s="279">
        <f t="shared" si="1012"/>
        <v>0</v>
      </c>
      <c r="AT134" s="279">
        <f t="shared" si="1012"/>
        <v>0</v>
      </c>
      <c r="AU134" s="279">
        <f t="shared" si="1012"/>
        <v>0</v>
      </c>
      <c r="AV134" s="279">
        <f t="shared" si="1012"/>
        <v>0</v>
      </c>
      <c r="AW134" s="279">
        <f t="shared" si="1012"/>
        <v>0</v>
      </c>
      <c r="AX134" s="280">
        <f t="shared" si="1012"/>
        <v>115862026508</v>
      </c>
      <c r="AY134" s="277">
        <f t="shared" si="1012"/>
        <v>105444676217</v>
      </c>
      <c r="AZ134" s="278">
        <f t="shared" si="1012"/>
        <v>0</v>
      </c>
      <c r="BA134" s="279">
        <f t="shared" si="1012"/>
        <v>0</v>
      </c>
      <c r="BB134" s="279">
        <f t="shared" si="1012"/>
        <v>0</v>
      </c>
      <c r="BC134" s="279">
        <f t="shared" si="1012"/>
        <v>0</v>
      </c>
      <c r="BD134" s="279">
        <f t="shared" si="1012"/>
        <v>0</v>
      </c>
      <c r="BE134" s="279">
        <f t="shared" si="1012"/>
        <v>0</v>
      </c>
      <c r="BF134" s="279">
        <f t="shared" si="1012"/>
        <v>0</v>
      </c>
      <c r="BG134" s="279">
        <f t="shared" si="1012"/>
        <v>0</v>
      </c>
      <c r="BH134" s="279">
        <f t="shared" si="1012"/>
        <v>0</v>
      </c>
      <c r="BI134" s="279">
        <f t="shared" si="1012"/>
        <v>0</v>
      </c>
      <c r="BJ134" s="279">
        <f t="shared" si="1012"/>
        <v>0</v>
      </c>
      <c r="BK134" s="279">
        <f t="shared" si="1012"/>
        <v>105444676217</v>
      </c>
      <c r="BL134" s="280">
        <f t="shared" si="1012"/>
        <v>53958260</v>
      </c>
      <c r="BM134" s="278">
        <f t="shared" si="1012"/>
        <v>0</v>
      </c>
      <c r="BN134" s="279">
        <f t="shared" si="1012"/>
        <v>0</v>
      </c>
      <c r="BO134" s="279">
        <f t="shared" si="1012"/>
        <v>0</v>
      </c>
      <c r="BP134" s="279">
        <f t="shared" si="1012"/>
        <v>0</v>
      </c>
      <c r="BQ134" s="279">
        <f t="shared" si="1012"/>
        <v>0</v>
      </c>
      <c r="BR134" s="279">
        <f t="shared" si="1012"/>
        <v>0</v>
      </c>
      <c r="BS134" s="279">
        <f t="shared" ref="BS134:CO134" si="1013">+BS135+BS136+BS137+BS139+BS140+BS141+BS144</f>
        <v>0</v>
      </c>
      <c r="BT134" s="279">
        <f t="shared" si="1013"/>
        <v>0</v>
      </c>
      <c r="BU134" s="279">
        <f t="shared" si="1013"/>
        <v>0</v>
      </c>
      <c r="BV134" s="279">
        <f t="shared" si="1013"/>
        <v>0</v>
      </c>
      <c r="BW134" s="279">
        <f t="shared" si="1013"/>
        <v>0</v>
      </c>
      <c r="BX134" s="280">
        <f t="shared" si="1013"/>
        <v>53958260</v>
      </c>
      <c r="BY134" s="277">
        <f t="shared" si="1013"/>
        <v>3400000</v>
      </c>
      <c r="BZ134" s="278">
        <f t="shared" si="1013"/>
        <v>0</v>
      </c>
      <c r="CA134" s="279">
        <f t="shared" si="1013"/>
        <v>0</v>
      </c>
      <c r="CB134" s="279">
        <f t="shared" si="1013"/>
        <v>0</v>
      </c>
      <c r="CC134" s="279">
        <f t="shared" si="1013"/>
        <v>0</v>
      </c>
      <c r="CD134" s="279">
        <f t="shared" si="1013"/>
        <v>0</v>
      </c>
      <c r="CE134" s="279">
        <f t="shared" si="1013"/>
        <v>0</v>
      </c>
      <c r="CF134" s="279">
        <f t="shared" si="1013"/>
        <v>0</v>
      </c>
      <c r="CG134" s="279">
        <f t="shared" si="1013"/>
        <v>0</v>
      </c>
      <c r="CH134" s="279">
        <f t="shared" si="1013"/>
        <v>0</v>
      </c>
      <c r="CI134" s="279">
        <f t="shared" si="1013"/>
        <v>0</v>
      </c>
      <c r="CJ134" s="279">
        <f t="shared" si="1013"/>
        <v>0</v>
      </c>
      <c r="CK134" s="280">
        <f t="shared" si="1013"/>
        <v>3400000</v>
      </c>
      <c r="CL134" s="277">
        <f t="shared" si="1013"/>
        <v>115881901898</v>
      </c>
      <c r="CM134" s="277">
        <f t="shared" si="1013"/>
        <v>10417350291</v>
      </c>
      <c r="CN134" s="277">
        <f t="shared" si="1013"/>
        <v>105390717957</v>
      </c>
      <c r="CO134" s="277">
        <f t="shared" si="1013"/>
        <v>50558260</v>
      </c>
      <c r="CP134" s="349">
        <f>+AX134/AI134</f>
        <v>0.49995711777620949</v>
      </c>
      <c r="CQ134" s="349">
        <f>+BK134/AI134</f>
        <v>0.45500512976662721</v>
      </c>
      <c r="CR134" s="267">
        <f>+BK134/$BK$134</f>
        <v>1</v>
      </c>
      <c r="CS134" s="310"/>
      <c r="CT134" s="311"/>
      <c r="CU134" s="157"/>
      <c r="CV134" s="425"/>
      <c r="CW134" s="312"/>
      <c r="CX134" s="425"/>
      <c r="CY134" s="312"/>
      <c r="CZ134" s="313"/>
      <c r="DA134" s="444"/>
      <c r="DB134" s="425"/>
      <c r="DC134" s="312"/>
      <c r="DD134" s="425"/>
      <c r="DF134" s="312"/>
      <c r="DG134" s="312"/>
      <c r="DH134" s="312"/>
      <c r="DI134" s="312"/>
      <c r="DJ134" s="312"/>
      <c r="DK134" s="313"/>
      <c r="DL134" s="312"/>
      <c r="DM134" s="312"/>
      <c r="DN134" s="312"/>
      <c r="DO134" s="312"/>
    </row>
    <row r="135" spans="1:121" s="364" customFormat="1" outlineLevel="1" x14ac:dyDescent="0.25">
      <c r="B135" s="455" t="str">
        <f t="shared" ref="B135:B136" si="1014">+C135&amp;D135</f>
        <v>A-3-2-1-111</v>
      </c>
      <c r="C135" s="365" t="s">
        <v>542</v>
      </c>
      <c r="D135" s="366" t="s">
        <v>431</v>
      </c>
      <c r="E135" s="402" t="s">
        <v>443</v>
      </c>
      <c r="F135" s="367">
        <v>519000000</v>
      </c>
      <c r="G135" s="368"/>
      <c r="H135" s="368"/>
      <c r="I135" s="369"/>
      <c r="J135" s="370"/>
      <c r="K135" s="370"/>
      <c r="L135" s="370"/>
      <c r="M135" s="370"/>
      <c r="N135" s="370"/>
      <c r="O135" s="370"/>
      <c r="P135" s="370"/>
      <c r="Q135" s="370"/>
      <c r="R135" s="370"/>
      <c r="S135" s="370"/>
      <c r="T135" s="370"/>
      <c r="U135" s="370"/>
      <c r="V135" s="370"/>
      <c r="W135" s="370"/>
      <c r="X135" s="370"/>
      <c r="Y135" s="370"/>
      <c r="Z135" s="370"/>
      <c r="AA135" s="370"/>
      <c r="AB135" s="370"/>
      <c r="AC135" s="370"/>
      <c r="AD135" s="370"/>
      <c r="AE135" s="371">
        <f t="shared" ref="AE135:AE136" si="1015">+G135+I135+K135+M135+O135+Q135+S135+U135+W135+Y135+AA135+AC135</f>
        <v>0</v>
      </c>
      <c r="AF135" s="368">
        <f t="shared" ref="AF135:AF136" si="1016">+H135+J135+L135+N135+P135+R135+T135+V135+X135+Z135+AB135+AD135</f>
        <v>0</v>
      </c>
      <c r="AG135" s="368"/>
      <c r="AH135" s="372"/>
      <c r="AI135" s="373">
        <f t="shared" ref="AI135:AI136" si="1017">+F135-AE135+AF135-AG135+AH135</f>
        <v>519000000</v>
      </c>
      <c r="AJ135" s="369"/>
      <c r="AK135" s="374"/>
      <c r="AL135" s="371">
        <v>0</v>
      </c>
      <c r="AM135" s="369"/>
      <c r="AN135" s="370"/>
      <c r="AO135" s="370"/>
      <c r="AP135" s="370"/>
      <c r="AQ135" s="370"/>
      <c r="AR135" s="370"/>
      <c r="AS135" s="370"/>
      <c r="AT135" s="370"/>
      <c r="AU135" s="375"/>
      <c r="AV135" s="375"/>
      <c r="AW135" s="370"/>
      <c r="AX135" s="371">
        <f t="shared" ref="AX135:AX136" si="1018">+SUM(AL135:AW135)</f>
        <v>0</v>
      </c>
      <c r="AY135" s="368">
        <v>0</v>
      </c>
      <c r="AZ135" s="369"/>
      <c r="BA135" s="370"/>
      <c r="BB135" s="370"/>
      <c r="BC135" s="370"/>
      <c r="BD135" s="370"/>
      <c r="BE135" s="370"/>
      <c r="BF135" s="370"/>
      <c r="BG135" s="370"/>
      <c r="BH135" s="370"/>
      <c r="BI135" s="370"/>
      <c r="BJ135" s="370"/>
      <c r="BK135" s="370">
        <f t="shared" ref="BK135:BK136" si="1019">+SUM(AY135:BJ135)</f>
        <v>0</v>
      </c>
      <c r="BL135" s="371">
        <v>0</v>
      </c>
      <c r="BM135" s="369"/>
      <c r="BN135" s="370"/>
      <c r="BO135" s="370"/>
      <c r="BP135" s="370"/>
      <c r="BQ135" s="370"/>
      <c r="BR135" s="370"/>
      <c r="BS135" s="370"/>
      <c r="BT135" s="370"/>
      <c r="BU135" s="370"/>
      <c r="BV135" s="370"/>
      <c r="BW135" s="370"/>
      <c r="BX135" s="371">
        <f t="shared" ref="BX135:BX136" si="1020">+SUM(BL135:BW135)</f>
        <v>0</v>
      </c>
      <c r="BY135" s="368">
        <v>0</v>
      </c>
      <c r="BZ135" s="369"/>
      <c r="CA135" s="370"/>
      <c r="CB135" s="370"/>
      <c r="CC135" s="370"/>
      <c r="CD135" s="370"/>
      <c r="CE135" s="370"/>
      <c r="CF135" s="370"/>
      <c r="CG135" s="370"/>
      <c r="CH135" s="370"/>
      <c r="CI135" s="370"/>
      <c r="CJ135" s="370"/>
      <c r="CK135" s="371">
        <f t="shared" ref="CK135:CK136" si="1021">+SUM(BY135:CJ135)</f>
        <v>0</v>
      </c>
      <c r="CL135" s="368">
        <f t="shared" ref="CL135:CL144" si="1022">+AI135-AX135</f>
        <v>519000000</v>
      </c>
      <c r="CM135" s="368">
        <f t="shared" ref="CM135:CM144" si="1023">+AL135-AY135</f>
        <v>0</v>
      </c>
      <c r="CN135" s="368">
        <f t="shared" ref="CN135:CN144" si="1024">+BK135-BX135</f>
        <v>0</v>
      </c>
      <c r="CO135" s="368">
        <f t="shared" ref="CO135:CO144" si="1025">+BX135-CK135</f>
        <v>0</v>
      </c>
      <c r="CP135" s="396">
        <f t="shared" ref="CP135:CP144" si="1026">+AX135/AI135</f>
        <v>0</v>
      </c>
      <c r="CQ135" s="396">
        <f t="shared" ref="CQ135:CQ144" si="1027">+BK135/AI135</f>
        <v>0</v>
      </c>
      <c r="CR135" s="267">
        <f>+BK135/$BK$134</f>
        <v>0</v>
      </c>
      <c r="CS135" s="225"/>
      <c r="CT135" s="226"/>
      <c r="CU135" s="158">
        <v>519000000</v>
      </c>
      <c r="CV135" s="426">
        <f t="shared" ref="CV135:CV136" si="1028">+CU135-AI135</f>
        <v>0</v>
      </c>
      <c r="CW135" s="436">
        <v>0</v>
      </c>
      <c r="CX135" s="426">
        <f t="shared" ref="CX135:CX136" si="1029">+CW135-AX135</f>
        <v>0</v>
      </c>
      <c r="CY135" s="436">
        <v>0</v>
      </c>
      <c r="CZ135" s="428">
        <f t="shared" ref="CZ135:CZ136" si="1030">+CY135-BK135</f>
        <v>0</v>
      </c>
      <c r="DA135" s="436">
        <v>0</v>
      </c>
      <c r="DB135" s="426">
        <f t="shared" ref="DB135:DB136" si="1031">+DA135-BX135</f>
        <v>0</v>
      </c>
      <c r="DC135" s="436">
        <v>0</v>
      </c>
      <c r="DD135" s="426">
        <f t="shared" ref="DD135:DD136" si="1032">+DC135-CK135</f>
        <v>0</v>
      </c>
      <c r="DF135" s="227"/>
      <c r="DG135" s="227"/>
      <c r="DH135" s="227"/>
      <c r="DI135" s="227"/>
      <c r="DJ135" s="227"/>
      <c r="DK135" s="227"/>
      <c r="DL135" s="227"/>
      <c r="DM135" s="227"/>
      <c r="DN135" s="227"/>
      <c r="DO135" s="227"/>
    </row>
    <row r="136" spans="1:121" s="364" customFormat="1" outlineLevel="1" x14ac:dyDescent="0.25">
      <c r="B136" s="455" t="str">
        <f t="shared" si="1014"/>
        <v>A-3-5-3-4410</v>
      </c>
      <c r="C136" s="376" t="s">
        <v>543</v>
      </c>
      <c r="D136" s="377" t="s">
        <v>415</v>
      </c>
      <c r="E136" s="403" t="s">
        <v>444</v>
      </c>
      <c r="F136" s="378">
        <v>618000000</v>
      </c>
      <c r="G136" s="379"/>
      <c r="H136" s="379"/>
      <c r="I136" s="380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381">
        <f t="shared" si="1015"/>
        <v>0</v>
      </c>
      <c r="AF136" s="379">
        <f t="shared" si="1016"/>
        <v>0</v>
      </c>
      <c r="AG136" s="379"/>
      <c r="AH136" s="382"/>
      <c r="AI136" s="383">
        <f t="shared" si="1017"/>
        <v>618000000</v>
      </c>
      <c r="AJ136" s="380"/>
      <c r="AK136" s="227"/>
      <c r="AL136" s="381">
        <v>0</v>
      </c>
      <c r="AM136" s="380"/>
      <c r="AN136" s="224"/>
      <c r="AO136" s="224"/>
      <c r="AP136" s="224"/>
      <c r="AQ136" s="224"/>
      <c r="AR136" s="224"/>
      <c r="AS136" s="224"/>
      <c r="AT136" s="224"/>
      <c r="AU136" s="384"/>
      <c r="AV136" s="384"/>
      <c r="AW136" s="224"/>
      <c r="AX136" s="381">
        <f t="shared" si="1018"/>
        <v>0</v>
      </c>
      <c r="AY136" s="379">
        <v>0</v>
      </c>
      <c r="AZ136" s="380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>
        <f t="shared" si="1019"/>
        <v>0</v>
      </c>
      <c r="BL136" s="381">
        <v>0</v>
      </c>
      <c r="BM136" s="380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381">
        <f t="shared" si="1020"/>
        <v>0</v>
      </c>
      <c r="BY136" s="379">
        <v>0</v>
      </c>
      <c r="BZ136" s="380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381">
        <f t="shared" si="1021"/>
        <v>0</v>
      </c>
      <c r="CL136" s="379">
        <f t="shared" si="1022"/>
        <v>618000000</v>
      </c>
      <c r="CM136" s="379">
        <f t="shared" si="1023"/>
        <v>0</v>
      </c>
      <c r="CN136" s="379">
        <f t="shared" si="1024"/>
        <v>0</v>
      </c>
      <c r="CO136" s="379">
        <f t="shared" si="1025"/>
        <v>0</v>
      </c>
      <c r="CP136" s="397">
        <f t="shared" si="1026"/>
        <v>0</v>
      </c>
      <c r="CQ136" s="397">
        <f t="shared" si="1027"/>
        <v>0</v>
      </c>
      <c r="CR136" s="267">
        <f>+BK136/$BK$134</f>
        <v>0</v>
      </c>
      <c r="CS136" s="225"/>
      <c r="CT136" s="226"/>
      <c r="CU136" s="158">
        <v>618000000</v>
      </c>
      <c r="CV136" s="426">
        <f t="shared" si="1028"/>
        <v>0</v>
      </c>
      <c r="CW136" s="436">
        <v>0</v>
      </c>
      <c r="CX136" s="426">
        <f t="shared" si="1029"/>
        <v>0</v>
      </c>
      <c r="CY136" s="436">
        <v>0</v>
      </c>
      <c r="CZ136" s="428">
        <f t="shared" si="1030"/>
        <v>0</v>
      </c>
      <c r="DA136" s="436">
        <v>0</v>
      </c>
      <c r="DB136" s="426">
        <f t="shared" si="1031"/>
        <v>0</v>
      </c>
      <c r="DC136" s="436">
        <v>0</v>
      </c>
      <c r="DD136" s="426">
        <f t="shared" si="1032"/>
        <v>0</v>
      </c>
      <c r="DF136" s="227"/>
      <c r="DG136" s="227"/>
      <c r="DH136" s="227"/>
      <c r="DI136" s="227"/>
      <c r="DJ136" s="227"/>
      <c r="DK136" s="227"/>
      <c r="DL136" s="227"/>
      <c r="DM136" s="227"/>
      <c r="DN136" s="227"/>
      <c r="DO136" s="227"/>
    </row>
    <row r="137" spans="1:121" s="175" customFormat="1" ht="20.25" customHeight="1" outlineLevel="1" x14ac:dyDescent="0.25">
      <c r="A137" s="169"/>
      <c r="B137" s="451"/>
      <c r="C137" s="179" t="s">
        <v>544</v>
      </c>
      <c r="D137" s="170" t="s">
        <v>415</v>
      </c>
      <c r="E137" s="399" t="s">
        <v>445</v>
      </c>
      <c r="F137" s="187">
        <f>+F138</f>
        <v>24000000</v>
      </c>
      <c r="G137" s="187">
        <f t="shared" ref="G137:BR137" si="1033">+G138</f>
        <v>0</v>
      </c>
      <c r="H137" s="187">
        <f t="shared" si="1033"/>
        <v>0</v>
      </c>
      <c r="I137" s="187">
        <f t="shared" si="1033"/>
        <v>0</v>
      </c>
      <c r="J137" s="187">
        <f t="shared" si="1033"/>
        <v>0</v>
      </c>
      <c r="K137" s="187">
        <f t="shared" si="1033"/>
        <v>0</v>
      </c>
      <c r="L137" s="187">
        <f t="shared" si="1033"/>
        <v>0</v>
      </c>
      <c r="M137" s="187">
        <f t="shared" si="1033"/>
        <v>0</v>
      </c>
      <c r="N137" s="187">
        <f t="shared" si="1033"/>
        <v>0</v>
      </c>
      <c r="O137" s="187">
        <f t="shared" si="1033"/>
        <v>0</v>
      </c>
      <c r="P137" s="187">
        <f t="shared" si="1033"/>
        <v>0</v>
      </c>
      <c r="Q137" s="187">
        <f t="shared" si="1033"/>
        <v>0</v>
      </c>
      <c r="R137" s="187">
        <f t="shared" si="1033"/>
        <v>0</v>
      </c>
      <c r="S137" s="187">
        <f t="shared" si="1033"/>
        <v>0</v>
      </c>
      <c r="T137" s="187">
        <f t="shared" si="1033"/>
        <v>0</v>
      </c>
      <c r="U137" s="187">
        <f t="shared" si="1033"/>
        <v>0</v>
      </c>
      <c r="V137" s="187">
        <f t="shared" si="1033"/>
        <v>0</v>
      </c>
      <c r="W137" s="187">
        <f t="shared" si="1033"/>
        <v>0</v>
      </c>
      <c r="X137" s="187">
        <f t="shared" si="1033"/>
        <v>0</v>
      </c>
      <c r="Y137" s="187">
        <f t="shared" si="1033"/>
        <v>0</v>
      </c>
      <c r="Z137" s="187">
        <f t="shared" si="1033"/>
        <v>0</v>
      </c>
      <c r="AA137" s="187">
        <f t="shared" si="1033"/>
        <v>0</v>
      </c>
      <c r="AB137" s="187">
        <f t="shared" si="1033"/>
        <v>0</v>
      </c>
      <c r="AC137" s="187">
        <f t="shared" si="1033"/>
        <v>0</v>
      </c>
      <c r="AD137" s="187">
        <f t="shared" si="1033"/>
        <v>0</v>
      </c>
      <c r="AE137" s="187">
        <f t="shared" si="1033"/>
        <v>0</v>
      </c>
      <c r="AF137" s="187">
        <f t="shared" si="1033"/>
        <v>0</v>
      </c>
      <c r="AG137" s="187">
        <f t="shared" si="1033"/>
        <v>0</v>
      </c>
      <c r="AH137" s="194">
        <f t="shared" si="1033"/>
        <v>0</v>
      </c>
      <c r="AI137" s="187">
        <f t="shared" si="1033"/>
        <v>24000000</v>
      </c>
      <c r="AJ137" s="237">
        <f t="shared" si="1033"/>
        <v>0</v>
      </c>
      <c r="AK137" s="187">
        <f t="shared" si="1033"/>
        <v>0</v>
      </c>
      <c r="AL137" s="187">
        <f t="shared" si="1033"/>
        <v>3400000</v>
      </c>
      <c r="AM137" s="187">
        <f t="shared" si="1033"/>
        <v>0</v>
      </c>
      <c r="AN137" s="187">
        <f t="shared" si="1033"/>
        <v>0</v>
      </c>
      <c r="AO137" s="187">
        <f t="shared" si="1033"/>
        <v>0</v>
      </c>
      <c r="AP137" s="187">
        <f t="shared" si="1033"/>
        <v>0</v>
      </c>
      <c r="AQ137" s="187">
        <f t="shared" si="1033"/>
        <v>0</v>
      </c>
      <c r="AR137" s="187">
        <f t="shared" si="1033"/>
        <v>0</v>
      </c>
      <c r="AS137" s="187">
        <f t="shared" si="1033"/>
        <v>0</v>
      </c>
      <c r="AT137" s="187">
        <f t="shared" si="1033"/>
        <v>0</v>
      </c>
      <c r="AU137" s="187">
        <f t="shared" si="1033"/>
        <v>0</v>
      </c>
      <c r="AV137" s="187">
        <f t="shared" si="1033"/>
        <v>0</v>
      </c>
      <c r="AW137" s="187">
        <f t="shared" si="1033"/>
        <v>0</v>
      </c>
      <c r="AX137" s="187">
        <f t="shared" si="1033"/>
        <v>3400000</v>
      </c>
      <c r="AY137" s="187">
        <f t="shared" si="1033"/>
        <v>3400000</v>
      </c>
      <c r="AZ137" s="187">
        <f t="shared" si="1033"/>
        <v>0</v>
      </c>
      <c r="BA137" s="187">
        <f t="shared" si="1033"/>
        <v>0</v>
      </c>
      <c r="BB137" s="187">
        <f t="shared" si="1033"/>
        <v>0</v>
      </c>
      <c r="BC137" s="187">
        <f t="shared" si="1033"/>
        <v>0</v>
      </c>
      <c r="BD137" s="187">
        <f t="shared" si="1033"/>
        <v>0</v>
      </c>
      <c r="BE137" s="187">
        <f t="shared" si="1033"/>
        <v>0</v>
      </c>
      <c r="BF137" s="187">
        <f t="shared" si="1033"/>
        <v>0</v>
      </c>
      <c r="BG137" s="187">
        <f t="shared" si="1033"/>
        <v>0</v>
      </c>
      <c r="BH137" s="187">
        <f t="shared" si="1033"/>
        <v>0</v>
      </c>
      <c r="BI137" s="187">
        <f t="shared" si="1033"/>
        <v>0</v>
      </c>
      <c r="BJ137" s="187">
        <f t="shared" si="1033"/>
        <v>0</v>
      </c>
      <c r="BK137" s="187">
        <f t="shared" si="1033"/>
        <v>3400000</v>
      </c>
      <c r="BL137" s="187">
        <f t="shared" si="1033"/>
        <v>3400000</v>
      </c>
      <c r="BM137" s="187">
        <f t="shared" si="1033"/>
        <v>0</v>
      </c>
      <c r="BN137" s="187">
        <f t="shared" si="1033"/>
        <v>0</v>
      </c>
      <c r="BO137" s="187">
        <f t="shared" si="1033"/>
        <v>0</v>
      </c>
      <c r="BP137" s="187">
        <f t="shared" si="1033"/>
        <v>0</v>
      </c>
      <c r="BQ137" s="187">
        <f t="shared" si="1033"/>
        <v>0</v>
      </c>
      <c r="BR137" s="187">
        <f t="shared" si="1033"/>
        <v>0</v>
      </c>
      <c r="BS137" s="187">
        <f t="shared" ref="BS137:CK137" si="1034">+BS138</f>
        <v>0</v>
      </c>
      <c r="BT137" s="187">
        <f t="shared" si="1034"/>
        <v>0</v>
      </c>
      <c r="BU137" s="187">
        <f t="shared" si="1034"/>
        <v>0</v>
      </c>
      <c r="BV137" s="187">
        <f t="shared" si="1034"/>
        <v>0</v>
      </c>
      <c r="BW137" s="187">
        <f t="shared" si="1034"/>
        <v>0</v>
      </c>
      <c r="BX137" s="187">
        <f t="shared" si="1034"/>
        <v>3400000</v>
      </c>
      <c r="BY137" s="187">
        <f t="shared" si="1034"/>
        <v>3400000</v>
      </c>
      <c r="BZ137" s="187">
        <f t="shared" si="1034"/>
        <v>0</v>
      </c>
      <c r="CA137" s="187">
        <f t="shared" si="1034"/>
        <v>0</v>
      </c>
      <c r="CB137" s="187">
        <f t="shared" si="1034"/>
        <v>0</v>
      </c>
      <c r="CC137" s="187">
        <f t="shared" si="1034"/>
        <v>0</v>
      </c>
      <c r="CD137" s="187">
        <f t="shared" si="1034"/>
        <v>0</v>
      </c>
      <c r="CE137" s="187">
        <f t="shared" si="1034"/>
        <v>0</v>
      </c>
      <c r="CF137" s="187">
        <f t="shared" si="1034"/>
        <v>0</v>
      </c>
      <c r="CG137" s="187">
        <f t="shared" si="1034"/>
        <v>0</v>
      </c>
      <c r="CH137" s="187">
        <f t="shared" si="1034"/>
        <v>0</v>
      </c>
      <c r="CI137" s="187">
        <f t="shared" si="1034"/>
        <v>0</v>
      </c>
      <c r="CJ137" s="187">
        <f t="shared" si="1034"/>
        <v>0</v>
      </c>
      <c r="CK137" s="187">
        <f t="shared" si="1034"/>
        <v>3400000</v>
      </c>
      <c r="CL137" s="187">
        <f t="shared" si="1022"/>
        <v>20600000</v>
      </c>
      <c r="CM137" s="187">
        <f t="shared" si="1023"/>
        <v>0</v>
      </c>
      <c r="CN137" s="187">
        <f t="shared" si="1024"/>
        <v>0</v>
      </c>
      <c r="CO137" s="187">
        <f t="shared" si="1025"/>
        <v>0</v>
      </c>
      <c r="CP137" s="394">
        <f t="shared" si="1026"/>
        <v>0.14166666666666666</v>
      </c>
      <c r="CQ137" s="394">
        <f t="shared" si="1027"/>
        <v>0.14166666666666666</v>
      </c>
      <c r="CR137" s="267">
        <f>+BK137/$BK$134</f>
        <v>3.2244396985988805E-5</v>
      </c>
      <c r="CS137" s="171"/>
      <c r="CT137" s="172"/>
      <c r="CU137" s="157"/>
      <c r="CV137" s="425"/>
      <c r="CW137" s="312"/>
      <c r="CX137" s="425"/>
      <c r="CY137" s="312"/>
      <c r="CZ137" s="313"/>
      <c r="DA137" s="444"/>
      <c r="DB137" s="425"/>
      <c r="DC137" s="312"/>
      <c r="DD137" s="425"/>
      <c r="DF137" s="173"/>
      <c r="DG137" s="173"/>
      <c r="DH137" s="173"/>
      <c r="DI137" s="173"/>
      <c r="DJ137" s="173"/>
      <c r="DK137" s="174"/>
      <c r="DL137" s="173"/>
      <c r="DM137" s="173"/>
      <c r="DN137" s="173"/>
      <c r="DO137" s="173"/>
    </row>
    <row r="138" spans="1:121" s="134" customFormat="1" outlineLevel="2" x14ac:dyDescent="0.2">
      <c r="B138" s="452" t="str">
        <f t="shared" ref="B138:B139" si="1035">+C138&amp;D138</f>
        <v>A-3-6-1-1-210</v>
      </c>
      <c r="C138" s="183" t="s">
        <v>545</v>
      </c>
      <c r="D138" s="168" t="s">
        <v>415</v>
      </c>
      <c r="E138" s="300" t="s">
        <v>574</v>
      </c>
      <c r="F138" s="149">
        <v>24000000</v>
      </c>
      <c r="G138" s="152"/>
      <c r="H138" s="152"/>
      <c r="I138" s="178"/>
      <c r="J138" s="161"/>
      <c r="K138" s="161"/>
      <c r="L138" s="161"/>
      <c r="M138" s="161"/>
      <c r="N138" s="161"/>
      <c r="O138" s="161"/>
      <c r="P138" s="161"/>
      <c r="Q138" s="161"/>
      <c r="R138" s="161"/>
      <c r="S138" s="161"/>
      <c r="T138" s="161"/>
      <c r="U138" s="161"/>
      <c r="V138" s="161"/>
      <c r="W138" s="161"/>
      <c r="X138" s="161"/>
      <c r="Y138" s="161"/>
      <c r="Z138" s="161"/>
      <c r="AA138" s="161"/>
      <c r="AB138" s="161"/>
      <c r="AC138" s="161"/>
      <c r="AD138" s="161"/>
      <c r="AE138" s="155">
        <f t="shared" ref="AE138:AE140" si="1036">+G138+I138+K138+M138+O138+Q138+S138+U138+W138+Y138+AA138+AC138</f>
        <v>0</v>
      </c>
      <c r="AF138" s="152">
        <f t="shared" ref="AF138:AF140" si="1037">+H138+J138+L138+N138+P138+R138+T138+V138+X138+Z138+AB138+AD138</f>
        <v>0</v>
      </c>
      <c r="AG138" s="152"/>
      <c r="AH138" s="151"/>
      <c r="AI138" s="149">
        <f t="shared" ref="AI138:AI140" si="1038">+F138-AE138+AF138-AG138+AH138</f>
        <v>24000000</v>
      </c>
      <c r="AJ138" s="178"/>
      <c r="AK138" s="161"/>
      <c r="AL138" s="155">
        <v>3400000</v>
      </c>
      <c r="AM138" s="178"/>
      <c r="AN138" s="161"/>
      <c r="AO138" s="161"/>
      <c r="AP138" s="161"/>
      <c r="AQ138" s="161"/>
      <c r="AR138" s="161"/>
      <c r="AS138" s="161"/>
      <c r="AT138" s="161"/>
      <c r="AU138" s="161"/>
      <c r="AV138" s="161"/>
      <c r="AW138" s="161"/>
      <c r="AX138" s="155">
        <f t="shared" ref="AX138:AX140" si="1039">+SUM(AL138:AW138)</f>
        <v>3400000</v>
      </c>
      <c r="AY138" s="152">
        <v>3400000</v>
      </c>
      <c r="AZ138" s="178"/>
      <c r="BA138" s="161"/>
      <c r="BB138" s="161"/>
      <c r="BC138" s="161"/>
      <c r="BD138" s="161"/>
      <c r="BE138" s="161"/>
      <c r="BF138" s="161"/>
      <c r="BG138" s="161"/>
      <c r="BH138" s="161"/>
      <c r="BI138" s="161"/>
      <c r="BJ138" s="161"/>
      <c r="BK138" s="161">
        <f t="shared" ref="BK138:BK140" si="1040">+SUM(AY138:BJ138)</f>
        <v>3400000</v>
      </c>
      <c r="BL138" s="155">
        <v>3400000</v>
      </c>
      <c r="BM138" s="178"/>
      <c r="BN138" s="161"/>
      <c r="BO138" s="161"/>
      <c r="BP138" s="161"/>
      <c r="BQ138" s="161"/>
      <c r="BR138" s="161"/>
      <c r="BS138" s="161"/>
      <c r="BT138" s="161"/>
      <c r="BU138" s="161"/>
      <c r="BV138" s="161"/>
      <c r="BW138" s="161"/>
      <c r="BX138" s="155">
        <f t="shared" ref="BX138:BX140" si="1041">+SUM(BL138:BW138)</f>
        <v>3400000</v>
      </c>
      <c r="BY138" s="152">
        <v>3400000</v>
      </c>
      <c r="BZ138" s="178"/>
      <c r="CA138" s="161"/>
      <c r="CB138" s="161"/>
      <c r="CC138" s="161"/>
      <c r="CD138" s="161"/>
      <c r="CE138" s="161"/>
      <c r="CF138" s="161"/>
      <c r="CG138" s="161"/>
      <c r="CH138" s="161"/>
      <c r="CI138" s="161"/>
      <c r="CJ138" s="161"/>
      <c r="CK138" s="155">
        <f t="shared" ref="CK138:CK140" si="1042">+SUM(BY138:CJ138)</f>
        <v>3400000</v>
      </c>
      <c r="CL138" s="152">
        <f t="shared" si="1022"/>
        <v>20600000</v>
      </c>
      <c r="CM138" s="152">
        <f t="shared" si="1023"/>
        <v>0</v>
      </c>
      <c r="CN138" s="152">
        <f t="shared" si="1024"/>
        <v>0</v>
      </c>
      <c r="CO138" s="152">
        <f t="shared" si="1025"/>
        <v>0</v>
      </c>
      <c r="CP138" s="398">
        <f t="shared" si="1026"/>
        <v>0.14166666666666666</v>
      </c>
      <c r="CQ138" s="398">
        <f t="shared" si="1027"/>
        <v>0.14166666666666666</v>
      </c>
      <c r="CR138" s="342"/>
      <c r="CS138" s="341"/>
      <c r="CT138" s="343"/>
      <c r="CU138" s="158">
        <v>24000000</v>
      </c>
      <c r="CV138" s="426">
        <f t="shared" ref="CV138:CV140" si="1043">+CU138-AI138</f>
        <v>0</v>
      </c>
      <c r="CW138" s="436">
        <v>3400000</v>
      </c>
      <c r="CX138" s="426">
        <f t="shared" ref="CX138:CX140" si="1044">+CW138-AX138</f>
        <v>0</v>
      </c>
      <c r="CY138" s="436">
        <v>3400000</v>
      </c>
      <c r="CZ138" s="428">
        <f t="shared" ref="CZ138:CZ140" si="1045">+CY138-BK138</f>
        <v>0</v>
      </c>
      <c r="DA138" s="436">
        <v>3400000</v>
      </c>
      <c r="DB138" s="426">
        <f t="shared" ref="DB138:DB140" si="1046">+DA138-BX138</f>
        <v>0</v>
      </c>
      <c r="DC138" s="436">
        <v>3400000</v>
      </c>
      <c r="DD138" s="426">
        <f t="shared" ref="DD138:DD140" si="1047">+DC138-CK138</f>
        <v>0</v>
      </c>
      <c r="DF138" s="344"/>
      <c r="DG138" s="165"/>
      <c r="DH138" s="344"/>
      <c r="DI138" s="344"/>
      <c r="DJ138" s="344"/>
      <c r="DK138" s="345"/>
      <c r="DL138" s="344"/>
      <c r="DM138" s="344"/>
      <c r="DN138" s="344"/>
      <c r="DO138" s="344"/>
    </row>
    <row r="139" spans="1:121" s="175" customFormat="1" ht="35.25" customHeight="1" outlineLevel="1" collapsed="1" x14ac:dyDescent="0.25">
      <c r="A139" s="169"/>
      <c r="B139" s="455" t="str">
        <f t="shared" si="1035"/>
        <v>A-3-6-3-410</v>
      </c>
      <c r="C139" s="179" t="s">
        <v>549</v>
      </c>
      <c r="D139" s="170" t="s">
        <v>415</v>
      </c>
      <c r="E139" s="399" t="s">
        <v>446</v>
      </c>
      <c r="F139" s="187">
        <v>395000000</v>
      </c>
      <c r="G139" s="237"/>
      <c r="H139" s="237"/>
      <c r="I139" s="177"/>
      <c r="J139" s="176"/>
      <c r="K139" s="176"/>
      <c r="L139" s="176"/>
      <c r="M139" s="176"/>
      <c r="N139" s="176"/>
      <c r="O139" s="176"/>
      <c r="P139" s="176"/>
      <c r="Q139" s="176"/>
      <c r="R139" s="176"/>
      <c r="S139" s="176"/>
      <c r="T139" s="176"/>
      <c r="U139" s="176"/>
      <c r="V139" s="176"/>
      <c r="W139" s="176"/>
      <c r="X139" s="176"/>
      <c r="Y139" s="176"/>
      <c r="Z139" s="176"/>
      <c r="AA139" s="176"/>
      <c r="AB139" s="176"/>
      <c r="AC139" s="176"/>
      <c r="AD139" s="176"/>
      <c r="AE139" s="191">
        <f t="shared" si="1036"/>
        <v>0</v>
      </c>
      <c r="AF139" s="237">
        <f t="shared" si="1037"/>
        <v>0</v>
      </c>
      <c r="AG139" s="237"/>
      <c r="AH139" s="210"/>
      <c r="AI139" s="187">
        <f t="shared" si="1038"/>
        <v>395000000</v>
      </c>
      <c r="AJ139" s="177"/>
      <c r="AK139" s="176"/>
      <c r="AL139" s="191">
        <v>236750000</v>
      </c>
      <c r="AM139" s="177"/>
      <c r="AN139" s="176"/>
      <c r="AO139" s="176"/>
      <c r="AP139" s="176"/>
      <c r="AQ139" s="176"/>
      <c r="AR139" s="176"/>
      <c r="AS139" s="176"/>
      <c r="AT139" s="176"/>
      <c r="AU139" s="176"/>
      <c r="AV139" s="176"/>
      <c r="AW139" s="176"/>
      <c r="AX139" s="191">
        <f t="shared" si="1039"/>
        <v>236750000</v>
      </c>
      <c r="AY139" s="237">
        <v>0</v>
      </c>
      <c r="AZ139" s="177"/>
      <c r="BA139" s="176"/>
      <c r="BB139" s="176"/>
      <c r="BC139" s="176"/>
      <c r="BD139" s="176"/>
      <c r="BE139" s="176"/>
      <c r="BF139" s="176"/>
      <c r="BG139" s="176"/>
      <c r="BH139" s="176"/>
      <c r="BI139" s="176"/>
      <c r="BJ139" s="176"/>
      <c r="BK139" s="176">
        <f t="shared" si="1040"/>
        <v>0</v>
      </c>
      <c r="BL139" s="191">
        <v>0</v>
      </c>
      <c r="BM139" s="177"/>
      <c r="BN139" s="176"/>
      <c r="BO139" s="176"/>
      <c r="BP139" s="176"/>
      <c r="BQ139" s="176"/>
      <c r="BR139" s="176"/>
      <c r="BS139" s="176"/>
      <c r="BT139" s="176"/>
      <c r="BU139" s="176"/>
      <c r="BV139" s="176"/>
      <c r="BW139" s="176"/>
      <c r="BX139" s="191">
        <f t="shared" si="1041"/>
        <v>0</v>
      </c>
      <c r="BY139" s="237">
        <v>0</v>
      </c>
      <c r="BZ139" s="177"/>
      <c r="CA139" s="176"/>
      <c r="CB139" s="176"/>
      <c r="CC139" s="176"/>
      <c r="CD139" s="176"/>
      <c r="CE139" s="176"/>
      <c r="CF139" s="176"/>
      <c r="CG139" s="176"/>
      <c r="CH139" s="176"/>
      <c r="CI139" s="176"/>
      <c r="CJ139" s="176"/>
      <c r="CK139" s="191">
        <f t="shared" si="1042"/>
        <v>0</v>
      </c>
      <c r="CL139" s="237">
        <f t="shared" si="1022"/>
        <v>158250000</v>
      </c>
      <c r="CM139" s="237">
        <f t="shared" si="1023"/>
        <v>236750000</v>
      </c>
      <c r="CN139" s="237">
        <f t="shared" si="1024"/>
        <v>0</v>
      </c>
      <c r="CO139" s="237">
        <f t="shared" si="1025"/>
        <v>0</v>
      </c>
      <c r="CP139" s="394">
        <f t="shared" si="1026"/>
        <v>0.59936708860759491</v>
      </c>
      <c r="CQ139" s="394">
        <f t="shared" si="1027"/>
        <v>0</v>
      </c>
      <c r="CR139" s="267">
        <f>+BK139/$BK$134</f>
        <v>0</v>
      </c>
      <c r="CS139" s="171"/>
      <c r="CT139" s="172"/>
      <c r="CU139" s="158">
        <v>395000000</v>
      </c>
      <c r="CV139" s="426">
        <f t="shared" si="1043"/>
        <v>0</v>
      </c>
      <c r="CW139" s="436">
        <v>236750000</v>
      </c>
      <c r="CX139" s="426">
        <f t="shared" si="1044"/>
        <v>0</v>
      </c>
      <c r="CY139" s="436">
        <v>0</v>
      </c>
      <c r="CZ139" s="428">
        <f t="shared" si="1045"/>
        <v>0</v>
      </c>
      <c r="DA139" s="436">
        <v>0</v>
      </c>
      <c r="DB139" s="426">
        <f t="shared" si="1046"/>
        <v>0</v>
      </c>
      <c r="DC139" s="436">
        <v>0</v>
      </c>
      <c r="DD139" s="426">
        <f t="shared" si="1047"/>
        <v>0</v>
      </c>
      <c r="DF139" s="173"/>
      <c r="DG139" s="173"/>
      <c r="DH139" s="173"/>
      <c r="DI139" s="173"/>
      <c r="DJ139" s="173"/>
      <c r="DK139" s="174"/>
      <c r="DL139" s="173"/>
      <c r="DM139" s="173"/>
      <c r="DN139" s="173"/>
      <c r="DO139" s="173"/>
    </row>
    <row r="140" spans="1:121" s="285" customFormat="1" ht="30" customHeight="1" outlineLevel="1" collapsed="1" x14ac:dyDescent="0.2">
      <c r="A140" s="281"/>
      <c r="B140" s="455" t="str">
        <f t="shared" ref="B140" si="1048">+C140&amp;D140</f>
        <v>A-3-6-3-710</v>
      </c>
      <c r="C140" s="405" t="s">
        <v>551</v>
      </c>
      <c r="D140" s="377" t="s">
        <v>415</v>
      </c>
      <c r="E140" s="403" t="s">
        <v>447</v>
      </c>
      <c r="F140" s="406">
        <v>168153000000</v>
      </c>
      <c r="G140" s="407"/>
      <c r="H140" s="407"/>
      <c r="I140" s="408"/>
      <c r="J140" s="409"/>
      <c r="K140" s="409"/>
      <c r="L140" s="409"/>
      <c r="M140" s="409"/>
      <c r="N140" s="409"/>
      <c r="O140" s="409"/>
      <c r="P140" s="409"/>
      <c r="Q140" s="409"/>
      <c r="R140" s="409"/>
      <c r="S140" s="409"/>
      <c r="T140" s="409"/>
      <c r="U140" s="409"/>
      <c r="V140" s="409"/>
      <c r="W140" s="409"/>
      <c r="X140" s="409"/>
      <c r="Y140" s="409"/>
      <c r="Z140" s="409"/>
      <c r="AA140" s="409"/>
      <c r="AB140" s="409"/>
      <c r="AC140" s="409"/>
      <c r="AD140" s="409"/>
      <c r="AE140" s="410">
        <f t="shared" si="1036"/>
        <v>0</v>
      </c>
      <c r="AF140" s="407">
        <f t="shared" si="1037"/>
        <v>0</v>
      </c>
      <c r="AG140" s="407"/>
      <c r="AH140" s="411"/>
      <c r="AI140" s="406">
        <f t="shared" si="1038"/>
        <v>168153000000</v>
      </c>
      <c r="AJ140" s="408"/>
      <c r="AK140" s="409"/>
      <c r="AL140" s="410">
        <v>107244000000</v>
      </c>
      <c r="AM140" s="408"/>
      <c r="AN140" s="409"/>
      <c r="AO140" s="409"/>
      <c r="AP140" s="409"/>
      <c r="AQ140" s="409"/>
      <c r="AR140" s="409"/>
      <c r="AS140" s="409"/>
      <c r="AT140" s="409"/>
      <c r="AU140" s="409"/>
      <c r="AV140" s="409"/>
      <c r="AW140" s="409"/>
      <c r="AX140" s="410">
        <f t="shared" si="1039"/>
        <v>107244000000</v>
      </c>
      <c r="AY140" s="407">
        <v>97726566666</v>
      </c>
      <c r="AZ140" s="408"/>
      <c r="BA140" s="409"/>
      <c r="BB140" s="409"/>
      <c r="BC140" s="409"/>
      <c r="BD140" s="409"/>
      <c r="BE140" s="409"/>
      <c r="BF140" s="409"/>
      <c r="BG140" s="409"/>
      <c r="BH140" s="409"/>
      <c r="BI140" s="409"/>
      <c r="BJ140" s="409"/>
      <c r="BK140" s="409">
        <f t="shared" si="1040"/>
        <v>97726566666</v>
      </c>
      <c r="BL140" s="410">
        <v>0</v>
      </c>
      <c r="BM140" s="408"/>
      <c r="BN140" s="409"/>
      <c r="BO140" s="409"/>
      <c r="BP140" s="409"/>
      <c r="BQ140" s="409"/>
      <c r="BR140" s="409"/>
      <c r="BS140" s="409"/>
      <c r="BT140" s="409"/>
      <c r="BU140" s="409"/>
      <c r="BV140" s="409"/>
      <c r="BW140" s="409"/>
      <c r="BX140" s="410">
        <f t="shared" si="1041"/>
        <v>0</v>
      </c>
      <c r="BY140" s="407">
        <v>0</v>
      </c>
      <c r="BZ140" s="408"/>
      <c r="CA140" s="409"/>
      <c r="CB140" s="409"/>
      <c r="CC140" s="409"/>
      <c r="CD140" s="409"/>
      <c r="CE140" s="409"/>
      <c r="CF140" s="409"/>
      <c r="CG140" s="409"/>
      <c r="CH140" s="409"/>
      <c r="CI140" s="409"/>
      <c r="CJ140" s="409"/>
      <c r="CK140" s="410">
        <f t="shared" si="1042"/>
        <v>0</v>
      </c>
      <c r="CL140" s="407">
        <f t="shared" si="1022"/>
        <v>60909000000</v>
      </c>
      <c r="CM140" s="407">
        <f t="shared" si="1023"/>
        <v>9517433334</v>
      </c>
      <c r="CN140" s="407">
        <f t="shared" si="1024"/>
        <v>97726566666</v>
      </c>
      <c r="CO140" s="407">
        <f t="shared" si="1025"/>
        <v>0</v>
      </c>
      <c r="CP140" s="397">
        <f t="shared" si="1026"/>
        <v>0.63777631085975273</v>
      </c>
      <c r="CQ140" s="397">
        <f t="shared" si="1027"/>
        <v>0.58117646825212754</v>
      </c>
      <c r="CR140" s="412">
        <f>+BK140/$BK$134</f>
        <v>0.92680417989888364</v>
      </c>
      <c r="CS140" s="413"/>
      <c r="CT140" s="282"/>
      <c r="CU140" s="158">
        <v>168153000000</v>
      </c>
      <c r="CV140" s="426">
        <f t="shared" si="1043"/>
        <v>0</v>
      </c>
      <c r="CW140" s="436">
        <v>107244000000</v>
      </c>
      <c r="CX140" s="426">
        <f t="shared" si="1044"/>
        <v>0</v>
      </c>
      <c r="CY140" s="436">
        <v>97726566666</v>
      </c>
      <c r="CZ140" s="428">
        <f t="shared" si="1045"/>
        <v>0</v>
      </c>
      <c r="DA140" s="436">
        <v>0</v>
      </c>
      <c r="DB140" s="426">
        <f t="shared" si="1046"/>
        <v>0</v>
      </c>
      <c r="DC140" s="436">
        <v>0</v>
      </c>
      <c r="DD140" s="426">
        <f t="shared" si="1047"/>
        <v>0</v>
      </c>
      <c r="DF140" s="283"/>
      <c r="DG140" s="283"/>
      <c r="DH140" s="283"/>
      <c r="DI140" s="283"/>
      <c r="DJ140" s="283"/>
      <c r="DK140" s="284"/>
      <c r="DL140" s="283"/>
      <c r="DM140" s="283"/>
      <c r="DN140" s="283"/>
      <c r="DO140" s="283"/>
    </row>
    <row r="141" spans="1:121" s="175" customFormat="1" ht="36" outlineLevel="1" x14ac:dyDescent="0.25">
      <c r="A141" s="169"/>
      <c r="B141" s="451"/>
      <c r="C141" s="179" t="s">
        <v>546</v>
      </c>
      <c r="D141" s="170" t="s">
        <v>368</v>
      </c>
      <c r="E141" s="399" t="s">
        <v>575</v>
      </c>
      <c r="F141" s="187">
        <f>+SUM(F142:F143)</f>
        <v>66009000000</v>
      </c>
      <c r="G141" s="187">
        <f t="shared" ref="G141:BR141" si="1049">+SUM(G142:G143)</f>
        <v>0</v>
      </c>
      <c r="H141" s="187">
        <f t="shared" si="1049"/>
        <v>0</v>
      </c>
      <c r="I141" s="187">
        <f t="shared" si="1049"/>
        <v>0</v>
      </c>
      <c r="J141" s="187">
        <f t="shared" si="1049"/>
        <v>0</v>
      </c>
      <c r="K141" s="187">
        <f t="shared" si="1049"/>
        <v>0</v>
      </c>
      <c r="L141" s="187">
        <f t="shared" si="1049"/>
        <v>0</v>
      </c>
      <c r="M141" s="187">
        <f t="shared" si="1049"/>
        <v>0</v>
      </c>
      <c r="N141" s="187">
        <f t="shared" si="1049"/>
        <v>0</v>
      </c>
      <c r="O141" s="187">
        <f t="shared" si="1049"/>
        <v>0</v>
      </c>
      <c r="P141" s="187">
        <f t="shared" si="1049"/>
        <v>0</v>
      </c>
      <c r="Q141" s="187">
        <f t="shared" si="1049"/>
        <v>0</v>
      </c>
      <c r="R141" s="187">
        <f t="shared" si="1049"/>
        <v>0</v>
      </c>
      <c r="S141" s="187">
        <f t="shared" si="1049"/>
        <v>0</v>
      </c>
      <c r="T141" s="187">
        <f t="shared" si="1049"/>
        <v>0</v>
      </c>
      <c r="U141" s="187">
        <f t="shared" si="1049"/>
        <v>0</v>
      </c>
      <c r="V141" s="187">
        <f t="shared" si="1049"/>
        <v>0</v>
      </c>
      <c r="W141" s="187">
        <f t="shared" si="1049"/>
        <v>0</v>
      </c>
      <c r="X141" s="187">
        <f t="shared" si="1049"/>
        <v>0</v>
      </c>
      <c r="Y141" s="187">
        <f t="shared" si="1049"/>
        <v>0</v>
      </c>
      <c r="Z141" s="187">
        <f t="shared" si="1049"/>
        <v>0</v>
      </c>
      <c r="AA141" s="187">
        <f t="shared" si="1049"/>
        <v>0</v>
      </c>
      <c r="AB141" s="187">
        <f t="shared" si="1049"/>
        <v>0</v>
      </c>
      <c r="AC141" s="187">
        <f t="shared" si="1049"/>
        <v>0</v>
      </c>
      <c r="AD141" s="187">
        <f t="shared" si="1049"/>
        <v>0</v>
      </c>
      <c r="AE141" s="187">
        <f t="shared" si="1049"/>
        <v>0</v>
      </c>
      <c r="AF141" s="187">
        <f t="shared" si="1049"/>
        <v>0</v>
      </c>
      <c r="AG141" s="187">
        <f>+SUM(AG142:AG143)</f>
        <v>4535071594</v>
      </c>
      <c r="AH141" s="194">
        <f t="shared" si="1049"/>
        <v>0</v>
      </c>
      <c r="AI141" s="187">
        <f t="shared" si="1049"/>
        <v>61473928406</v>
      </c>
      <c r="AJ141" s="237">
        <f t="shared" si="1049"/>
        <v>0</v>
      </c>
      <c r="AK141" s="187">
        <f t="shared" si="1049"/>
        <v>0</v>
      </c>
      <c r="AL141" s="187">
        <f t="shared" si="1049"/>
        <v>8377876508</v>
      </c>
      <c r="AM141" s="187">
        <f t="shared" si="1049"/>
        <v>0</v>
      </c>
      <c r="AN141" s="187">
        <f t="shared" si="1049"/>
        <v>0</v>
      </c>
      <c r="AO141" s="187">
        <f t="shared" si="1049"/>
        <v>0</v>
      </c>
      <c r="AP141" s="187">
        <f t="shared" si="1049"/>
        <v>0</v>
      </c>
      <c r="AQ141" s="187">
        <f t="shared" si="1049"/>
        <v>0</v>
      </c>
      <c r="AR141" s="187">
        <f t="shared" si="1049"/>
        <v>0</v>
      </c>
      <c r="AS141" s="187">
        <f t="shared" si="1049"/>
        <v>0</v>
      </c>
      <c r="AT141" s="187">
        <f t="shared" si="1049"/>
        <v>0</v>
      </c>
      <c r="AU141" s="187">
        <f t="shared" si="1049"/>
        <v>0</v>
      </c>
      <c r="AV141" s="187">
        <f t="shared" si="1049"/>
        <v>0</v>
      </c>
      <c r="AW141" s="187">
        <f t="shared" si="1049"/>
        <v>0</v>
      </c>
      <c r="AX141" s="187">
        <f t="shared" si="1049"/>
        <v>8377876508</v>
      </c>
      <c r="AY141" s="187">
        <f t="shared" si="1049"/>
        <v>7714709551</v>
      </c>
      <c r="AZ141" s="187">
        <f t="shared" si="1049"/>
        <v>0</v>
      </c>
      <c r="BA141" s="187">
        <f t="shared" si="1049"/>
        <v>0</v>
      </c>
      <c r="BB141" s="187">
        <f t="shared" si="1049"/>
        <v>0</v>
      </c>
      <c r="BC141" s="187">
        <f t="shared" si="1049"/>
        <v>0</v>
      </c>
      <c r="BD141" s="187">
        <f t="shared" si="1049"/>
        <v>0</v>
      </c>
      <c r="BE141" s="187">
        <f t="shared" si="1049"/>
        <v>0</v>
      </c>
      <c r="BF141" s="187">
        <f t="shared" si="1049"/>
        <v>0</v>
      </c>
      <c r="BG141" s="187">
        <f t="shared" si="1049"/>
        <v>0</v>
      </c>
      <c r="BH141" s="187">
        <f t="shared" si="1049"/>
        <v>0</v>
      </c>
      <c r="BI141" s="187">
        <f t="shared" si="1049"/>
        <v>0</v>
      </c>
      <c r="BJ141" s="187">
        <f t="shared" si="1049"/>
        <v>0</v>
      </c>
      <c r="BK141" s="187">
        <f t="shared" si="1049"/>
        <v>7714709551</v>
      </c>
      <c r="BL141" s="187">
        <f t="shared" si="1049"/>
        <v>50558260</v>
      </c>
      <c r="BM141" s="187">
        <f t="shared" si="1049"/>
        <v>0</v>
      </c>
      <c r="BN141" s="187">
        <f t="shared" si="1049"/>
        <v>0</v>
      </c>
      <c r="BO141" s="187">
        <f t="shared" si="1049"/>
        <v>0</v>
      </c>
      <c r="BP141" s="187">
        <f t="shared" si="1049"/>
        <v>0</v>
      </c>
      <c r="BQ141" s="187">
        <f t="shared" si="1049"/>
        <v>0</v>
      </c>
      <c r="BR141" s="187">
        <f t="shared" si="1049"/>
        <v>0</v>
      </c>
      <c r="BS141" s="187">
        <f t="shared" ref="BS141:CK141" si="1050">+SUM(BS142:BS143)</f>
        <v>0</v>
      </c>
      <c r="BT141" s="187">
        <f t="shared" si="1050"/>
        <v>0</v>
      </c>
      <c r="BU141" s="187">
        <f t="shared" si="1050"/>
        <v>0</v>
      </c>
      <c r="BV141" s="187">
        <f t="shared" si="1050"/>
        <v>0</v>
      </c>
      <c r="BW141" s="187">
        <f t="shared" si="1050"/>
        <v>0</v>
      </c>
      <c r="BX141" s="187">
        <f t="shared" si="1050"/>
        <v>50558260</v>
      </c>
      <c r="BY141" s="187">
        <f t="shared" si="1050"/>
        <v>0</v>
      </c>
      <c r="BZ141" s="187">
        <f t="shared" si="1050"/>
        <v>0</v>
      </c>
      <c r="CA141" s="187">
        <f t="shared" si="1050"/>
        <v>0</v>
      </c>
      <c r="CB141" s="187">
        <f t="shared" si="1050"/>
        <v>0</v>
      </c>
      <c r="CC141" s="187">
        <f t="shared" si="1050"/>
        <v>0</v>
      </c>
      <c r="CD141" s="187">
        <f t="shared" si="1050"/>
        <v>0</v>
      </c>
      <c r="CE141" s="187">
        <f t="shared" si="1050"/>
        <v>0</v>
      </c>
      <c r="CF141" s="187">
        <f t="shared" si="1050"/>
        <v>0</v>
      </c>
      <c r="CG141" s="187">
        <f t="shared" si="1050"/>
        <v>0</v>
      </c>
      <c r="CH141" s="187">
        <f t="shared" si="1050"/>
        <v>0</v>
      </c>
      <c r="CI141" s="187">
        <f t="shared" si="1050"/>
        <v>0</v>
      </c>
      <c r="CJ141" s="187">
        <f t="shared" si="1050"/>
        <v>0</v>
      </c>
      <c r="CK141" s="187">
        <f t="shared" si="1050"/>
        <v>0</v>
      </c>
      <c r="CL141" s="187">
        <f t="shared" si="1022"/>
        <v>53096051898</v>
      </c>
      <c r="CM141" s="187">
        <f t="shared" si="1023"/>
        <v>663166957</v>
      </c>
      <c r="CN141" s="187">
        <f t="shared" si="1024"/>
        <v>7664151291</v>
      </c>
      <c r="CO141" s="187">
        <f t="shared" si="1025"/>
        <v>50558260</v>
      </c>
      <c r="CP141" s="394">
        <f t="shared" si="1026"/>
        <v>0.13628340867804861</v>
      </c>
      <c r="CQ141" s="394">
        <f t="shared" si="1027"/>
        <v>0.125495632881126</v>
      </c>
      <c r="CR141" s="267">
        <f>+BK141/$BK$134</f>
        <v>7.3163575704130415E-2</v>
      </c>
      <c r="CS141" s="171"/>
      <c r="CT141" s="172"/>
      <c r="CU141" s="157"/>
      <c r="CV141" s="425"/>
      <c r="CW141" s="312"/>
      <c r="CX141" s="425"/>
      <c r="CY141" s="312"/>
      <c r="CZ141" s="313"/>
      <c r="DA141" s="444"/>
      <c r="DB141" s="425"/>
      <c r="DC141" s="312"/>
      <c r="DD141" s="425"/>
      <c r="DF141" s="173"/>
      <c r="DG141" s="173"/>
      <c r="DH141" s="173"/>
      <c r="DI141" s="173"/>
      <c r="DJ141" s="173"/>
      <c r="DK141" s="174"/>
      <c r="DL141" s="173"/>
      <c r="DM141" s="173"/>
      <c r="DN141" s="173"/>
      <c r="DO141" s="173"/>
    </row>
    <row r="142" spans="1:121" s="134" customFormat="1" outlineLevel="2" x14ac:dyDescent="0.2">
      <c r="B142" s="452" t="str">
        <f t="shared" ref="B142:B144" si="1051">+C142&amp;D142</f>
        <v>A-3-6-3-11-116</v>
      </c>
      <c r="C142" s="183" t="s">
        <v>547</v>
      </c>
      <c r="D142" s="168" t="s">
        <v>368</v>
      </c>
      <c r="E142" s="300" t="s">
        <v>448</v>
      </c>
      <c r="F142" s="149">
        <v>57859500000</v>
      </c>
      <c r="G142" s="152"/>
      <c r="H142" s="152"/>
      <c r="I142" s="178"/>
      <c r="J142" s="161"/>
      <c r="K142" s="161"/>
      <c r="L142" s="161"/>
      <c r="M142" s="161"/>
      <c r="N142" s="161"/>
      <c r="O142" s="161"/>
      <c r="P142" s="161"/>
      <c r="Q142" s="161"/>
      <c r="R142" s="161"/>
      <c r="S142" s="161"/>
      <c r="T142" s="161"/>
      <c r="U142" s="161"/>
      <c r="V142" s="161"/>
      <c r="W142" s="161"/>
      <c r="X142" s="161"/>
      <c r="Y142" s="161"/>
      <c r="Z142" s="161"/>
      <c r="AA142" s="161"/>
      <c r="AB142" s="161"/>
      <c r="AC142" s="161"/>
      <c r="AD142" s="161"/>
      <c r="AE142" s="155">
        <f t="shared" ref="AE142:AE144" si="1052">+G142+I142+K142+M142+O142+Q142+S142+U142+W142+Y142+AA142+AC142</f>
        <v>0</v>
      </c>
      <c r="AF142" s="152">
        <f t="shared" ref="AF142:AF144" si="1053">+H142+J142+L142+N142+P142+R142+T142+V142+X142+Z142+AB142+AD142</f>
        <v>0</v>
      </c>
      <c r="AG142" s="152">
        <v>4535071594</v>
      </c>
      <c r="AH142" s="151"/>
      <c r="AI142" s="149">
        <f t="shared" ref="AI142:AI144" si="1054">+F142-AE142+AF142-AG142+AH142</f>
        <v>53324428406</v>
      </c>
      <c r="AJ142" s="178"/>
      <c r="AK142" s="161"/>
      <c r="AL142" s="155">
        <v>308376508</v>
      </c>
      <c r="AM142" s="178"/>
      <c r="AN142" s="161"/>
      <c r="AO142" s="161"/>
      <c r="AP142" s="161"/>
      <c r="AQ142" s="161"/>
      <c r="AR142" s="161"/>
      <c r="AS142" s="161"/>
      <c r="AT142" s="161"/>
      <c r="AU142" s="161"/>
      <c r="AV142" s="161"/>
      <c r="AW142" s="161"/>
      <c r="AX142" s="155">
        <f t="shared" ref="AX142:AX144" si="1055">+SUM(AL142:AW142)</f>
        <v>308376508</v>
      </c>
      <c r="AY142" s="152">
        <v>55209551</v>
      </c>
      <c r="AZ142" s="178"/>
      <c r="BA142" s="161"/>
      <c r="BB142" s="161"/>
      <c r="BC142" s="161"/>
      <c r="BD142" s="161"/>
      <c r="BE142" s="161"/>
      <c r="BF142" s="161"/>
      <c r="BG142" s="161"/>
      <c r="BH142" s="161"/>
      <c r="BI142" s="161"/>
      <c r="BJ142" s="161"/>
      <c r="BK142" s="161">
        <f t="shared" ref="BK142:BK144" si="1056">+SUM(AY142:BJ142)</f>
        <v>55209551</v>
      </c>
      <c r="BL142" s="155">
        <v>50558260</v>
      </c>
      <c r="BM142" s="178"/>
      <c r="BN142" s="161"/>
      <c r="BO142" s="161"/>
      <c r="BP142" s="161"/>
      <c r="BQ142" s="161"/>
      <c r="BR142" s="161"/>
      <c r="BS142" s="161"/>
      <c r="BT142" s="161"/>
      <c r="BU142" s="161"/>
      <c r="BV142" s="161"/>
      <c r="BW142" s="161"/>
      <c r="BX142" s="155">
        <f t="shared" ref="BX142:BX144" si="1057">+SUM(BL142:BW142)</f>
        <v>50558260</v>
      </c>
      <c r="BY142" s="152">
        <v>0</v>
      </c>
      <c r="BZ142" s="178"/>
      <c r="CA142" s="161"/>
      <c r="CB142" s="161"/>
      <c r="CC142" s="161"/>
      <c r="CD142" s="161"/>
      <c r="CE142" s="161"/>
      <c r="CF142" s="161"/>
      <c r="CG142" s="161"/>
      <c r="CH142" s="161"/>
      <c r="CI142" s="161"/>
      <c r="CJ142" s="161"/>
      <c r="CK142" s="155">
        <f t="shared" ref="CK142:CK144" si="1058">+SUM(BY142:CJ142)</f>
        <v>0</v>
      </c>
      <c r="CL142" s="152">
        <f t="shared" si="1022"/>
        <v>53016051898</v>
      </c>
      <c r="CM142" s="152">
        <f t="shared" si="1023"/>
        <v>253166957</v>
      </c>
      <c r="CN142" s="152">
        <f t="shared" si="1024"/>
        <v>4651291</v>
      </c>
      <c r="CO142" s="152">
        <f t="shared" si="1025"/>
        <v>50558260</v>
      </c>
      <c r="CP142" s="398">
        <f t="shared" si="1026"/>
        <v>5.7830251015930602E-3</v>
      </c>
      <c r="CQ142" s="398">
        <f t="shared" si="1027"/>
        <v>1.0353519512604451E-3</v>
      </c>
      <c r="CR142" s="342"/>
      <c r="CS142" s="351">
        <f>+AY142/$AY$141</f>
        <v>7.1564004626517141E-3</v>
      </c>
      <c r="CT142" s="343"/>
      <c r="CU142" s="158">
        <v>53324428406</v>
      </c>
      <c r="CV142" s="426">
        <f t="shared" ref="CV142:CV144" si="1059">+CU142-AI142</f>
        <v>0</v>
      </c>
      <c r="CW142" s="436">
        <v>308376508</v>
      </c>
      <c r="CX142" s="426">
        <f t="shared" ref="CX142:CX144" si="1060">+CW142-AX142</f>
        <v>0</v>
      </c>
      <c r="CY142" s="436">
        <v>55209551</v>
      </c>
      <c r="CZ142" s="428">
        <f t="shared" ref="CZ142:CZ144" si="1061">+CY142-BK142</f>
        <v>0</v>
      </c>
      <c r="DA142" s="436">
        <v>50558260</v>
      </c>
      <c r="DB142" s="426">
        <f t="shared" ref="DB142:DB144" si="1062">+DA142-BX142</f>
        <v>0</v>
      </c>
      <c r="DC142" s="436">
        <v>0</v>
      </c>
      <c r="DD142" s="426">
        <f t="shared" ref="DD142:DD144" si="1063">+DC142-CK142</f>
        <v>0</v>
      </c>
      <c r="DF142" s="344"/>
      <c r="DG142" s="165"/>
      <c r="DH142" s="344"/>
      <c r="DI142" s="344"/>
      <c r="DJ142" s="344"/>
      <c r="DK142" s="345"/>
      <c r="DL142" s="344"/>
      <c r="DM142" s="344"/>
      <c r="DN142" s="344"/>
      <c r="DO142" s="344"/>
    </row>
    <row r="143" spans="1:121" s="134" customFormat="1" outlineLevel="2" x14ac:dyDescent="0.2">
      <c r="B143" s="452" t="str">
        <f t="shared" si="1051"/>
        <v>A-3-6-3-11-216</v>
      </c>
      <c r="C143" s="183" t="s">
        <v>548</v>
      </c>
      <c r="D143" s="168" t="s">
        <v>368</v>
      </c>
      <c r="E143" s="300" t="s">
        <v>449</v>
      </c>
      <c r="F143" s="149">
        <v>8149500000</v>
      </c>
      <c r="G143" s="152"/>
      <c r="H143" s="152"/>
      <c r="I143" s="178"/>
      <c r="J143" s="161"/>
      <c r="K143" s="161"/>
      <c r="L143" s="161"/>
      <c r="M143" s="161"/>
      <c r="N143" s="161"/>
      <c r="O143" s="161"/>
      <c r="P143" s="161"/>
      <c r="Q143" s="161"/>
      <c r="R143" s="161"/>
      <c r="S143" s="161"/>
      <c r="T143" s="161"/>
      <c r="U143" s="161"/>
      <c r="V143" s="161"/>
      <c r="W143" s="161"/>
      <c r="X143" s="161"/>
      <c r="Y143" s="161"/>
      <c r="Z143" s="161"/>
      <c r="AA143" s="161"/>
      <c r="AB143" s="161"/>
      <c r="AC143" s="161"/>
      <c r="AD143" s="161"/>
      <c r="AE143" s="155">
        <f t="shared" si="1052"/>
        <v>0</v>
      </c>
      <c r="AF143" s="152">
        <f t="shared" si="1053"/>
        <v>0</v>
      </c>
      <c r="AG143" s="152"/>
      <c r="AH143" s="151"/>
      <c r="AI143" s="156">
        <f t="shared" si="1054"/>
        <v>8149500000</v>
      </c>
      <c r="AJ143" s="178"/>
      <c r="AK143" s="165"/>
      <c r="AL143" s="155">
        <v>8069500000</v>
      </c>
      <c r="AM143" s="178"/>
      <c r="AN143" s="161"/>
      <c r="AO143" s="161"/>
      <c r="AP143" s="161"/>
      <c r="AQ143" s="161"/>
      <c r="AR143" s="161"/>
      <c r="AS143" s="161"/>
      <c r="AT143" s="161"/>
      <c r="AU143" s="166"/>
      <c r="AV143" s="166"/>
      <c r="AW143" s="161"/>
      <c r="AX143" s="155">
        <f t="shared" si="1055"/>
        <v>8069500000</v>
      </c>
      <c r="AY143" s="152">
        <v>7659500000</v>
      </c>
      <c r="AZ143" s="178"/>
      <c r="BA143" s="161"/>
      <c r="BB143" s="161"/>
      <c r="BC143" s="161"/>
      <c r="BD143" s="161"/>
      <c r="BE143" s="161"/>
      <c r="BF143" s="161"/>
      <c r="BG143" s="161"/>
      <c r="BH143" s="161"/>
      <c r="BI143" s="161"/>
      <c r="BJ143" s="161"/>
      <c r="BK143" s="161">
        <f t="shared" si="1056"/>
        <v>7659500000</v>
      </c>
      <c r="BL143" s="155">
        <v>0</v>
      </c>
      <c r="BM143" s="178"/>
      <c r="BN143" s="161"/>
      <c r="BO143" s="161"/>
      <c r="BP143" s="161"/>
      <c r="BQ143" s="161"/>
      <c r="BR143" s="161"/>
      <c r="BS143" s="161"/>
      <c r="BT143" s="161"/>
      <c r="BU143" s="161"/>
      <c r="BV143" s="161"/>
      <c r="BW143" s="161"/>
      <c r="BX143" s="155">
        <f t="shared" si="1057"/>
        <v>0</v>
      </c>
      <c r="BY143" s="152">
        <v>0</v>
      </c>
      <c r="BZ143" s="178"/>
      <c r="CA143" s="161"/>
      <c r="CB143" s="161"/>
      <c r="CC143" s="161"/>
      <c r="CD143" s="161"/>
      <c r="CE143" s="161"/>
      <c r="CF143" s="161"/>
      <c r="CG143" s="161"/>
      <c r="CH143" s="161"/>
      <c r="CI143" s="161"/>
      <c r="CJ143" s="161"/>
      <c r="CK143" s="155">
        <f t="shared" si="1058"/>
        <v>0</v>
      </c>
      <c r="CL143" s="152">
        <f t="shared" si="1022"/>
        <v>80000000</v>
      </c>
      <c r="CM143" s="152">
        <f t="shared" si="1023"/>
        <v>410000000</v>
      </c>
      <c r="CN143" s="152">
        <f t="shared" si="1024"/>
        <v>7659500000</v>
      </c>
      <c r="CO143" s="152">
        <f t="shared" si="1025"/>
        <v>0</v>
      </c>
      <c r="CP143" s="398">
        <f t="shared" si="1026"/>
        <v>0.99018344683722925</v>
      </c>
      <c r="CQ143" s="398">
        <f t="shared" si="1027"/>
        <v>0.93987361187802931</v>
      </c>
      <c r="CR143" s="342"/>
      <c r="CS143" s="351">
        <f>+AY143/$AY$141</f>
        <v>0.99284359953734824</v>
      </c>
      <c r="CT143" s="343"/>
      <c r="CU143" s="158">
        <v>8149500000</v>
      </c>
      <c r="CV143" s="426">
        <f t="shared" si="1059"/>
        <v>0</v>
      </c>
      <c r="CW143" s="436">
        <v>8069500000</v>
      </c>
      <c r="CX143" s="426">
        <f t="shared" si="1060"/>
        <v>0</v>
      </c>
      <c r="CY143" s="436">
        <v>7659500000</v>
      </c>
      <c r="CZ143" s="428">
        <f t="shared" si="1061"/>
        <v>0</v>
      </c>
      <c r="DA143" s="436">
        <v>0</v>
      </c>
      <c r="DB143" s="426">
        <f t="shared" si="1062"/>
        <v>0</v>
      </c>
      <c r="DC143" s="436">
        <v>0</v>
      </c>
      <c r="DD143" s="426">
        <f t="shared" si="1063"/>
        <v>0</v>
      </c>
      <c r="DF143" s="346"/>
      <c r="DG143" s="346"/>
      <c r="DH143" s="346"/>
      <c r="DI143" s="346"/>
      <c r="DJ143" s="346"/>
      <c r="DK143" s="346"/>
      <c r="DL143" s="346"/>
      <c r="DM143" s="346"/>
      <c r="DN143" s="346"/>
      <c r="DO143" s="346"/>
    </row>
    <row r="144" spans="1:121" s="175" customFormat="1" ht="38.25" customHeight="1" outlineLevel="1" collapsed="1" thickBot="1" x14ac:dyDescent="0.3">
      <c r="A144" s="169"/>
      <c r="B144" s="455" t="str">
        <f t="shared" si="1051"/>
        <v>A-3-6-3-6616</v>
      </c>
      <c r="C144" s="184" t="s">
        <v>550</v>
      </c>
      <c r="D144" s="185" t="s">
        <v>368</v>
      </c>
      <c r="E144" s="400" t="s">
        <v>450</v>
      </c>
      <c r="F144" s="188">
        <v>561000000</v>
      </c>
      <c r="G144" s="259"/>
      <c r="H144" s="259"/>
      <c r="I144" s="266"/>
      <c r="J144" s="206"/>
      <c r="K144" s="206"/>
      <c r="L144" s="206"/>
      <c r="M144" s="206"/>
      <c r="N144" s="206"/>
      <c r="O144" s="206"/>
      <c r="P144" s="206"/>
      <c r="Q144" s="206"/>
      <c r="R144" s="206"/>
      <c r="S144" s="206"/>
      <c r="T144" s="206"/>
      <c r="U144" s="206"/>
      <c r="V144" s="206"/>
      <c r="W144" s="206"/>
      <c r="X144" s="206"/>
      <c r="Y144" s="206"/>
      <c r="Z144" s="206"/>
      <c r="AA144" s="206"/>
      <c r="AB144" s="206"/>
      <c r="AC144" s="206"/>
      <c r="AD144" s="206"/>
      <c r="AE144" s="193">
        <f t="shared" si="1052"/>
        <v>0</v>
      </c>
      <c r="AF144" s="259">
        <f t="shared" si="1053"/>
        <v>0</v>
      </c>
      <c r="AG144" s="259"/>
      <c r="AH144" s="261"/>
      <c r="AI144" s="188">
        <f t="shared" si="1054"/>
        <v>561000000</v>
      </c>
      <c r="AJ144" s="266"/>
      <c r="AK144" s="206"/>
      <c r="AL144" s="193">
        <v>0</v>
      </c>
      <c r="AM144" s="266"/>
      <c r="AN144" s="206"/>
      <c r="AO144" s="206"/>
      <c r="AP144" s="206"/>
      <c r="AQ144" s="206"/>
      <c r="AR144" s="206"/>
      <c r="AS144" s="206"/>
      <c r="AT144" s="206"/>
      <c r="AU144" s="206"/>
      <c r="AV144" s="206"/>
      <c r="AW144" s="206"/>
      <c r="AX144" s="193">
        <f t="shared" si="1055"/>
        <v>0</v>
      </c>
      <c r="AY144" s="259">
        <v>0</v>
      </c>
      <c r="AZ144" s="266"/>
      <c r="BA144" s="206"/>
      <c r="BB144" s="206"/>
      <c r="BC144" s="206"/>
      <c r="BD144" s="206"/>
      <c r="BE144" s="206"/>
      <c r="BF144" s="206"/>
      <c r="BG144" s="206"/>
      <c r="BH144" s="206"/>
      <c r="BI144" s="206"/>
      <c r="BJ144" s="206"/>
      <c r="BK144" s="206">
        <f t="shared" si="1056"/>
        <v>0</v>
      </c>
      <c r="BL144" s="193">
        <v>0</v>
      </c>
      <c r="BM144" s="266"/>
      <c r="BN144" s="206"/>
      <c r="BO144" s="206"/>
      <c r="BP144" s="206"/>
      <c r="BQ144" s="206"/>
      <c r="BR144" s="206"/>
      <c r="BS144" s="206"/>
      <c r="BT144" s="206"/>
      <c r="BU144" s="206"/>
      <c r="BV144" s="206"/>
      <c r="BW144" s="206"/>
      <c r="BX144" s="193">
        <f t="shared" si="1057"/>
        <v>0</v>
      </c>
      <c r="BY144" s="259">
        <v>0</v>
      </c>
      <c r="BZ144" s="266"/>
      <c r="CA144" s="206"/>
      <c r="CB144" s="206"/>
      <c r="CC144" s="206"/>
      <c r="CD144" s="206"/>
      <c r="CE144" s="206"/>
      <c r="CF144" s="206"/>
      <c r="CG144" s="206"/>
      <c r="CH144" s="206"/>
      <c r="CI144" s="206"/>
      <c r="CJ144" s="206"/>
      <c r="CK144" s="193">
        <f t="shared" si="1058"/>
        <v>0</v>
      </c>
      <c r="CL144" s="259">
        <f t="shared" si="1022"/>
        <v>561000000</v>
      </c>
      <c r="CM144" s="259">
        <f t="shared" si="1023"/>
        <v>0</v>
      </c>
      <c r="CN144" s="259">
        <f t="shared" si="1024"/>
        <v>0</v>
      </c>
      <c r="CO144" s="259">
        <f t="shared" si="1025"/>
        <v>0</v>
      </c>
      <c r="CP144" s="395">
        <f t="shared" si="1026"/>
        <v>0</v>
      </c>
      <c r="CQ144" s="395">
        <f t="shared" si="1027"/>
        <v>0</v>
      </c>
      <c r="CR144" s="267">
        <f>+BK144/$BK$134</f>
        <v>0</v>
      </c>
      <c r="CS144" s="171"/>
      <c r="CT144" s="172"/>
      <c r="CU144" s="158">
        <v>561000000</v>
      </c>
      <c r="CV144" s="426">
        <f t="shared" si="1059"/>
        <v>0</v>
      </c>
      <c r="CW144" s="436">
        <v>0</v>
      </c>
      <c r="CX144" s="426">
        <f t="shared" si="1060"/>
        <v>0</v>
      </c>
      <c r="CY144" s="436">
        <v>0</v>
      </c>
      <c r="CZ144" s="428">
        <f t="shared" si="1061"/>
        <v>0</v>
      </c>
      <c r="DA144" s="436">
        <v>0</v>
      </c>
      <c r="DB144" s="426">
        <f t="shared" si="1062"/>
        <v>0</v>
      </c>
      <c r="DC144" s="436">
        <v>0</v>
      </c>
      <c r="DD144" s="426">
        <f t="shared" si="1063"/>
        <v>0</v>
      </c>
      <c r="DF144" s="173"/>
      <c r="DG144" s="173"/>
      <c r="DH144" s="173"/>
      <c r="DI144" s="173"/>
      <c r="DJ144" s="173"/>
      <c r="DK144" s="174"/>
      <c r="DL144" s="173"/>
      <c r="DM144" s="173"/>
      <c r="DN144" s="173"/>
      <c r="DO144" s="173"/>
    </row>
    <row r="145" spans="1:119" s="388" customFormat="1" ht="18.75" thickBot="1" x14ac:dyDescent="0.25">
      <c r="B145" s="456"/>
      <c r="C145" s="262"/>
      <c r="D145" s="263"/>
      <c r="E145" s="264"/>
      <c r="F145" s="265"/>
      <c r="G145" s="265"/>
      <c r="H145" s="265"/>
      <c r="I145" s="265"/>
      <c r="J145" s="265"/>
      <c r="K145" s="265"/>
      <c r="L145" s="265"/>
      <c r="M145" s="389"/>
      <c r="N145" s="389"/>
      <c r="O145" s="389"/>
      <c r="P145" s="389"/>
      <c r="Q145" s="265"/>
      <c r="R145" s="265"/>
      <c r="S145" s="265"/>
      <c r="T145" s="265"/>
      <c r="U145" s="265"/>
      <c r="V145" s="265"/>
      <c r="W145" s="265"/>
      <c r="X145" s="265"/>
      <c r="Y145" s="265"/>
      <c r="Z145" s="265"/>
      <c r="AA145" s="265"/>
      <c r="AB145" s="265"/>
      <c r="AC145" s="265"/>
      <c r="AD145" s="265"/>
      <c r="AE145" s="265"/>
      <c r="AF145" s="265"/>
      <c r="AG145" s="265"/>
      <c r="AH145" s="265"/>
      <c r="AI145" s="390"/>
      <c r="AJ145" s="265"/>
      <c r="AK145" s="390"/>
      <c r="AL145" s="265"/>
      <c r="AM145" s="265"/>
      <c r="AN145" s="265"/>
      <c r="AO145" s="265"/>
      <c r="AP145" s="265"/>
      <c r="AQ145" s="265"/>
      <c r="AR145" s="265"/>
      <c r="AS145" s="265"/>
      <c r="AT145" s="265"/>
      <c r="AU145" s="391"/>
      <c r="AV145" s="391"/>
      <c r="AW145" s="265"/>
      <c r="AX145" s="265"/>
      <c r="AY145" s="265"/>
      <c r="AZ145" s="265"/>
      <c r="BA145" s="265"/>
      <c r="BB145" s="265"/>
      <c r="BC145" s="265"/>
      <c r="BD145" s="265"/>
      <c r="BE145" s="265"/>
      <c r="BF145" s="265"/>
      <c r="BG145" s="265"/>
      <c r="BH145" s="265"/>
      <c r="BI145" s="265"/>
      <c r="BJ145" s="265"/>
      <c r="BK145" s="265"/>
      <c r="BL145" s="265"/>
      <c r="BM145" s="265"/>
      <c r="BN145" s="265"/>
      <c r="BO145" s="265"/>
      <c r="BP145" s="265"/>
      <c r="BQ145" s="265"/>
      <c r="BR145" s="265"/>
      <c r="BS145" s="265"/>
      <c r="BT145" s="265"/>
      <c r="BU145" s="265"/>
      <c r="BV145" s="265"/>
      <c r="BW145" s="265"/>
      <c r="BX145" s="265"/>
      <c r="BY145" s="265"/>
      <c r="BZ145" s="265"/>
      <c r="CA145" s="265"/>
      <c r="CB145" s="265"/>
      <c r="CC145" s="265"/>
      <c r="CD145" s="265"/>
      <c r="CE145" s="265"/>
      <c r="CF145" s="265"/>
      <c r="CG145" s="265"/>
      <c r="CH145" s="265"/>
      <c r="CI145" s="265"/>
      <c r="CJ145" s="265"/>
      <c r="CK145" s="265"/>
      <c r="CL145" s="389"/>
      <c r="CM145" s="389"/>
      <c r="CN145" s="389"/>
      <c r="CO145" s="389"/>
      <c r="CP145" s="137"/>
      <c r="CQ145" s="137"/>
      <c r="CR145" s="392"/>
      <c r="CS145" s="137"/>
      <c r="CT145" s="137"/>
      <c r="CU145" s="137"/>
      <c r="CV145" s="137"/>
      <c r="CW145" s="137"/>
      <c r="CX145" s="137"/>
      <c r="CY145" s="137"/>
      <c r="CZ145" s="137"/>
      <c r="DA145" s="389"/>
      <c r="DB145" s="137"/>
      <c r="DC145" s="137"/>
      <c r="DD145" s="137"/>
      <c r="DE145" s="137"/>
      <c r="DF145" s="393"/>
      <c r="DG145" s="393"/>
      <c r="DH145" s="393"/>
      <c r="DI145" s="393"/>
      <c r="DJ145" s="393"/>
      <c r="DK145" s="393"/>
      <c r="DL145" s="393"/>
      <c r="DM145" s="393"/>
      <c r="DN145" s="393"/>
      <c r="DO145" s="393"/>
    </row>
    <row r="146" spans="1:119" s="308" customFormat="1" ht="30" customHeight="1" thickBot="1" x14ac:dyDescent="0.3">
      <c r="A146" s="302"/>
      <c r="B146" s="457"/>
      <c r="C146" s="273" t="s">
        <v>451</v>
      </c>
      <c r="D146" s="274"/>
      <c r="E146" s="275" t="s">
        <v>655</v>
      </c>
      <c r="F146" s="277">
        <f t="shared" ref="F146:AK146" si="1064">+SUM(F147:F167)</f>
        <v>35947899417</v>
      </c>
      <c r="G146" s="277">
        <f t="shared" si="1064"/>
        <v>0</v>
      </c>
      <c r="H146" s="277">
        <f t="shared" si="1064"/>
        <v>0</v>
      </c>
      <c r="I146" s="277">
        <f t="shared" si="1064"/>
        <v>0</v>
      </c>
      <c r="J146" s="276">
        <f t="shared" si="1064"/>
        <v>0</v>
      </c>
      <c r="K146" s="276">
        <f t="shared" si="1064"/>
        <v>0</v>
      </c>
      <c r="L146" s="276">
        <f t="shared" si="1064"/>
        <v>0</v>
      </c>
      <c r="M146" s="276">
        <f t="shared" si="1064"/>
        <v>0</v>
      </c>
      <c r="N146" s="276">
        <f t="shared" si="1064"/>
        <v>0</v>
      </c>
      <c r="O146" s="276">
        <f t="shared" si="1064"/>
        <v>0</v>
      </c>
      <c r="P146" s="276">
        <f t="shared" si="1064"/>
        <v>0</v>
      </c>
      <c r="Q146" s="276">
        <f t="shared" si="1064"/>
        <v>0</v>
      </c>
      <c r="R146" s="276">
        <f t="shared" si="1064"/>
        <v>0</v>
      </c>
      <c r="S146" s="276">
        <f t="shared" si="1064"/>
        <v>0</v>
      </c>
      <c r="T146" s="276">
        <f t="shared" si="1064"/>
        <v>0</v>
      </c>
      <c r="U146" s="276">
        <f t="shared" si="1064"/>
        <v>0</v>
      </c>
      <c r="V146" s="276">
        <f t="shared" si="1064"/>
        <v>0</v>
      </c>
      <c r="W146" s="276">
        <f t="shared" si="1064"/>
        <v>0</v>
      </c>
      <c r="X146" s="276">
        <f t="shared" si="1064"/>
        <v>0</v>
      </c>
      <c r="Y146" s="276">
        <f t="shared" si="1064"/>
        <v>0</v>
      </c>
      <c r="Z146" s="276">
        <f t="shared" si="1064"/>
        <v>0</v>
      </c>
      <c r="AA146" s="276">
        <f t="shared" si="1064"/>
        <v>0</v>
      </c>
      <c r="AB146" s="276">
        <f t="shared" si="1064"/>
        <v>0</v>
      </c>
      <c r="AC146" s="276">
        <f t="shared" si="1064"/>
        <v>0</v>
      </c>
      <c r="AD146" s="276">
        <f t="shared" si="1064"/>
        <v>0</v>
      </c>
      <c r="AE146" s="276">
        <f t="shared" si="1064"/>
        <v>0</v>
      </c>
      <c r="AF146" s="277">
        <f t="shared" si="1064"/>
        <v>0</v>
      </c>
      <c r="AG146" s="277">
        <f t="shared" si="1064"/>
        <v>0</v>
      </c>
      <c r="AH146" s="277">
        <f t="shared" si="1064"/>
        <v>0</v>
      </c>
      <c r="AI146" s="276">
        <f t="shared" si="1064"/>
        <v>35547899417</v>
      </c>
      <c r="AJ146" s="276">
        <f t="shared" si="1064"/>
        <v>0</v>
      </c>
      <c r="AK146" s="276">
        <f t="shared" si="1064"/>
        <v>0</v>
      </c>
      <c r="AL146" s="276">
        <f t="shared" ref="AL146:BQ146" si="1065">+SUM(AL147:AL167)</f>
        <v>26865790399</v>
      </c>
      <c r="AM146" s="277">
        <f t="shared" si="1065"/>
        <v>0</v>
      </c>
      <c r="AN146" s="276">
        <f t="shared" si="1065"/>
        <v>0</v>
      </c>
      <c r="AO146" s="276">
        <f t="shared" si="1065"/>
        <v>0</v>
      </c>
      <c r="AP146" s="276">
        <f t="shared" si="1065"/>
        <v>0</v>
      </c>
      <c r="AQ146" s="276">
        <f t="shared" si="1065"/>
        <v>0</v>
      </c>
      <c r="AR146" s="276">
        <f t="shared" si="1065"/>
        <v>0</v>
      </c>
      <c r="AS146" s="276">
        <f t="shared" si="1065"/>
        <v>0</v>
      </c>
      <c r="AT146" s="276">
        <f t="shared" si="1065"/>
        <v>0</v>
      </c>
      <c r="AU146" s="276">
        <f t="shared" si="1065"/>
        <v>0</v>
      </c>
      <c r="AV146" s="276">
        <f t="shared" si="1065"/>
        <v>0</v>
      </c>
      <c r="AW146" s="276">
        <f t="shared" si="1065"/>
        <v>0</v>
      </c>
      <c r="AX146" s="276">
        <f t="shared" si="1065"/>
        <v>26865790399</v>
      </c>
      <c r="AY146" s="277">
        <f t="shared" si="1065"/>
        <v>17374885865</v>
      </c>
      <c r="AZ146" s="277">
        <f t="shared" si="1065"/>
        <v>0</v>
      </c>
      <c r="BA146" s="276">
        <f t="shared" si="1065"/>
        <v>0</v>
      </c>
      <c r="BB146" s="276">
        <f t="shared" si="1065"/>
        <v>0</v>
      </c>
      <c r="BC146" s="276">
        <f t="shared" si="1065"/>
        <v>0</v>
      </c>
      <c r="BD146" s="276">
        <f t="shared" si="1065"/>
        <v>0</v>
      </c>
      <c r="BE146" s="276">
        <f t="shared" si="1065"/>
        <v>0</v>
      </c>
      <c r="BF146" s="276">
        <f t="shared" si="1065"/>
        <v>0</v>
      </c>
      <c r="BG146" s="276">
        <f t="shared" si="1065"/>
        <v>0</v>
      </c>
      <c r="BH146" s="276">
        <f t="shared" si="1065"/>
        <v>0</v>
      </c>
      <c r="BI146" s="276">
        <f t="shared" si="1065"/>
        <v>0</v>
      </c>
      <c r="BJ146" s="276">
        <f t="shared" si="1065"/>
        <v>0</v>
      </c>
      <c r="BK146" s="276">
        <f t="shared" si="1065"/>
        <v>17374885865</v>
      </c>
      <c r="BL146" s="277">
        <f t="shared" si="1065"/>
        <v>0</v>
      </c>
      <c r="BM146" s="277">
        <f t="shared" si="1065"/>
        <v>0</v>
      </c>
      <c r="BN146" s="276">
        <f t="shared" si="1065"/>
        <v>0</v>
      </c>
      <c r="BO146" s="276">
        <f t="shared" si="1065"/>
        <v>0</v>
      </c>
      <c r="BP146" s="276">
        <f t="shared" si="1065"/>
        <v>0</v>
      </c>
      <c r="BQ146" s="276">
        <f t="shared" si="1065"/>
        <v>0</v>
      </c>
      <c r="BR146" s="276">
        <f t="shared" ref="BR146:CO146" si="1066">+SUM(BR147:BR167)</f>
        <v>0</v>
      </c>
      <c r="BS146" s="276">
        <f t="shared" si="1066"/>
        <v>0</v>
      </c>
      <c r="BT146" s="276">
        <f t="shared" si="1066"/>
        <v>0</v>
      </c>
      <c r="BU146" s="276">
        <f t="shared" si="1066"/>
        <v>0</v>
      </c>
      <c r="BV146" s="276">
        <f t="shared" si="1066"/>
        <v>0</v>
      </c>
      <c r="BW146" s="276">
        <f t="shared" si="1066"/>
        <v>0</v>
      </c>
      <c r="BX146" s="276">
        <f t="shared" si="1066"/>
        <v>0</v>
      </c>
      <c r="BY146" s="277">
        <f t="shared" si="1066"/>
        <v>0</v>
      </c>
      <c r="BZ146" s="277">
        <f t="shared" si="1066"/>
        <v>0</v>
      </c>
      <c r="CA146" s="276">
        <f t="shared" si="1066"/>
        <v>0</v>
      </c>
      <c r="CB146" s="276">
        <f t="shared" si="1066"/>
        <v>0</v>
      </c>
      <c r="CC146" s="276">
        <f t="shared" si="1066"/>
        <v>0</v>
      </c>
      <c r="CD146" s="276">
        <f t="shared" si="1066"/>
        <v>0</v>
      </c>
      <c r="CE146" s="276">
        <f t="shared" si="1066"/>
        <v>0</v>
      </c>
      <c r="CF146" s="276">
        <f t="shared" si="1066"/>
        <v>0</v>
      </c>
      <c r="CG146" s="276">
        <f t="shared" si="1066"/>
        <v>0</v>
      </c>
      <c r="CH146" s="276">
        <f t="shared" si="1066"/>
        <v>0</v>
      </c>
      <c r="CI146" s="276">
        <f t="shared" si="1066"/>
        <v>0</v>
      </c>
      <c r="CJ146" s="276">
        <f t="shared" si="1066"/>
        <v>0</v>
      </c>
      <c r="CK146" s="276">
        <f t="shared" si="1066"/>
        <v>0</v>
      </c>
      <c r="CL146" s="277">
        <f t="shared" si="1066"/>
        <v>8682109018</v>
      </c>
      <c r="CM146" s="277">
        <f t="shared" si="1066"/>
        <v>9490904534</v>
      </c>
      <c r="CN146" s="277">
        <f t="shared" si="1066"/>
        <v>17374885865</v>
      </c>
      <c r="CO146" s="277">
        <f t="shared" si="1066"/>
        <v>0</v>
      </c>
      <c r="CP146" s="303">
        <f>+AX146/AI146</f>
        <v>0.75576309260490449</v>
      </c>
      <c r="CQ146" s="303">
        <f>+BK146/AI146</f>
        <v>0.48877391210043886</v>
      </c>
      <c r="CR146" s="267">
        <f>+BK146/$BK$146</f>
        <v>1</v>
      </c>
      <c r="CS146" s="304"/>
      <c r="CT146" s="305"/>
      <c r="CU146" s="157"/>
      <c r="CV146" s="425"/>
      <c r="CW146" s="312"/>
      <c r="CX146" s="425"/>
      <c r="CY146" s="312"/>
      <c r="CZ146" s="313"/>
      <c r="DA146" s="444"/>
      <c r="DB146" s="425"/>
      <c r="DC146" s="312"/>
      <c r="DD146" s="425"/>
      <c r="DF146" s="306"/>
      <c r="DG146" s="306"/>
      <c r="DH146" s="306"/>
      <c r="DI146" s="306"/>
      <c r="DJ146" s="306"/>
      <c r="DK146" s="307"/>
      <c r="DL146" s="306"/>
      <c r="DM146" s="306"/>
      <c r="DN146" s="306"/>
      <c r="DO146" s="306"/>
    </row>
    <row r="147" spans="1:119" s="146" customFormat="1" ht="54" outlineLevel="1" x14ac:dyDescent="0.2">
      <c r="A147" s="134"/>
      <c r="B147" s="452" t="str">
        <f t="shared" ref="B147:B167" si="1067">+C147&amp;D147</f>
        <v>C-121-800-110</v>
      </c>
      <c r="C147" s="248" t="s">
        <v>552</v>
      </c>
      <c r="D147" s="249" t="s">
        <v>415</v>
      </c>
      <c r="E147" s="299" t="s">
        <v>576</v>
      </c>
      <c r="F147" s="250">
        <v>16000000000</v>
      </c>
      <c r="G147" s="135"/>
      <c r="H147" s="135"/>
      <c r="I147" s="269"/>
      <c r="J147" s="189"/>
      <c r="K147" s="189"/>
      <c r="L147" s="189"/>
      <c r="M147" s="189"/>
      <c r="N147" s="189"/>
      <c r="O147" s="189"/>
      <c r="P147" s="189"/>
      <c r="Q147" s="189"/>
      <c r="R147" s="189"/>
      <c r="S147" s="189"/>
      <c r="T147" s="189"/>
      <c r="U147" s="189"/>
      <c r="V147" s="189"/>
      <c r="W147" s="189"/>
      <c r="X147" s="189"/>
      <c r="Y147" s="189"/>
      <c r="Z147" s="189"/>
      <c r="AA147" s="189"/>
      <c r="AB147" s="189"/>
      <c r="AC147" s="189"/>
      <c r="AD147" s="189"/>
      <c r="AE147" s="136">
        <f t="shared" ref="AE147:AE167" si="1068">+G147+I147+K147+M147+O147+Q147+S147+U147+W147+Y147+AA147+AC147</f>
        <v>0</v>
      </c>
      <c r="AF147" s="135">
        <f t="shared" ref="AF147:AF167" si="1069">+H147+J147+L147+N147+P147+R147+T147+V147+X147+Z147+AB147+AD147</f>
        <v>0</v>
      </c>
      <c r="AG147" s="135"/>
      <c r="AH147" s="269"/>
      <c r="AI147" s="254">
        <f t="shared" ref="AI147:AI167" si="1070">+F147-AE147+AF147-AG147+AH147</f>
        <v>16000000000</v>
      </c>
      <c r="AJ147" s="189"/>
      <c r="AK147" s="189"/>
      <c r="AL147" s="256">
        <v>16000000000</v>
      </c>
      <c r="AM147" s="253"/>
      <c r="AN147" s="254"/>
      <c r="AO147" s="254"/>
      <c r="AP147" s="254"/>
      <c r="AQ147" s="254"/>
      <c r="AR147" s="254"/>
      <c r="AS147" s="254"/>
      <c r="AT147" s="254"/>
      <c r="AU147" s="254"/>
      <c r="AV147" s="254"/>
      <c r="AW147" s="254"/>
      <c r="AX147" s="256">
        <f t="shared" ref="AX147:AX167" si="1071">+SUM(AL147:AW147)</f>
        <v>16000000000</v>
      </c>
      <c r="AY147" s="250">
        <v>16000000000</v>
      </c>
      <c r="AZ147" s="253"/>
      <c r="BA147" s="254"/>
      <c r="BB147" s="254"/>
      <c r="BC147" s="254"/>
      <c r="BD147" s="254"/>
      <c r="BE147" s="254"/>
      <c r="BF147" s="254"/>
      <c r="BG147" s="254"/>
      <c r="BH147" s="254"/>
      <c r="BI147" s="254"/>
      <c r="BJ147" s="254"/>
      <c r="BK147" s="256">
        <f t="shared" ref="BK147:BK167" si="1072">+SUM(AY147:BJ147)</f>
        <v>16000000000</v>
      </c>
      <c r="BL147" s="135">
        <v>0</v>
      </c>
      <c r="BM147" s="269"/>
      <c r="BN147" s="189"/>
      <c r="BO147" s="189"/>
      <c r="BP147" s="189"/>
      <c r="BQ147" s="189"/>
      <c r="BR147" s="189"/>
      <c r="BS147" s="189"/>
      <c r="BT147" s="189"/>
      <c r="BU147" s="189"/>
      <c r="BV147" s="189"/>
      <c r="BW147" s="189"/>
      <c r="BX147" s="136">
        <f t="shared" ref="BX147:BX167" si="1073">+SUM(BL147:BW147)</f>
        <v>0</v>
      </c>
      <c r="BY147" s="135">
        <v>0</v>
      </c>
      <c r="BZ147" s="269"/>
      <c r="CA147" s="189"/>
      <c r="CB147" s="189"/>
      <c r="CC147" s="189"/>
      <c r="CD147" s="189"/>
      <c r="CE147" s="189"/>
      <c r="CF147" s="189"/>
      <c r="CG147" s="189"/>
      <c r="CH147" s="189"/>
      <c r="CI147" s="189"/>
      <c r="CJ147" s="189"/>
      <c r="CK147" s="136">
        <f t="shared" ref="CK147:CK167" si="1074">+SUM(BY147:CJ147)</f>
        <v>0</v>
      </c>
      <c r="CL147" s="250">
        <f t="shared" ref="CL147:CL167" si="1075">+AI147-AX147</f>
        <v>0</v>
      </c>
      <c r="CM147" s="250">
        <f t="shared" ref="CM147:CM167" si="1076">+AL147-AY147</f>
        <v>0</v>
      </c>
      <c r="CN147" s="250">
        <f t="shared" ref="CN147:CN167" si="1077">+BK147-BX147</f>
        <v>16000000000</v>
      </c>
      <c r="CO147" s="250">
        <f t="shared" ref="CO147:CO167" si="1078">+BX147-CK147</f>
        <v>0</v>
      </c>
      <c r="CP147" s="385">
        <f t="shared" ref="CP147:CP167" si="1079">+AX147/AI147</f>
        <v>1</v>
      </c>
      <c r="CQ147" s="385">
        <f t="shared" ref="CQ147:CQ167" si="1080">+BK147/AI147</f>
        <v>1</v>
      </c>
      <c r="CR147" s="414">
        <f t="shared" ref="CR147:CR167" si="1081">+BK147/$BK$146</f>
        <v>0.92086935847045925</v>
      </c>
      <c r="CS147" s="163"/>
      <c r="CT147" s="137"/>
      <c r="CU147" s="158">
        <v>16000000000</v>
      </c>
      <c r="CV147" s="426">
        <f t="shared" ref="CV147:CV167" si="1082">+CU147-AI147</f>
        <v>0</v>
      </c>
      <c r="CW147" s="436">
        <v>16000000000</v>
      </c>
      <c r="CX147" s="426">
        <f t="shared" ref="CX147:CX167" si="1083">+CW147-AX147</f>
        <v>0</v>
      </c>
      <c r="CY147" s="436">
        <v>16000000000</v>
      </c>
      <c r="CZ147" s="428">
        <f t="shared" ref="CZ147:CZ167" si="1084">+CY147-BK147</f>
        <v>0</v>
      </c>
      <c r="DA147" s="436">
        <v>0</v>
      </c>
      <c r="DB147" s="426">
        <f t="shared" ref="DB147:DB167" si="1085">+DA147-BX147</f>
        <v>0</v>
      </c>
      <c r="DC147" s="436">
        <v>0</v>
      </c>
      <c r="DD147" s="426">
        <f t="shared" ref="DD147:DD167" si="1086">+DC147-CK147</f>
        <v>0</v>
      </c>
      <c r="DF147" s="147"/>
      <c r="DG147" s="147"/>
      <c r="DH147" s="147"/>
      <c r="DI147" s="147"/>
      <c r="DJ147" s="147"/>
      <c r="DK147" s="148"/>
      <c r="DL147" s="147"/>
      <c r="DM147" s="147"/>
      <c r="DN147" s="147"/>
      <c r="DO147" s="147"/>
    </row>
    <row r="148" spans="1:119" s="134" customFormat="1" ht="108" outlineLevel="1" x14ac:dyDescent="0.2">
      <c r="B148" s="452" t="str">
        <f t="shared" si="1067"/>
        <v>C-122-800-210</v>
      </c>
      <c r="C148" s="183" t="s">
        <v>553</v>
      </c>
      <c r="D148" s="168" t="s">
        <v>415</v>
      </c>
      <c r="E148" s="300" t="s">
        <v>452</v>
      </c>
      <c r="F148" s="152">
        <v>800000000</v>
      </c>
      <c r="G148" s="152"/>
      <c r="H148" s="152"/>
      <c r="I148" s="178"/>
      <c r="J148" s="161"/>
      <c r="K148" s="161"/>
      <c r="L148" s="161"/>
      <c r="M148" s="161"/>
      <c r="N148" s="162"/>
      <c r="O148" s="162"/>
      <c r="P148" s="162"/>
      <c r="Q148" s="161"/>
      <c r="R148" s="161"/>
      <c r="S148" s="161"/>
      <c r="T148" s="161"/>
      <c r="U148" s="161"/>
      <c r="V148" s="161"/>
      <c r="W148" s="161"/>
      <c r="X148" s="161"/>
      <c r="Y148" s="161"/>
      <c r="Z148" s="161"/>
      <c r="AA148" s="161"/>
      <c r="AB148" s="161"/>
      <c r="AC148" s="161"/>
      <c r="AD148" s="161"/>
      <c r="AE148" s="155">
        <f t="shared" si="1068"/>
        <v>0</v>
      </c>
      <c r="AF148" s="152">
        <f t="shared" si="1069"/>
        <v>0</v>
      </c>
      <c r="AG148" s="152"/>
      <c r="AH148" s="178"/>
      <c r="AI148" s="165">
        <f t="shared" si="1070"/>
        <v>800000000</v>
      </c>
      <c r="AJ148" s="161"/>
      <c r="AK148" s="165"/>
      <c r="AL148" s="155">
        <v>684600434</v>
      </c>
      <c r="AM148" s="178"/>
      <c r="AN148" s="161"/>
      <c r="AO148" s="161"/>
      <c r="AP148" s="161"/>
      <c r="AQ148" s="161"/>
      <c r="AR148" s="161"/>
      <c r="AS148" s="161"/>
      <c r="AT148" s="161"/>
      <c r="AU148" s="166"/>
      <c r="AV148" s="166"/>
      <c r="AW148" s="161"/>
      <c r="AX148" s="155">
        <f t="shared" si="1071"/>
        <v>684600434</v>
      </c>
      <c r="AY148" s="152">
        <v>684600434</v>
      </c>
      <c r="AZ148" s="178"/>
      <c r="BA148" s="161"/>
      <c r="BB148" s="161"/>
      <c r="BC148" s="161"/>
      <c r="BD148" s="161"/>
      <c r="BE148" s="161"/>
      <c r="BF148" s="161"/>
      <c r="BG148" s="161"/>
      <c r="BH148" s="161"/>
      <c r="BI148" s="161"/>
      <c r="BJ148" s="161"/>
      <c r="BK148" s="155">
        <f t="shared" si="1072"/>
        <v>684600434</v>
      </c>
      <c r="BL148" s="152">
        <v>0</v>
      </c>
      <c r="BM148" s="178"/>
      <c r="BN148" s="161"/>
      <c r="BO148" s="161"/>
      <c r="BP148" s="161"/>
      <c r="BQ148" s="161"/>
      <c r="BR148" s="161"/>
      <c r="BS148" s="161"/>
      <c r="BT148" s="161"/>
      <c r="BU148" s="161"/>
      <c r="BV148" s="161"/>
      <c r="BW148" s="161"/>
      <c r="BX148" s="155">
        <f t="shared" si="1073"/>
        <v>0</v>
      </c>
      <c r="BY148" s="152">
        <v>0</v>
      </c>
      <c r="BZ148" s="178"/>
      <c r="CA148" s="161"/>
      <c r="CB148" s="161"/>
      <c r="CC148" s="161"/>
      <c r="CD148" s="161"/>
      <c r="CE148" s="161"/>
      <c r="CF148" s="161"/>
      <c r="CG148" s="161"/>
      <c r="CH148" s="161"/>
      <c r="CI148" s="161"/>
      <c r="CJ148" s="161"/>
      <c r="CK148" s="155">
        <f t="shared" si="1074"/>
        <v>0</v>
      </c>
      <c r="CL148" s="152">
        <f t="shared" si="1075"/>
        <v>115399566</v>
      </c>
      <c r="CM148" s="152">
        <f t="shared" si="1076"/>
        <v>0</v>
      </c>
      <c r="CN148" s="152">
        <f t="shared" si="1077"/>
        <v>684600434</v>
      </c>
      <c r="CO148" s="152">
        <f t="shared" si="1078"/>
        <v>0</v>
      </c>
      <c r="CP148" s="386">
        <f t="shared" si="1079"/>
        <v>0.85575054250000004</v>
      </c>
      <c r="CQ148" s="386">
        <f t="shared" si="1080"/>
        <v>0.85575054250000004</v>
      </c>
      <c r="CR148" s="414">
        <f t="shared" si="1081"/>
        <v>3.940172265413612E-2</v>
      </c>
      <c r="CS148" s="163"/>
      <c r="CT148" s="137"/>
      <c r="CU148" s="158">
        <v>800000000</v>
      </c>
      <c r="CV148" s="426">
        <f t="shared" si="1082"/>
        <v>0</v>
      </c>
      <c r="CW148" s="436">
        <v>684600434</v>
      </c>
      <c r="CX148" s="426">
        <f t="shared" si="1083"/>
        <v>0</v>
      </c>
      <c r="CY148" s="436">
        <v>684600434</v>
      </c>
      <c r="CZ148" s="428">
        <f t="shared" si="1084"/>
        <v>0</v>
      </c>
      <c r="DA148" s="436">
        <v>0</v>
      </c>
      <c r="DB148" s="426">
        <f t="shared" si="1085"/>
        <v>0</v>
      </c>
      <c r="DC148" s="436">
        <v>0</v>
      </c>
      <c r="DD148" s="426">
        <f t="shared" si="1086"/>
        <v>0</v>
      </c>
      <c r="DF148" s="157"/>
      <c r="DG148" s="157"/>
      <c r="DH148" s="157"/>
      <c r="DI148" s="157"/>
      <c r="DJ148" s="157"/>
      <c r="DK148" s="157"/>
      <c r="DL148" s="157"/>
      <c r="DM148" s="157"/>
      <c r="DN148" s="157"/>
      <c r="DO148" s="157"/>
    </row>
    <row r="149" spans="1:119" s="134" customFormat="1" ht="72" outlineLevel="1" x14ac:dyDescent="0.2">
      <c r="B149" s="452" t="str">
        <f t="shared" si="1067"/>
        <v>C-213-800-110</v>
      </c>
      <c r="C149" s="183" t="s">
        <v>554</v>
      </c>
      <c r="D149" s="168" t="s">
        <v>415</v>
      </c>
      <c r="E149" s="300" t="s">
        <v>577</v>
      </c>
      <c r="F149" s="152">
        <v>600000000</v>
      </c>
      <c r="G149" s="152"/>
      <c r="H149" s="152"/>
      <c r="I149" s="178"/>
      <c r="J149" s="161"/>
      <c r="K149" s="161"/>
      <c r="L149" s="161"/>
      <c r="M149" s="161"/>
      <c r="N149" s="162"/>
      <c r="O149" s="162"/>
      <c r="P149" s="162"/>
      <c r="Q149" s="161"/>
      <c r="R149" s="161"/>
      <c r="S149" s="161"/>
      <c r="T149" s="161"/>
      <c r="U149" s="161"/>
      <c r="V149" s="161"/>
      <c r="W149" s="161"/>
      <c r="X149" s="161"/>
      <c r="Y149" s="161"/>
      <c r="Z149" s="161"/>
      <c r="AA149" s="161"/>
      <c r="AB149" s="161"/>
      <c r="AC149" s="161"/>
      <c r="AD149" s="161"/>
      <c r="AE149" s="155">
        <f t="shared" si="1068"/>
        <v>0</v>
      </c>
      <c r="AF149" s="152">
        <f t="shared" si="1069"/>
        <v>0</v>
      </c>
      <c r="AG149" s="152"/>
      <c r="AH149" s="178"/>
      <c r="AI149" s="165">
        <f t="shared" si="1070"/>
        <v>600000000</v>
      </c>
      <c r="AJ149" s="161"/>
      <c r="AK149" s="165"/>
      <c r="AL149" s="155">
        <v>150000000</v>
      </c>
      <c r="AM149" s="178"/>
      <c r="AN149" s="161"/>
      <c r="AO149" s="161"/>
      <c r="AP149" s="161"/>
      <c r="AQ149" s="161"/>
      <c r="AR149" s="161"/>
      <c r="AS149" s="161"/>
      <c r="AT149" s="161"/>
      <c r="AU149" s="166"/>
      <c r="AV149" s="166"/>
      <c r="AW149" s="161"/>
      <c r="AX149" s="155">
        <f t="shared" si="1071"/>
        <v>150000000</v>
      </c>
      <c r="AY149" s="152">
        <v>0</v>
      </c>
      <c r="AZ149" s="178"/>
      <c r="BA149" s="161"/>
      <c r="BB149" s="161"/>
      <c r="BC149" s="161"/>
      <c r="BD149" s="161"/>
      <c r="BE149" s="161"/>
      <c r="BF149" s="161"/>
      <c r="BG149" s="161"/>
      <c r="BH149" s="161"/>
      <c r="BI149" s="161"/>
      <c r="BJ149" s="161"/>
      <c r="BK149" s="155">
        <f t="shared" si="1072"/>
        <v>0</v>
      </c>
      <c r="BL149" s="152">
        <v>0</v>
      </c>
      <c r="BM149" s="178"/>
      <c r="BN149" s="161"/>
      <c r="BO149" s="161"/>
      <c r="BP149" s="161"/>
      <c r="BQ149" s="161"/>
      <c r="BR149" s="161"/>
      <c r="BS149" s="161"/>
      <c r="BT149" s="161"/>
      <c r="BU149" s="161"/>
      <c r="BV149" s="161"/>
      <c r="BW149" s="161"/>
      <c r="BX149" s="155">
        <f t="shared" si="1073"/>
        <v>0</v>
      </c>
      <c r="BY149" s="152">
        <v>0</v>
      </c>
      <c r="BZ149" s="178"/>
      <c r="CA149" s="161"/>
      <c r="CB149" s="161"/>
      <c r="CC149" s="161"/>
      <c r="CD149" s="161"/>
      <c r="CE149" s="161"/>
      <c r="CF149" s="161"/>
      <c r="CG149" s="161"/>
      <c r="CH149" s="161"/>
      <c r="CI149" s="161"/>
      <c r="CJ149" s="161"/>
      <c r="CK149" s="155">
        <f t="shared" si="1074"/>
        <v>0</v>
      </c>
      <c r="CL149" s="152">
        <f t="shared" si="1075"/>
        <v>450000000</v>
      </c>
      <c r="CM149" s="152">
        <f t="shared" si="1076"/>
        <v>150000000</v>
      </c>
      <c r="CN149" s="152">
        <f t="shared" si="1077"/>
        <v>0</v>
      </c>
      <c r="CO149" s="152">
        <f t="shared" si="1078"/>
        <v>0</v>
      </c>
      <c r="CP149" s="386">
        <f t="shared" si="1079"/>
        <v>0.25</v>
      </c>
      <c r="CQ149" s="386">
        <f t="shared" si="1080"/>
        <v>0</v>
      </c>
      <c r="CR149" s="414">
        <f t="shared" si="1081"/>
        <v>0</v>
      </c>
      <c r="CS149" s="163"/>
      <c r="CT149" s="137"/>
      <c r="CU149" s="158">
        <v>600000000</v>
      </c>
      <c r="CV149" s="426">
        <f t="shared" si="1082"/>
        <v>0</v>
      </c>
      <c r="CW149" s="436">
        <v>150000000</v>
      </c>
      <c r="CX149" s="426">
        <f t="shared" si="1083"/>
        <v>0</v>
      </c>
      <c r="CY149" s="436">
        <v>0</v>
      </c>
      <c r="CZ149" s="428">
        <f t="shared" si="1084"/>
        <v>0</v>
      </c>
      <c r="DA149" s="436">
        <v>0</v>
      </c>
      <c r="DB149" s="426">
        <f t="shared" si="1085"/>
        <v>0</v>
      </c>
      <c r="DC149" s="436">
        <v>0</v>
      </c>
      <c r="DD149" s="426">
        <f t="shared" si="1086"/>
        <v>0</v>
      </c>
      <c r="DF149" s="157"/>
      <c r="DG149" s="157"/>
      <c r="DH149" s="157"/>
      <c r="DI149" s="157"/>
      <c r="DJ149" s="157"/>
      <c r="DK149" s="157"/>
      <c r="DL149" s="157"/>
      <c r="DM149" s="157"/>
      <c r="DN149" s="157"/>
      <c r="DO149" s="157"/>
    </row>
    <row r="150" spans="1:119" s="134" customFormat="1" ht="72" outlineLevel="1" x14ac:dyDescent="0.2">
      <c r="B150" s="452" t="str">
        <f t="shared" si="1067"/>
        <v>C-310-1504-110</v>
      </c>
      <c r="C150" s="183" t="s">
        <v>555</v>
      </c>
      <c r="D150" s="168" t="s">
        <v>415</v>
      </c>
      <c r="E150" s="300" t="s">
        <v>578</v>
      </c>
      <c r="F150" s="152">
        <v>500000000</v>
      </c>
      <c r="G150" s="152"/>
      <c r="H150" s="152"/>
      <c r="I150" s="178"/>
      <c r="J150" s="161"/>
      <c r="K150" s="161"/>
      <c r="L150" s="161"/>
      <c r="M150" s="161"/>
      <c r="N150" s="162"/>
      <c r="O150" s="162"/>
      <c r="P150" s="162"/>
      <c r="Q150" s="161"/>
      <c r="R150" s="161"/>
      <c r="S150" s="161"/>
      <c r="T150" s="161"/>
      <c r="U150" s="161"/>
      <c r="V150" s="161"/>
      <c r="W150" s="161"/>
      <c r="X150" s="161"/>
      <c r="Y150" s="161"/>
      <c r="Z150" s="161"/>
      <c r="AA150" s="161"/>
      <c r="AB150" s="161"/>
      <c r="AC150" s="161"/>
      <c r="AD150" s="161"/>
      <c r="AE150" s="155">
        <f t="shared" si="1068"/>
        <v>0</v>
      </c>
      <c r="AF150" s="152">
        <f t="shared" si="1069"/>
        <v>0</v>
      </c>
      <c r="AG150" s="152"/>
      <c r="AH150" s="178"/>
      <c r="AI150" s="165">
        <f t="shared" si="1070"/>
        <v>500000000</v>
      </c>
      <c r="AJ150" s="161"/>
      <c r="AK150" s="165"/>
      <c r="AL150" s="155">
        <v>368720800</v>
      </c>
      <c r="AM150" s="178"/>
      <c r="AN150" s="161"/>
      <c r="AO150" s="161"/>
      <c r="AP150" s="161"/>
      <c r="AQ150" s="161"/>
      <c r="AR150" s="161"/>
      <c r="AS150" s="161"/>
      <c r="AT150" s="161"/>
      <c r="AU150" s="166"/>
      <c r="AV150" s="166"/>
      <c r="AW150" s="161"/>
      <c r="AX150" s="155">
        <f t="shared" si="1071"/>
        <v>368720800</v>
      </c>
      <c r="AY150" s="152">
        <v>0</v>
      </c>
      <c r="AZ150" s="178"/>
      <c r="BA150" s="161"/>
      <c r="BB150" s="161"/>
      <c r="BC150" s="161"/>
      <c r="BD150" s="161"/>
      <c r="BE150" s="161"/>
      <c r="BF150" s="161"/>
      <c r="BG150" s="161"/>
      <c r="BH150" s="161"/>
      <c r="BI150" s="161"/>
      <c r="BJ150" s="161"/>
      <c r="BK150" s="155">
        <f t="shared" si="1072"/>
        <v>0</v>
      </c>
      <c r="BL150" s="152">
        <v>0</v>
      </c>
      <c r="BM150" s="178"/>
      <c r="BN150" s="161"/>
      <c r="BO150" s="161"/>
      <c r="BP150" s="161"/>
      <c r="BQ150" s="161"/>
      <c r="BR150" s="161"/>
      <c r="BS150" s="161"/>
      <c r="BT150" s="161"/>
      <c r="BU150" s="161"/>
      <c r="BV150" s="161"/>
      <c r="BW150" s="161"/>
      <c r="BX150" s="155">
        <f t="shared" si="1073"/>
        <v>0</v>
      </c>
      <c r="BY150" s="152">
        <v>0</v>
      </c>
      <c r="BZ150" s="178"/>
      <c r="CA150" s="161"/>
      <c r="CB150" s="161"/>
      <c r="CC150" s="161"/>
      <c r="CD150" s="161"/>
      <c r="CE150" s="161"/>
      <c r="CF150" s="161"/>
      <c r="CG150" s="161"/>
      <c r="CH150" s="161"/>
      <c r="CI150" s="161"/>
      <c r="CJ150" s="161"/>
      <c r="CK150" s="155">
        <f t="shared" si="1074"/>
        <v>0</v>
      </c>
      <c r="CL150" s="152">
        <f t="shared" si="1075"/>
        <v>131279200</v>
      </c>
      <c r="CM150" s="152">
        <f t="shared" si="1076"/>
        <v>368720800</v>
      </c>
      <c r="CN150" s="152">
        <f t="shared" si="1077"/>
        <v>0</v>
      </c>
      <c r="CO150" s="152">
        <f t="shared" si="1078"/>
        <v>0</v>
      </c>
      <c r="CP150" s="386">
        <f t="shared" si="1079"/>
        <v>0.73744160000000003</v>
      </c>
      <c r="CQ150" s="386">
        <f t="shared" si="1080"/>
        <v>0</v>
      </c>
      <c r="CR150" s="414">
        <f t="shared" si="1081"/>
        <v>0</v>
      </c>
      <c r="CS150" s="163"/>
      <c r="CT150" s="137"/>
      <c r="CU150" s="158">
        <v>500000000</v>
      </c>
      <c r="CV150" s="426">
        <f t="shared" si="1082"/>
        <v>0</v>
      </c>
      <c r="CW150" s="436">
        <v>368720800</v>
      </c>
      <c r="CX150" s="426">
        <f t="shared" si="1083"/>
        <v>0</v>
      </c>
      <c r="CY150" s="436">
        <v>0</v>
      </c>
      <c r="CZ150" s="428">
        <f t="shared" si="1084"/>
        <v>0</v>
      </c>
      <c r="DA150" s="436">
        <v>0</v>
      </c>
      <c r="DB150" s="426">
        <f t="shared" si="1085"/>
        <v>0</v>
      </c>
      <c r="DC150" s="436">
        <v>0</v>
      </c>
      <c r="DD150" s="426">
        <f t="shared" si="1086"/>
        <v>0</v>
      </c>
      <c r="DF150" s="157"/>
      <c r="DG150" s="157"/>
      <c r="DH150" s="157"/>
      <c r="DI150" s="157"/>
      <c r="DJ150" s="157"/>
      <c r="DK150" s="157"/>
      <c r="DL150" s="157"/>
      <c r="DM150" s="157"/>
      <c r="DN150" s="157"/>
      <c r="DO150" s="157"/>
    </row>
    <row r="151" spans="1:119" s="134" customFormat="1" ht="72" outlineLevel="1" x14ac:dyDescent="0.2">
      <c r="B151" s="452" t="str">
        <f t="shared" si="1067"/>
        <v>C-310-1504-210</v>
      </c>
      <c r="C151" s="183" t="s">
        <v>556</v>
      </c>
      <c r="D151" s="168" t="s">
        <v>415</v>
      </c>
      <c r="E151" s="300" t="s">
        <v>579</v>
      </c>
      <c r="F151" s="152">
        <v>400000000</v>
      </c>
      <c r="G151" s="152"/>
      <c r="H151" s="152"/>
      <c r="I151" s="178"/>
      <c r="J151" s="161"/>
      <c r="K151" s="161"/>
      <c r="L151" s="161"/>
      <c r="M151" s="161"/>
      <c r="N151" s="162"/>
      <c r="O151" s="162"/>
      <c r="P151" s="162"/>
      <c r="Q151" s="161"/>
      <c r="R151" s="161"/>
      <c r="S151" s="161"/>
      <c r="T151" s="161"/>
      <c r="U151" s="161"/>
      <c r="V151" s="161"/>
      <c r="W151" s="161"/>
      <c r="X151" s="161"/>
      <c r="Y151" s="161"/>
      <c r="Z151" s="161"/>
      <c r="AA151" s="161"/>
      <c r="AB151" s="161"/>
      <c r="AC151" s="161"/>
      <c r="AD151" s="161"/>
      <c r="AE151" s="155">
        <f t="shared" si="1068"/>
        <v>0</v>
      </c>
      <c r="AF151" s="152">
        <f t="shared" si="1069"/>
        <v>0</v>
      </c>
      <c r="AG151" s="152"/>
      <c r="AH151" s="178"/>
      <c r="AI151" s="165">
        <f t="shared" si="1070"/>
        <v>400000000</v>
      </c>
      <c r="AJ151" s="161"/>
      <c r="AK151" s="165"/>
      <c r="AL151" s="155">
        <v>370200000</v>
      </c>
      <c r="AM151" s="178"/>
      <c r="AN151" s="161"/>
      <c r="AO151" s="161"/>
      <c r="AP151" s="161"/>
      <c r="AQ151" s="161"/>
      <c r="AR151" s="161"/>
      <c r="AS151" s="161"/>
      <c r="AT151" s="161"/>
      <c r="AU151" s="166"/>
      <c r="AV151" s="166"/>
      <c r="AW151" s="161"/>
      <c r="AX151" s="155">
        <f t="shared" si="1071"/>
        <v>370200000</v>
      </c>
      <c r="AY151" s="152">
        <v>0</v>
      </c>
      <c r="AZ151" s="178"/>
      <c r="BA151" s="161"/>
      <c r="BB151" s="161"/>
      <c r="BC151" s="161"/>
      <c r="BD151" s="161"/>
      <c r="BE151" s="161"/>
      <c r="BF151" s="161"/>
      <c r="BG151" s="161"/>
      <c r="BH151" s="161"/>
      <c r="BI151" s="161"/>
      <c r="BJ151" s="161"/>
      <c r="BK151" s="155">
        <f t="shared" si="1072"/>
        <v>0</v>
      </c>
      <c r="BL151" s="152">
        <v>0</v>
      </c>
      <c r="BM151" s="178"/>
      <c r="BN151" s="161"/>
      <c r="BO151" s="161"/>
      <c r="BP151" s="161"/>
      <c r="BQ151" s="161"/>
      <c r="BR151" s="161"/>
      <c r="BS151" s="161"/>
      <c r="BT151" s="161"/>
      <c r="BU151" s="161"/>
      <c r="BV151" s="161"/>
      <c r="BW151" s="161"/>
      <c r="BX151" s="155">
        <f t="shared" si="1073"/>
        <v>0</v>
      </c>
      <c r="BY151" s="152">
        <v>0</v>
      </c>
      <c r="BZ151" s="178"/>
      <c r="CA151" s="161"/>
      <c r="CB151" s="161"/>
      <c r="CC151" s="161"/>
      <c r="CD151" s="161"/>
      <c r="CE151" s="161"/>
      <c r="CF151" s="161"/>
      <c r="CG151" s="161"/>
      <c r="CH151" s="161"/>
      <c r="CI151" s="161"/>
      <c r="CJ151" s="161"/>
      <c r="CK151" s="155">
        <f t="shared" si="1074"/>
        <v>0</v>
      </c>
      <c r="CL151" s="152">
        <f t="shared" si="1075"/>
        <v>29800000</v>
      </c>
      <c r="CM151" s="152">
        <f t="shared" si="1076"/>
        <v>370200000</v>
      </c>
      <c r="CN151" s="152">
        <f t="shared" si="1077"/>
        <v>0</v>
      </c>
      <c r="CO151" s="152">
        <f t="shared" si="1078"/>
        <v>0</v>
      </c>
      <c r="CP151" s="386">
        <f t="shared" si="1079"/>
        <v>0.92549999999999999</v>
      </c>
      <c r="CQ151" s="386">
        <f t="shared" si="1080"/>
        <v>0</v>
      </c>
      <c r="CR151" s="414">
        <f t="shared" si="1081"/>
        <v>0</v>
      </c>
      <c r="CS151" s="163"/>
      <c r="CT151" s="137"/>
      <c r="CU151" s="158">
        <v>400000000</v>
      </c>
      <c r="CV151" s="426">
        <f t="shared" si="1082"/>
        <v>0</v>
      </c>
      <c r="CW151" s="436">
        <v>370200000</v>
      </c>
      <c r="CX151" s="426">
        <f t="shared" si="1083"/>
        <v>0</v>
      </c>
      <c r="CY151" s="436">
        <v>0</v>
      </c>
      <c r="CZ151" s="428">
        <f t="shared" si="1084"/>
        <v>0</v>
      </c>
      <c r="DA151" s="436">
        <v>0</v>
      </c>
      <c r="DB151" s="426">
        <f t="shared" si="1085"/>
        <v>0</v>
      </c>
      <c r="DC151" s="436">
        <v>0</v>
      </c>
      <c r="DD151" s="426">
        <f t="shared" si="1086"/>
        <v>0</v>
      </c>
      <c r="DE151" s="159"/>
      <c r="DF151" s="157"/>
      <c r="DG151" s="157"/>
      <c r="DH151" s="157"/>
      <c r="DI151" s="157"/>
      <c r="DJ151" s="157"/>
      <c r="DK151" s="158"/>
      <c r="DL151" s="157"/>
      <c r="DM151" s="157"/>
      <c r="DN151" s="157"/>
      <c r="DO151" s="157"/>
    </row>
    <row r="152" spans="1:119" s="134" customFormat="1" ht="54" outlineLevel="1" x14ac:dyDescent="0.2">
      <c r="B152" s="452" t="str">
        <f t="shared" si="1067"/>
        <v>C-310-1507-110</v>
      </c>
      <c r="C152" s="183" t="s">
        <v>557</v>
      </c>
      <c r="D152" s="168" t="s">
        <v>415</v>
      </c>
      <c r="E152" s="300" t="s">
        <v>580</v>
      </c>
      <c r="F152" s="152">
        <v>600000000</v>
      </c>
      <c r="G152" s="152"/>
      <c r="H152" s="152"/>
      <c r="I152" s="178"/>
      <c r="J152" s="161"/>
      <c r="K152" s="161"/>
      <c r="L152" s="161"/>
      <c r="M152" s="161"/>
      <c r="N152" s="162"/>
      <c r="O152" s="162"/>
      <c r="P152" s="162"/>
      <c r="Q152" s="161"/>
      <c r="R152" s="161"/>
      <c r="S152" s="161"/>
      <c r="T152" s="161"/>
      <c r="U152" s="161"/>
      <c r="V152" s="161"/>
      <c r="W152" s="161"/>
      <c r="X152" s="161"/>
      <c r="Y152" s="161"/>
      <c r="Z152" s="161"/>
      <c r="AA152" s="161"/>
      <c r="AB152" s="161"/>
      <c r="AC152" s="161"/>
      <c r="AD152" s="161"/>
      <c r="AE152" s="155">
        <f t="shared" si="1068"/>
        <v>0</v>
      </c>
      <c r="AF152" s="152">
        <f t="shared" si="1069"/>
        <v>0</v>
      </c>
      <c r="AG152" s="152"/>
      <c r="AH152" s="178"/>
      <c r="AI152" s="165">
        <f t="shared" si="1070"/>
        <v>600000000</v>
      </c>
      <c r="AJ152" s="161"/>
      <c r="AK152" s="165"/>
      <c r="AL152" s="155">
        <v>40000000</v>
      </c>
      <c r="AM152" s="178"/>
      <c r="AN152" s="161"/>
      <c r="AO152" s="161"/>
      <c r="AP152" s="161"/>
      <c r="AQ152" s="161"/>
      <c r="AR152" s="161"/>
      <c r="AS152" s="161"/>
      <c r="AT152" s="161"/>
      <c r="AU152" s="166"/>
      <c r="AV152" s="166"/>
      <c r="AW152" s="161"/>
      <c r="AX152" s="155">
        <f t="shared" si="1071"/>
        <v>40000000</v>
      </c>
      <c r="AY152" s="152">
        <v>0</v>
      </c>
      <c r="AZ152" s="178"/>
      <c r="BA152" s="161"/>
      <c r="BB152" s="161"/>
      <c r="BC152" s="161"/>
      <c r="BD152" s="161"/>
      <c r="BE152" s="161"/>
      <c r="BF152" s="161"/>
      <c r="BG152" s="161"/>
      <c r="BH152" s="161"/>
      <c r="BI152" s="161"/>
      <c r="BJ152" s="161"/>
      <c r="BK152" s="155">
        <f t="shared" si="1072"/>
        <v>0</v>
      </c>
      <c r="BL152" s="152">
        <v>0</v>
      </c>
      <c r="BM152" s="178"/>
      <c r="BN152" s="161"/>
      <c r="BO152" s="161"/>
      <c r="BP152" s="161"/>
      <c r="BQ152" s="161"/>
      <c r="BR152" s="161"/>
      <c r="BS152" s="161"/>
      <c r="BT152" s="161"/>
      <c r="BU152" s="161"/>
      <c r="BV152" s="161"/>
      <c r="BW152" s="161"/>
      <c r="BX152" s="155">
        <f t="shared" si="1073"/>
        <v>0</v>
      </c>
      <c r="BY152" s="152">
        <v>0</v>
      </c>
      <c r="BZ152" s="178"/>
      <c r="CA152" s="161"/>
      <c r="CB152" s="161"/>
      <c r="CC152" s="161"/>
      <c r="CD152" s="161"/>
      <c r="CE152" s="161"/>
      <c r="CF152" s="161"/>
      <c r="CG152" s="161"/>
      <c r="CH152" s="161"/>
      <c r="CI152" s="161"/>
      <c r="CJ152" s="161"/>
      <c r="CK152" s="155">
        <f t="shared" si="1074"/>
        <v>0</v>
      </c>
      <c r="CL152" s="152">
        <f t="shared" si="1075"/>
        <v>560000000</v>
      </c>
      <c r="CM152" s="152">
        <f t="shared" si="1076"/>
        <v>40000000</v>
      </c>
      <c r="CN152" s="152">
        <f t="shared" si="1077"/>
        <v>0</v>
      </c>
      <c r="CO152" s="152">
        <f t="shared" si="1078"/>
        <v>0</v>
      </c>
      <c r="CP152" s="386">
        <f t="shared" si="1079"/>
        <v>6.6666666666666666E-2</v>
      </c>
      <c r="CQ152" s="386">
        <f t="shared" si="1080"/>
        <v>0</v>
      </c>
      <c r="CR152" s="414">
        <f t="shared" si="1081"/>
        <v>0</v>
      </c>
      <c r="CS152" s="163"/>
      <c r="CT152" s="137"/>
      <c r="CU152" s="158">
        <v>600000000</v>
      </c>
      <c r="CV152" s="426">
        <f t="shared" si="1082"/>
        <v>0</v>
      </c>
      <c r="CW152" s="436">
        <v>40000000</v>
      </c>
      <c r="CX152" s="426">
        <f t="shared" si="1083"/>
        <v>0</v>
      </c>
      <c r="CY152" s="436">
        <v>0</v>
      </c>
      <c r="CZ152" s="428">
        <f t="shared" si="1084"/>
        <v>0</v>
      </c>
      <c r="DA152" s="436">
        <v>0</v>
      </c>
      <c r="DB152" s="426">
        <f t="shared" si="1085"/>
        <v>0</v>
      </c>
      <c r="DC152" s="436">
        <v>0</v>
      </c>
      <c r="DD152" s="426">
        <f t="shared" si="1086"/>
        <v>0</v>
      </c>
      <c r="DF152" s="157"/>
      <c r="DG152" s="157"/>
      <c r="DH152" s="157"/>
      <c r="DI152" s="157"/>
      <c r="DJ152" s="157"/>
      <c r="DK152" s="157"/>
      <c r="DL152" s="157"/>
      <c r="DM152" s="157"/>
      <c r="DN152" s="157"/>
      <c r="DO152" s="157"/>
    </row>
    <row r="153" spans="1:119" s="134" customFormat="1" ht="54" outlineLevel="1" x14ac:dyDescent="0.2">
      <c r="B153" s="452" t="str">
        <f t="shared" si="1067"/>
        <v>C-310-1507-3-0-210</v>
      </c>
      <c r="C153" s="183" t="s">
        <v>558</v>
      </c>
      <c r="D153" s="168" t="s">
        <v>415</v>
      </c>
      <c r="E153" s="300" t="s">
        <v>581</v>
      </c>
      <c r="F153" s="152">
        <v>800000000</v>
      </c>
      <c r="G153" s="152"/>
      <c r="H153" s="152"/>
      <c r="I153" s="178"/>
      <c r="J153" s="161"/>
      <c r="K153" s="161"/>
      <c r="L153" s="161"/>
      <c r="M153" s="162"/>
      <c r="N153" s="162"/>
      <c r="O153" s="162"/>
      <c r="P153" s="162"/>
      <c r="Q153" s="161"/>
      <c r="R153" s="161"/>
      <c r="S153" s="161"/>
      <c r="T153" s="161"/>
      <c r="U153" s="161"/>
      <c r="V153" s="161"/>
      <c r="W153" s="161"/>
      <c r="X153" s="161"/>
      <c r="Y153" s="161"/>
      <c r="Z153" s="161"/>
      <c r="AA153" s="161"/>
      <c r="AB153" s="161"/>
      <c r="AC153" s="161"/>
      <c r="AD153" s="161"/>
      <c r="AE153" s="155">
        <f t="shared" si="1068"/>
        <v>0</v>
      </c>
      <c r="AF153" s="152">
        <f t="shared" si="1069"/>
        <v>0</v>
      </c>
      <c r="AG153" s="152"/>
      <c r="AH153" s="178"/>
      <c r="AI153" s="165">
        <f t="shared" si="1070"/>
        <v>800000000</v>
      </c>
      <c r="AJ153" s="161"/>
      <c r="AK153" s="165"/>
      <c r="AL153" s="155">
        <v>0</v>
      </c>
      <c r="AM153" s="178"/>
      <c r="AN153" s="161"/>
      <c r="AO153" s="161"/>
      <c r="AP153" s="161"/>
      <c r="AQ153" s="161"/>
      <c r="AR153" s="161"/>
      <c r="AS153" s="161"/>
      <c r="AT153" s="161"/>
      <c r="AU153" s="166"/>
      <c r="AV153" s="166"/>
      <c r="AW153" s="161"/>
      <c r="AX153" s="155">
        <f t="shared" si="1071"/>
        <v>0</v>
      </c>
      <c r="AY153" s="152">
        <v>0</v>
      </c>
      <c r="AZ153" s="178"/>
      <c r="BA153" s="161"/>
      <c r="BB153" s="161"/>
      <c r="BC153" s="161"/>
      <c r="BD153" s="161"/>
      <c r="BE153" s="161"/>
      <c r="BF153" s="161"/>
      <c r="BG153" s="161"/>
      <c r="BH153" s="161"/>
      <c r="BI153" s="161"/>
      <c r="BJ153" s="161"/>
      <c r="BK153" s="155">
        <f t="shared" si="1072"/>
        <v>0</v>
      </c>
      <c r="BL153" s="152">
        <v>0</v>
      </c>
      <c r="BM153" s="178"/>
      <c r="BN153" s="161"/>
      <c r="BO153" s="161"/>
      <c r="BP153" s="161"/>
      <c r="BQ153" s="161"/>
      <c r="BR153" s="161"/>
      <c r="BS153" s="161"/>
      <c r="BT153" s="161"/>
      <c r="BU153" s="161"/>
      <c r="BV153" s="161"/>
      <c r="BW153" s="161"/>
      <c r="BX153" s="155">
        <f t="shared" si="1073"/>
        <v>0</v>
      </c>
      <c r="BY153" s="152">
        <v>0</v>
      </c>
      <c r="BZ153" s="178"/>
      <c r="CA153" s="161"/>
      <c r="CB153" s="161"/>
      <c r="CC153" s="161"/>
      <c r="CD153" s="161"/>
      <c r="CE153" s="161"/>
      <c r="CF153" s="161"/>
      <c r="CG153" s="161"/>
      <c r="CH153" s="161"/>
      <c r="CI153" s="161"/>
      <c r="CJ153" s="161"/>
      <c r="CK153" s="155">
        <f t="shared" si="1074"/>
        <v>0</v>
      </c>
      <c r="CL153" s="152">
        <f t="shared" si="1075"/>
        <v>800000000</v>
      </c>
      <c r="CM153" s="152">
        <f t="shared" si="1076"/>
        <v>0</v>
      </c>
      <c r="CN153" s="152">
        <f t="shared" si="1077"/>
        <v>0</v>
      </c>
      <c r="CO153" s="152">
        <f t="shared" si="1078"/>
        <v>0</v>
      </c>
      <c r="CP153" s="386">
        <f t="shared" si="1079"/>
        <v>0</v>
      </c>
      <c r="CQ153" s="386">
        <f t="shared" si="1080"/>
        <v>0</v>
      </c>
      <c r="CR153" s="414">
        <f t="shared" si="1081"/>
        <v>0</v>
      </c>
      <c r="CS153" s="163"/>
      <c r="CT153" s="137"/>
      <c r="CU153" s="158">
        <v>800000000</v>
      </c>
      <c r="CV153" s="426">
        <f t="shared" si="1082"/>
        <v>0</v>
      </c>
      <c r="CW153" s="436">
        <v>0</v>
      </c>
      <c r="CX153" s="426">
        <f t="shared" si="1083"/>
        <v>0</v>
      </c>
      <c r="CY153" s="436">
        <v>0</v>
      </c>
      <c r="CZ153" s="428">
        <f t="shared" si="1084"/>
        <v>0</v>
      </c>
      <c r="DA153" s="436">
        <v>0</v>
      </c>
      <c r="DB153" s="426">
        <f t="shared" si="1085"/>
        <v>0</v>
      </c>
      <c r="DC153" s="436">
        <v>0</v>
      </c>
      <c r="DD153" s="426">
        <f t="shared" si="1086"/>
        <v>0</v>
      </c>
      <c r="DF153" s="157"/>
      <c r="DG153" s="157"/>
      <c r="DH153" s="157"/>
      <c r="DI153" s="157"/>
      <c r="DJ153" s="157"/>
      <c r="DK153" s="157"/>
      <c r="DL153" s="157"/>
      <c r="DM153" s="157"/>
      <c r="DN153" s="157"/>
      <c r="DO153" s="157"/>
    </row>
    <row r="154" spans="1:119" s="146" customFormat="1" ht="54" outlineLevel="1" x14ac:dyDescent="0.2">
      <c r="A154" s="134"/>
      <c r="B154" s="452" t="str">
        <f t="shared" si="1067"/>
        <v>C-310-1507-3-0-310</v>
      </c>
      <c r="C154" s="183" t="s">
        <v>559</v>
      </c>
      <c r="D154" s="168" t="s">
        <v>415</v>
      </c>
      <c r="E154" s="300" t="s">
        <v>582</v>
      </c>
      <c r="F154" s="152">
        <v>1200000000</v>
      </c>
      <c r="G154" s="143"/>
      <c r="H154" s="143"/>
      <c r="I154" s="186"/>
      <c r="J154" s="162"/>
      <c r="K154" s="162"/>
      <c r="L154" s="162"/>
      <c r="M154" s="162"/>
      <c r="N154" s="162"/>
      <c r="O154" s="162"/>
      <c r="P154" s="162"/>
      <c r="Q154" s="162"/>
      <c r="R154" s="162"/>
      <c r="S154" s="162"/>
      <c r="T154" s="162"/>
      <c r="U154" s="162"/>
      <c r="V154" s="162"/>
      <c r="W154" s="162"/>
      <c r="X154" s="162"/>
      <c r="Y154" s="162"/>
      <c r="Z154" s="162"/>
      <c r="AA154" s="162"/>
      <c r="AB154" s="162"/>
      <c r="AC154" s="162"/>
      <c r="AD154" s="162"/>
      <c r="AE154" s="145">
        <f t="shared" si="1068"/>
        <v>0</v>
      </c>
      <c r="AF154" s="143">
        <f t="shared" si="1069"/>
        <v>0</v>
      </c>
      <c r="AG154" s="143"/>
      <c r="AH154" s="186"/>
      <c r="AI154" s="161">
        <f t="shared" si="1070"/>
        <v>1200000000</v>
      </c>
      <c r="AJ154" s="162"/>
      <c r="AK154" s="162"/>
      <c r="AL154" s="155">
        <v>312000000</v>
      </c>
      <c r="AM154" s="178"/>
      <c r="AN154" s="161"/>
      <c r="AO154" s="161"/>
      <c r="AP154" s="161"/>
      <c r="AQ154" s="161"/>
      <c r="AR154" s="161"/>
      <c r="AS154" s="161"/>
      <c r="AT154" s="161"/>
      <c r="AU154" s="161"/>
      <c r="AV154" s="161"/>
      <c r="AW154" s="161"/>
      <c r="AX154" s="155">
        <f t="shared" si="1071"/>
        <v>312000000</v>
      </c>
      <c r="AY154" s="152">
        <v>2636800</v>
      </c>
      <c r="AZ154" s="178"/>
      <c r="BA154" s="161"/>
      <c r="BB154" s="161"/>
      <c r="BC154" s="161"/>
      <c r="BD154" s="161"/>
      <c r="BE154" s="161"/>
      <c r="BF154" s="161"/>
      <c r="BG154" s="161"/>
      <c r="BH154" s="161"/>
      <c r="BI154" s="161"/>
      <c r="BJ154" s="161"/>
      <c r="BK154" s="155">
        <f t="shared" si="1072"/>
        <v>2636800</v>
      </c>
      <c r="BL154" s="143">
        <v>0</v>
      </c>
      <c r="BM154" s="186"/>
      <c r="BN154" s="162"/>
      <c r="BO154" s="162"/>
      <c r="BP154" s="162"/>
      <c r="BQ154" s="162"/>
      <c r="BR154" s="162"/>
      <c r="BS154" s="162"/>
      <c r="BT154" s="162"/>
      <c r="BU154" s="162"/>
      <c r="BV154" s="162"/>
      <c r="BW154" s="162"/>
      <c r="BX154" s="145">
        <f t="shared" si="1073"/>
        <v>0</v>
      </c>
      <c r="BY154" s="143">
        <v>0</v>
      </c>
      <c r="BZ154" s="186"/>
      <c r="CA154" s="162"/>
      <c r="CB154" s="162"/>
      <c r="CC154" s="162"/>
      <c r="CD154" s="162"/>
      <c r="CE154" s="162"/>
      <c r="CF154" s="162"/>
      <c r="CG154" s="162"/>
      <c r="CH154" s="162"/>
      <c r="CI154" s="162"/>
      <c r="CJ154" s="162"/>
      <c r="CK154" s="145">
        <f t="shared" si="1074"/>
        <v>0</v>
      </c>
      <c r="CL154" s="152">
        <f t="shared" si="1075"/>
        <v>888000000</v>
      </c>
      <c r="CM154" s="152">
        <f t="shared" si="1076"/>
        <v>309363200</v>
      </c>
      <c r="CN154" s="152">
        <f t="shared" si="1077"/>
        <v>2636800</v>
      </c>
      <c r="CO154" s="152">
        <f t="shared" si="1078"/>
        <v>0</v>
      </c>
      <c r="CP154" s="386">
        <f t="shared" si="1079"/>
        <v>0.26</v>
      </c>
      <c r="CQ154" s="386">
        <f t="shared" si="1080"/>
        <v>2.1973333333333333E-3</v>
      </c>
      <c r="CR154" s="414">
        <f t="shared" si="1081"/>
        <v>1.5175927027593169E-4</v>
      </c>
      <c r="CS154" s="163"/>
      <c r="CT154" s="137"/>
      <c r="CU154" s="158">
        <v>1200000000</v>
      </c>
      <c r="CV154" s="426">
        <f t="shared" si="1082"/>
        <v>0</v>
      </c>
      <c r="CW154" s="436">
        <v>312000000</v>
      </c>
      <c r="CX154" s="426">
        <f t="shared" si="1083"/>
        <v>0</v>
      </c>
      <c r="CY154" s="436">
        <v>2636800</v>
      </c>
      <c r="CZ154" s="428">
        <f t="shared" si="1084"/>
        <v>0</v>
      </c>
      <c r="DA154" s="436">
        <v>0</v>
      </c>
      <c r="DB154" s="426">
        <f t="shared" si="1085"/>
        <v>0</v>
      </c>
      <c r="DC154" s="436">
        <v>0</v>
      </c>
      <c r="DD154" s="426">
        <f t="shared" si="1086"/>
        <v>0</v>
      </c>
      <c r="DF154" s="147"/>
      <c r="DG154" s="138"/>
      <c r="DH154" s="147"/>
      <c r="DI154" s="147"/>
      <c r="DJ154" s="147"/>
      <c r="DK154" s="148"/>
      <c r="DL154" s="147"/>
      <c r="DM154" s="147"/>
      <c r="DN154" s="147"/>
      <c r="DO154" s="147"/>
    </row>
    <row r="155" spans="1:119" s="134" customFormat="1" ht="54" outlineLevel="1" x14ac:dyDescent="0.2">
      <c r="B155" s="452" t="str">
        <f t="shared" si="1067"/>
        <v>C-310-1507-410</v>
      </c>
      <c r="C155" s="183" t="s">
        <v>560</v>
      </c>
      <c r="D155" s="168" t="s">
        <v>415</v>
      </c>
      <c r="E155" s="300" t="s">
        <v>583</v>
      </c>
      <c r="F155" s="152">
        <v>400000000</v>
      </c>
      <c r="G155" s="152"/>
      <c r="H155" s="152"/>
      <c r="I155" s="178"/>
      <c r="J155" s="161"/>
      <c r="K155" s="161"/>
      <c r="L155" s="161"/>
      <c r="M155" s="162"/>
      <c r="N155" s="162"/>
      <c r="O155" s="162"/>
      <c r="P155" s="162"/>
      <c r="Q155" s="161"/>
      <c r="R155" s="161"/>
      <c r="S155" s="161"/>
      <c r="T155" s="161"/>
      <c r="U155" s="161"/>
      <c r="V155" s="161"/>
      <c r="W155" s="161"/>
      <c r="X155" s="161"/>
      <c r="Y155" s="161"/>
      <c r="Z155" s="161"/>
      <c r="AA155" s="161"/>
      <c r="AB155" s="161"/>
      <c r="AC155" s="161"/>
      <c r="AD155" s="161"/>
      <c r="AE155" s="155">
        <f t="shared" si="1068"/>
        <v>0</v>
      </c>
      <c r="AF155" s="152">
        <f t="shared" si="1069"/>
        <v>0</v>
      </c>
      <c r="AG155" s="152"/>
      <c r="AH155" s="178"/>
      <c r="AI155" s="165">
        <f t="shared" si="1070"/>
        <v>400000000</v>
      </c>
      <c r="AJ155" s="161"/>
      <c r="AK155" s="165"/>
      <c r="AL155" s="155">
        <v>110000000</v>
      </c>
      <c r="AM155" s="178"/>
      <c r="AN155" s="161"/>
      <c r="AO155" s="161"/>
      <c r="AP155" s="161"/>
      <c r="AQ155" s="161"/>
      <c r="AR155" s="161"/>
      <c r="AS155" s="161"/>
      <c r="AT155" s="161"/>
      <c r="AU155" s="166"/>
      <c r="AV155" s="166"/>
      <c r="AW155" s="161"/>
      <c r="AX155" s="155">
        <f t="shared" si="1071"/>
        <v>110000000</v>
      </c>
      <c r="AY155" s="152">
        <v>0</v>
      </c>
      <c r="AZ155" s="178"/>
      <c r="BA155" s="161"/>
      <c r="BB155" s="161"/>
      <c r="BC155" s="161"/>
      <c r="BD155" s="161"/>
      <c r="BE155" s="161"/>
      <c r="BF155" s="161"/>
      <c r="BG155" s="161"/>
      <c r="BH155" s="161"/>
      <c r="BI155" s="161"/>
      <c r="BJ155" s="161"/>
      <c r="BK155" s="155">
        <f t="shared" si="1072"/>
        <v>0</v>
      </c>
      <c r="BL155" s="152">
        <v>0</v>
      </c>
      <c r="BM155" s="178"/>
      <c r="BN155" s="161"/>
      <c r="BO155" s="161"/>
      <c r="BP155" s="161"/>
      <c r="BQ155" s="161"/>
      <c r="BR155" s="161"/>
      <c r="BS155" s="161"/>
      <c r="BT155" s="161"/>
      <c r="BU155" s="161"/>
      <c r="BV155" s="161"/>
      <c r="BW155" s="161"/>
      <c r="BX155" s="155">
        <f t="shared" si="1073"/>
        <v>0</v>
      </c>
      <c r="BY155" s="152">
        <v>0</v>
      </c>
      <c r="BZ155" s="178"/>
      <c r="CA155" s="161"/>
      <c r="CB155" s="161"/>
      <c r="CC155" s="161"/>
      <c r="CD155" s="161"/>
      <c r="CE155" s="161"/>
      <c r="CF155" s="161"/>
      <c r="CG155" s="161"/>
      <c r="CH155" s="161"/>
      <c r="CI155" s="161"/>
      <c r="CJ155" s="161"/>
      <c r="CK155" s="155">
        <f t="shared" si="1074"/>
        <v>0</v>
      </c>
      <c r="CL155" s="152">
        <f t="shared" si="1075"/>
        <v>290000000</v>
      </c>
      <c r="CM155" s="152">
        <f t="shared" si="1076"/>
        <v>110000000</v>
      </c>
      <c r="CN155" s="152">
        <f t="shared" si="1077"/>
        <v>0</v>
      </c>
      <c r="CO155" s="152">
        <f t="shared" si="1078"/>
        <v>0</v>
      </c>
      <c r="CP155" s="386">
        <f t="shared" si="1079"/>
        <v>0.27500000000000002</v>
      </c>
      <c r="CQ155" s="386">
        <f t="shared" si="1080"/>
        <v>0</v>
      </c>
      <c r="CR155" s="414">
        <f t="shared" si="1081"/>
        <v>0</v>
      </c>
      <c r="CS155" s="163"/>
      <c r="CT155" s="137"/>
      <c r="CU155" s="158">
        <v>400000000</v>
      </c>
      <c r="CV155" s="426">
        <f t="shared" si="1082"/>
        <v>0</v>
      </c>
      <c r="CW155" s="436">
        <v>110000000</v>
      </c>
      <c r="CX155" s="426">
        <f t="shared" si="1083"/>
        <v>0</v>
      </c>
      <c r="CY155" s="436">
        <v>0</v>
      </c>
      <c r="CZ155" s="428">
        <f t="shared" si="1084"/>
        <v>0</v>
      </c>
      <c r="DA155" s="436">
        <v>0</v>
      </c>
      <c r="DB155" s="426">
        <f t="shared" si="1085"/>
        <v>0</v>
      </c>
      <c r="DC155" s="436">
        <v>0</v>
      </c>
      <c r="DD155" s="426">
        <f t="shared" si="1086"/>
        <v>0</v>
      </c>
      <c r="DF155" s="157"/>
      <c r="DG155" s="157"/>
      <c r="DH155" s="157"/>
      <c r="DI155" s="157"/>
      <c r="DJ155" s="157"/>
      <c r="DK155" s="157"/>
      <c r="DL155" s="157"/>
      <c r="DM155" s="157"/>
      <c r="DN155" s="157"/>
      <c r="DO155" s="157"/>
    </row>
    <row r="156" spans="1:119" s="415" customFormat="1" ht="54" outlineLevel="1" x14ac:dyDescent="0.2">
      <c r="B156" s="452" t="str">
        <f t="shared" si="1067"/>
        <v>C-320-307-110</v>
      </c>
      <c r="C156" s="416" t="s">
        <v>656</v>
      </c>
      <c r="D156" s="417" t="s">
        <v>415</v>
      </c>
      <c r="E156" s="418" t="s">
        <v>657</v>
      </c>
      <c r="F156" s="288">
        <v>400000000</v>
      </c>
      <c r="G156" s="288"/>
      <c r="H156" s="288"/>
      <c r="I156" s="419"/>
      <c r="J156" s="420"/>
      <c r="K156" s="420"/>
      <c r="L156" s="420"/>
      <c r="M156" s="421"/>
      <c r="N156" s="421"/>
      <c r="O156" s="421"/>
      <c r="P156" s="421"/>
      <c r="Q156" s="420"/>
      <c r="R156" s="420"/>
      <c r="S156" s="420"/>
      <c r="T156" s="420"/>
      <c r="U156" s="420"/>
      <c r="V156" s="420"/>
      <c r="W156" s="420"/>
      <c r="X156" s="420"/>
      <c r="Y156" s="420"/>
      <c r="Z156" s="420"/>
      <c r="AA156" s="420"/>
      <c r="AB156" s="420"/>
      <c r="AC156" s="420"/>
      <c r="AD156" s="420"/>
      <c r="AE156" s="422">
        <f t="shared" si="1068"/>
        <v>0</v>
      </c>
      <c r="AF156" s="288">
        <f t="shared" si="1069"/>
        <v>0</v>
      </c>
      <c r="AG156" s="288"/>
      <c r="AH156" s="419"/>
      <c r="AI156" s="346"/>
      <c r="AJ156" s="420"/>
      <c r="AK156" s="346"/>
      <c r="AL156" s="422">
        <v>0</v>
      </c>
      <c r="AM156" s="419"/>
      <c r="AN156" s="420"/>
      <c r="AO156" s="420"/>
      <c r="AP156" s="420"/>
      <c r="AQ156" s="420"/>
      <c r="AR156" s="420"/>
      <c r="AS156" s="420"/>
      <c r="AT156" s="420"/>
      <c r="AU156" s="423"/>
      <c r="AV156" s="423"/>
      <c r="AW156" s="420"/>
      <c r="AX156" s="422">
        <f t="shared" si="1071"/>
        <v>0</v>
      </c>
      <c r="AY156" s="288">
        <v>0</v>
      </c>
      <c r="AZ156" s="419"/>
      <c r="BA156" s="420"/>
      <c r="BB156" s="420"/>
      <c r="BC156" s="420"/>
      <c r="BD156" s="420"/>
      <c r="BE156" s="420"/>
      <c r="BF156" s="420"/>
      <c r="BG156" s="420"/>
      <c r="BH156" s="420"/>
      <c r="BI156" s="420"/>
      <c r="BJ156" s="420"/>
      <c r="BK156" s="422">
        <f t="shared" si="1072"/>
        <v>0</v>
      </c>
      <c r="BL156" s="288">
        <v>0</v>
      </c>
      <c r="BM156" s="419"/>
      <c r="BN156" s="420"/>
      <c r="BO156" s="420"/>
      <c r="BP156" s="420"/>
      <c r="BQ156" s="420"/>
      <c r="BR156" s="420"/>
      <c r="BS156" s="420"/>
      <c r="BT156" s="420"/>
      <c r="BU156" s="420"/>
      <c r="BV156" s="420"/>
      <c r="BW156" s="420"/>
      <c r="BX156" s="422">
        <f t="shared" si="1073"/>
        <v>0</v>
      </c>
      <c r="BY156" s="288">
        <v>0</v>
      </c>
      <c r="BZ156" s="419"/>
      <c r="CA156" s="420"/>
      <c r="CB156" s="420"/>
      <c r="CC156" s="420"/>
      <c r="CD156" s="420"/>
      <c r="CE156" s="420"/>
      <c r="CF156" s="420"/>
      <c r="CG156" s="420"/>
      <c r="CH156" s="420"/>
      <c r="CI156" s="420"/>
      <c r="CJ156" s="420"/>
      <c r="CK156" s="422">
        <f t="shared" si="1074"/>
        <v>0</v>
      </c>
      <c r="CL156" s="288">
        <f t="shared" si="1075"/>
        <v>0</v>
      </c>
      <c r="CM156" s="288">
        <f t="shared" si="1076"/>
        <v>0</v>
      </c>
      <c r="CN156" s="288">
        <f t="shared" si="1077"/>
        <v>0</v>
      </c>
      <c r="CO156" s="288">
        <f t="shared" si="1078"/>
        <v>0</v>
      </c>
      <c r="CP156" s="357" t="e">
        <f t="shared" si="1079"/>
        <v>#DIV/0!</v>
      </c>
      <c r="CQ156" s="357" t="e">
        <f t="shared" si="1080"/>
        <v>#DIV/0!</v>
      </c>
      <c r="CR156" s="424">
        <f t="shared" si="1081"/>
        <v>0</v>
      </c>
      <c r="CS156" s="339"/>
      <c r="CT156" s="340"/>
      <c r="CU156" s="158">
        <v>0</v>
      </c>
      <c r="CV156" s="426">
        <f t="shared" si="1082"/>
        <v>0</v>
      </c>
      <c r="CW156" s="436">
        <v>0</v>
      </c>
      <c r="CX156" s="426">
        <f t="shared" si="1083"/>
        <v>0</v>
      </c>
      <c r="CY156" s="436">
        <v>0</v>
      </c>
      <c r="CZ156" s="428">
        <f t="shared" si="1084"/>
        <v>0</v>
      </c>
      <c r="DA156" s="436">
        <v>0</v>
      </c>
      <c r="DB156" s="426">
        <f t="shared" si="1085"/>
        <v>0</v>
      </c>
      <c r="DC156" s="436">
        <v>0</v>
      </c>
      <c r="DD156" s="426">
        <f t="shared" si="1086"/>
        <v>0</v>
      </c>
      <c r="DF156" s="157"/>
      <c r="DG156" s="157"/>
      <c r="DH156" s="157"/>
      <c r="DI156" s="157"/>
      <c r="DJ156" s="157"/>
      <c r="DK156" s="157"/>
      <c r="DL156" s="157"/>
      <c r="DM156" s="157"/>
      <c r="DN156" s="157"/>
      <c r="DO156" s="157"/>
    </row>
    <row r="157" spans="1:119" s="134" customFormat="1" ht="72" outlineLevel="1" x14ac:dyDescent="0.2">
      <c r="B157" s="452" t="str">
        <f t="shared" si="1067"/>
        <v>C-320-1304-110</v>
      </c>
      <c r="C157" s="183" t="s">
        <v>561</v>
      </c>
      <c r="D157" s="168" t="s">
        <v>415</v>
      </c>
      <c r="E157" s="300" t="s">
        <v>584</v>
      </c>
      <c r="F157" s="152">
        <v>624899417</v>
      </c>
      <c r="G157" s="152"/>
      <c r="H157" s="152"/>
      <c r="I157" s="178"/>
      <c r="J157" s="161"/>
      <c r="K157" s="161"/>
      <c r="L157" s="161"/>
      <c r="M157" s="162"/>
      <c r="N157" s="162"/>
      <c r="O157" s="162"/>
      <c r="P157" s="162"/>
      <c r="Q157" s="161"/>
      <c r="R157" s="161"/>
      <c r="S157" s="161"/>
      <c r="T157" s="161"/>
      <c r="U157" s="161"/>
      <c r="V157" s="161"/>
      <c r="W157" s="161"/>
      <c r="X157" s="161"/>
      <c r="Y157" s="161"/>
      <c r="Z157" s="161"/>
      <c r="AA157" s="161"/>
      <c r="AB157" s="161"/>
      <c r="AC157" s="161"/>
      <c r="AD157" s="161"/>
      <c r="AE157" s="155">
        <f t="shared" si="1068"/>
        <v>0</v>
      </c>
      <c r="AF157" s="152">
        <f t="shared" si="1069"/>
        <v>0</v>
      </c>
      <c r="AG157" s="152"/>
      <c r="AH157" s="178"/>
      <c r="AI157" s="165">
        <f t="shared" si="1070"/>
        <v>624899417</v>
      </c>
      <c r="AJ157" s="161"/>
      <c r="AK157" s="165"/>
      <c r="AL157" s="155">
        <v>273000000</v>
      </c>
      <c r="AM157" s="178"/>
      <c r="AN157" s="161"/>
      <c r="AO157" s="161"/>
      <c r="AP157" s="161"/>
      <c r="AQ157" s="161"/>
      <c r="AR157" s="161"/>
      <c r="AS157" s="161"/>
      <c r="AT157" s="161"/>
      <c r="AU157" s="166"/>
      <c r="AV157" s="166"/>
      <c r="AW157" s="161"/>
      <c r="AX157" s="155">
        <f t="shared" si="1071"/>
        <v>273000000</v>
      </c>
      <c r="AY157" s="152">
        <v>0</v>
      </c>
      <c r="AZ157" s="178"/>
      <c r="BA157" s="161"/>
      <c r="BB157" s="161"/>
      <c r="BC157" s="161"/>
      <c r="BD157" s="161"/>
      <c r="BE157" s="161"/>
      <c r="BF157" s="161"/>
      <c r="BG157" s="161"/>
      <c r="BH157" s="161"/>
      <c r="BI157" s="161"/>
      <c r="BJ157" s="161"/>
      <c r="BK157" s="155">
        <f t="shared" si="1072"/>
        <v>0</v>
      </c>
      <c r="BL157" s="152">
        <v>0</v>
      </c>
      <c r="BM157" s="178"/>
      <c r="BN157" s="161"/>
      <c r="BO157" s="161"/>
      <c r="BP157" s="161"/>
      <c r="BQ157" s="161"/>
      <c r="BR157" s="161"/>
      <c r="BS157" s="161"/>
      <c r="BT157" s="161"/>
      <c r="BU157" s="161"/>
      <c r="BV157" s="161"/>
      <c r="BW157" s="161"/>
      <c r="BX157" s="155">
        <f t="shared" si="1073"/>
        <v>0</v>
      </c>
      <c r="BY157" s="152">
        <v>0</v>
      </c>
      <c r="BZ157" s="178"/>
      <c r="CA157" s="161"/>
      <c r="CB157" s="161"/>
      <c r="CC157" s="161"/>
      <c r="CD157" s="161"/>
      <c r="CE157" s="161"/>
      <c r="CF157" s="161"/>
      <c r="CG157" s="161"/>
      <c r="CH157" s="161"/>
      <c r="CI157" s="161"/>
      <c r="CJ157" s="161"/>
      <c r="CK157" s="155">
        <f t="shared" si="1074"/>
        <v>0</v>
      </c>
      <c r="CL157" s="152">
        <f t="shared" si="1075"/>
        <v>351899417</v>
      </c>
      <c r="CM157" s="152">
        <f t="shared" si="1076"/>
        <v>273000000</v>
      </c>
      <c r="CN157" s="152">
        <f t="shared" si="1077"/>
        <v>0</v>
      </c>
      <c r="CO157" s="152">
        <f t="shared" si="1078"/>
        <v>0</v>
      </c>
      <c r="CP157" s="386">
        <f t="shared" si="1079"/>
        <v>0.43687030676170402</v>
      </c>
      <c r="CQ157" s="386">
        <f t="shared" si="1080"/>
        <v>0</v>
      </c>
      <c r="CR157" s="414">
        <f t="shared" si="1081"/>
        <v>0</v>
      </c>
      <c r="CS157" s="163"/>
      <c r="CT157" s="137"/>
      <c r="CU157" s="158">
        <v>624899417</v>
      </c>
      <c r="CV157" s="426">
        <f t="shared" si="1082"/>
        <v>0</v>
      </c>
      <c r="CW157" s="436">
        <v>273000000</v>
      </c>
      <c r="CX157" s="426">
        <f t="shared" si="1083"/>
        <v>0</v>
      </c>
      <c r="CY157" s="436">
        <v>0</v>
      </c>
      <c r="CZ157" s="428">
        <f t="shared" si="1084"/>
        <v>0</v>
      </c>
      <c r="DA157" s="436">
        <v>0</v>
      </c>
      <c r="DB157" s="426">
        <f t="shared" si="1085"/>
        <v>0</v>
      </c>
      <c r="DC157" s="436">
        <v>0</v>
      </c>
      <c r="DD157" s="426">
        <f t="shared" si="1086"/>
        <v>0</v>
      </c>
      <c r="DF157" s="157"/>
      <c r="DG157" s="157"/>
      <c r="DH157" s="157"/>
      <c r="DI157" s="157"/>
      <c r="DJ157" s="157"/>
      <c r="DK157" s="157"/>
      <c r="DL157" s="157"/>
      <c r="DM157" s="157"/>
      <c r="DN157" s="157"/>
      <c r="DO157" s="157"/>
    </row>
    <row r="158" spans="1:119" s="146" customFormat="1" ht="54" outlineLevel="1" x14ac:dyDescent="0.2">
      <c r="A158" s="134"/>
      <c r="B158" s="452" t="str">
        <f t="shared" si="1067"/>
        <v>C-320-1507-1-0-210</v>
      </c>
      <c r="C158" s="183" t="s">
        <v>562</v>
      </c>
      <c r="D158" s="168" t="s">
        <v>415</v>
      </c>
      <c r="E158" s="300" t="s">
        <v>585</v>
      </c>
      <c r="F158" s="152">
        <v>668000000</v>
      </c>
      <c r="G158" s="143"/>
      <c r="H158" s="143"/>
      <c r="I158" s="186"/>
      <c r="J158" s="162"/>
      <c r="K158" s="162"/>
      <c r="L158" s="162"/>
      <c r="M158" s="162"/>
      <c r="N158" s="162"/>
      <c r="O158" s="162"/>
      <c r="P158" s="162"/>
      <c r="Q158" s="162"/>
      <c r="R158" s="162"/>
      <c r="S158" s="162"/>
      <c r="T158" s="162"/>
      <c r="U158" s="162"/>
      <c r="V158" s="162"/>
      <c r="W158" s="162"/>
      <c r="X158" s="162"/>
      <c r="Y158" s="162"/>
      <c r="Z158" s="162"/>
      <c r="AA158" s="162"/>
      <c r="AB158" s="162"/>
      <c r="AC158" s="162"/>
      <c r="AD158" s="162"/>
      <c r="AE158" s="145">
        <f t="shared" si="1068"/>
        <v>0</v>
      </c>
      <c r="AF158" s="143">
        <f t="shared" si="1069"/>
        <v>0</v>
      </c>
      <c r="AG158" s="143"/>
      <c r="AH158" s="186"/>
      <c r="AI158" s="161">
        <f t="shared" si="1070"/>
        <v>668000000</v>
      </c>
      <c r="AJ158" s="162"/>
      <c r="AK158" s="162"/>
      <c r="AL158" s="155">
        <v>603110000</v>
      </c>
      <c r="AM158" s="178"/>
      <c r="AN158" s="161"/>
      <c r="AO158" s="161"/>
      <c r="AP158" s="161"/>
      <c r="AQ158" s="161"/>
      <c r="AR158" s="161"/>
      <c r="AS158" s="161"/>
      <c r="AT158" s="161"/>
      <c r="AU158" s="161"/>
      <c r="AV158" s="161"/>
      <c r="AW158" s="161"/>
      <c r="AX158" s="155">
        <f t="shared" si="1071"/>
        <v>603110000</v>
      </c>
      <c r="AY158" s="152">
        <v>1343541</v>
      </c>
      <c r="AZ158" s="178"/>
      <c r="BA158" s="161"/>
      <c r="BB158" s="161"/>
      <c r="BC158" s="161"/>
      <c r="BD158" s="161"/>
      <c r="BE158" s="161"/>
      <c r="BF158" s="161"/>
      <c r="BG158" s="161"/>
      <c r="BH158" s="161"/>
      <c r="BI158" s="161"/>
      <c r="BJ158" s="161"/>
      <c r="BK158" s="155">
        <f t="shared" si="1072"/>
        <v>1343541</v>
      </c>
      <c r="BL158" s="143">
        <v>0</v>
      </c>
      <c r="BM158" s="186"/>
      <c r="BN158" s="162"/>
      <c r="BO158" s="162"/>
      <c r="BP158" s="162"/>
      <c r="BQ158" s="162"/>
      <c r="BR158" s="162"/>
      <c r="BS158" s="162"/>
      <c r="BT158" s="162"/>
      <c r="BU158" s="162"/>
      <c r="BV158" s="162"/>
      <c r="BW158" s="162"/>
      <c r="BX158" s="145">
        <f t="shared" si="1073"/>
        <v>0</v>
      </c>
      <c r="BY158" s="143">
        <v>0</v>
      </c>
      <c r="BZ158" s="186"/>
      <c r="CA158" s="162"/>
      <c r="CB158" s="162"/>
      <c r="CC158" s="162"/>
      <c r="CD158" s="162"/>
      <c r="CE158" s="162"/>
      <c r="CF158" s="162"/>
      <c r="CG158" s="162"/>
      <c r="CH158" s="162"/>
      <c r="CI158" s="162"/>
      <c r="CJ158" s="162"/>
      <c r="CK158" s="145">
        <f t="shared" si="1074"/>
        <v>0</v>
      </c>
      <c r="CL158" s="152">
        <f t="shared" si="1075"/>
        <v>64890000</v>
      </c>
      <c r="CM158" s="152">
        <f t="shared" si="1076"/>
        <v>601766459</v>
      </c>
      <c r="CN158" s="152">
        <f t="shared" si="1077"/>
        <v>1343541</v>
      </c>
      <c r="CO158" s="152">
        <f t="shared" si="1078"/>
        <v>0</v>
      </c>
      <c r="CP158" s="386">
        <f t="shared" si="1079"/>
        <v>0.90285928143712579</v>
      </c>
      <c r="CQ158" s="386">
        <f t="shared" si="1080"/>
        <v>2.0112889221556886E-3</v>
      </c>
      <c r="CR158" s="414">
        <f t="shared" si="1081"/>
        <v>7.7326608671797451E-5</v>
      </c>
      <c r="CS158" s="163"/>
      <c r="CT158" s="137"/>
      <c r="CU158" s="158">
        <v>668000000</v>
      </c>
      <c r="CV158" s="426">
        <f t="shared" si="1082"/>
        <v>0</v>
      </c>
      <c r="CW158" s="436">
        <v>603110000</v>
      </c>
      <c r="CX158" s="426">
        <f t="shared" si="1083"/>
        <v>0</v>
      </c>
      <c r="CY158" s="436">
        <v>1343541</v>
      </c>
      <c r="CZ158" s="428">
        <f t="shared" si="1084"/>
        <v>0</v>
      </c>
      <c r="DA158" s="436">
        <v>0</v>
      </c>
      <c r="DB158" s="426">
        <f t="shared" si="1085"/>
        <v>0</v>
      </c>
      <c r="DC158" s="436">
        <v>0</v>
      </c>
      <c r="DD158" s="426">
        <f t="shared" si="1086"/>
        <v>0</v>
      </c>
      <c r="DF158" s="147"/>
      <c r="DG158" s="138"/>
      <c r="DH158" s="147"/>
      <c r="DI158" s="147"/>
      <c r="DJ158" s="147"/>
      <c r="DK158" s="148"/>
      <c r="DL158" s="147"/>
      <c r="DM158" s="147"/>
      <c r="DN158" s="147"/>
      <c r="DO158" s="147"/>
    </row>
    <row r="159" spans="1:119" s="134" customFormat="1" ht="72" outlineLevel="1" x14ac:dyDescent="0.2">
      <c r="B159" s="452" t="str">
        <f t="shared" si="1067"/>
        <v>C-320-1507-210</v>
      </c>
      <c r="C159" s="183" t="s">
        <v>563</v>
      </c>
      <c r="D159" s="168" t="s">
        <v>415</v>
      </c>
      <c r="E159" s="300" t="s">
        <v>586</v>
      </c>
      <c r="F159" s="152">
        <v>3000000000</v>
      </c>
      <c r="G159" s="152"/>
      <c r="H159" s="152"/>
      <c r="I159" s="178"/>
      <c r="J159" s="161"/>
      <c r="K159" s="161"/>
      <c r="L159" s="161"/>
      <c r="M159" s="162"/>
      <c r="N159" s="161"/>
      <c r="O159" s="162"/>
      <c r="P159" s="162"/>
      <c r="Q159" s="161"/>
      <c r="R159" s="161"/>
      <c r="S159" s="161"/>
      <c r="T159" s="161"/>
      <c r="U159" s="161"/>
      <c r="V159" s="161"/>
      <c r="W159" s="161"/>
      <c r="X159" s="161"/>
      <c r="Y159" s="161"/>
      <c r="Z159" s="161"/>
      <c r="AA159" s="161"/>
      <c r="AB159" s="161"/>
      <c r="AC159" s="161"/>
      <c r="AD159" s="161"/>
      <c r="AE159" s="155">
        <f t="shared" si="1068"/>
        <v>0</v>
      </c>
      <c r="AF159" s="152">
        <f t="shared" si="1069"/>
        <v>0</v>
      </c>
      <c r="AG159" s="152"/>
      <c r="AH159" s="203"/>
      <c r="AI159" s="165">
        <f t="shared" si="1070"/>
        <v>3000000000</v>
      </c>
      <c r="AJ159" s="161"/>
      <c r="AK159" s="165"/>
      <c r="AL159" s="155">
        <v>2135472500</v>
      </c>
      <c r="AM159" s="178"/>
      <c r="AN159" s="161"/>
      <c r="AO159" s="161"/>
      <c r="AP159" s="161"/>
      <c r="AQ159" s="161"/>
      <c r="AR159" s="161"/>
      <c r="AS159" s="161"/>
      <c r="AT159" s="161"/>
      <c r="AU159" s="166"/>
      <c r="AV159" s="166"/>
      <c r="AW159" s="161"/>
      <c r="AX159" s="155">
        <f t="shared" si="1071"/>
        <v>2135472500</v>
      </c>
      <c r="AY159" s="152">
        <v>598817034</v>
      </c>
      <c r="AZ159" s="178"/>
      <c r="BA159" s="161"/>
      <c r="BB159" s="161"/>
      <c r="BC159" s="161"/>
      <c r="BD159" s="161"/>
      <c r="BE159" s="161"/>
      <c r="BF159" s="161"/>
      <c r="BG159" s="161"/>
      <c r="BH159" s="161"/>
      <c r="BI159" s="161"/>
      <c r="BJ159" s="161"/>
      <c r="BK159" s="155">
        <f t="shared" si="1072"/>
        <v>598817034</v>
      </c>
      <c r="BL159" s="152">
        <v>0</v>
      </c>
      <c r="BM159" s="178"/>
      <c r="BN159" s="161"/>
      <c r="BO159" s="161"/>
      <c r="BP159" s="161"/>
      <c r="BQ159" s="161"/>
      <c r="BR159" s="161"/>
      <c r="BS159" s="161"/>
      <c r="BT159" s="161"/>
      <c r="BU159" s="161"/>
      <c r="BV159" s="161"/>
      <c r="BW159" s="161"/>
      <c r="BX159" s="155">
        <f t="shared" si="1073"/>
        <v>0</v>
      </c>
      <c r="BY159" s="152">
        <v>0</v>
      </c>
      <c r="BZ159" s="178"/>
      <c r="CA159" s="161"/>
      <c r="CB159" s="161"/>
      <c r="CC159" s="161"/>
      <c r="CD159" s="161"/>
      <c r="CE159" s="161"/>
      <c r="CF159" s="161"/>
      <c r="CG159" s="161"/>
      <c r="CH159" s="161"/>
      <c r="CI159" s="161"/>
      <c r="CJ159" s="161"/>
      <c r="CK159" s="155">
        <f t="shared" si="1074"/>
        <v>0</v>
      </c>
      <c r="CL159" s="152">
        <f t="shared" si="1075"/>
        <v>864527500</v>
      </c>
      <c r="CM159" s="152">
        <f t="shared" si="1076"/>
        <v>1536655466</v>
      </c>
      <c r="CN159" s="152">
        <f t="shared" si="1077"/>
        <v>598817034</v>
      </c>
      <c r="CO159" s="152">
        <f t="shared" si="1078"/>
        <v>0</v>
      </c>
      <c r="CP159" s="357">
        <f t="shared" si="1079"/>
        <v>0.7118241666666667</v>
      </c>
      <c r="CQ159" s="357">
        <f t="shared" si="1080"/>
        <v>0.19960567800000001</v>
      </c>
      <c r="CR159" s="414">
        <f t="shared" si="1081"/>
        <v>3.4464516121297695E-2</v>
      </c>
      <c r="CS159" s="163"/>
      <c r="CT159" s="160"/>
      <c r="CU159" s="158">
        <v>3000000000</v>
      </c>
      <c r="CV159" s="426">
        <f t="shared" si="1082"/>
        <v>0</v>
      </c>
      <c r="CW159" s="436">
        <v>2135472500</v>
      </c>
      <c r="CX159" s="426">
        <f t="shared" si="1083"/>
        <v>0</v>
      </c>
      <c r="CY159" s="436">
        <v>598817034</v>
      </c>
      <c r="CZ159" s="428">
        <f t="shared" si="1084"/>
        <v>0</v>
      </c>
      <c r="DA159" s="436">
        <v>0</v>
      </c>
      <c r="DB159" s="426">
        <f t="shared" si="1085"/>
        <v>0</v>
      </c>
      <c r="DC159" s="436">
        <v>0</v>
      </c>
      <c r="DD159" s="426">
        <f t="shared" si="1086"/>
        <v>0</v>
      </c>
      <c r="DF159" s="157"/>
      <c r="DG159" s="157"/>
      <c r="DH159" s="157"/>
      <c r="DI159" s="157"/>
      <c r="DJ159" s="157"/>
      <c r="DK159" s="158"/>
      <c r="DL159" s="157"/>
      <c r="DM159" s="157"/>
      <c r="DN159" s="157"/>
      <c r="DO159" s="157"/>
    </row>
    <row r="160" spans="1:119" s="146" customFormat="1" ht="72" outlineLevel="1" x14ac:dyDescent="0.2">
      <c r="A160" s="134"/>
      <c r="B160" s="452" t="str">
        <f t="shared" si="1067"/>
        <v>C-320-1507-310</v>
      </c>
      <c r="C160" s="183" t="s">
        <v>564</v>
      </c>
      <c r="D160" s="168" t="s">
        <v>415</v>
      </c>
      <c r="E160" s="300" t="s">
        <v>587</v>
      </c>
      <c r="F160" s="152">
        <v>3555000000</v>
      </c>
      <c r="G160" s="143"/>
      <c r="H160" s="143"/>
      <c r="I160" s="186"/>
      <c r="J160" s="162"/>
      <c r="K160" s="162"/>
      <c r="L160" s="162"/>
      <c r="M160" s="162"/>
      <c r="N160" s="162"/>
      <c r="O160" s="162"/>
      <c r="P160" s="162"/>
      <c r="Q160" s="162"/>
      <c r="R160" s="162"/>
      <c r="S160" s="162"/>
      <c r="T160" s="162"/>
      <c r="U160" s="162"/>
      <c r="V160" s="162"/>
      <c r="W160" s="162"/>
      <c r="X160" s="162"/>
      <c r="Y160" s="162"/>
      <c r="Z160" s="162"/>
      <c r="AA160" s="162"/>
      <c r="AB160" s="162"/>
      <c r="AC160" s="162"/>
      <c r="AD160" s="162"/>
      <c r="AE160" s="145">
        <f t="shared" si="1068"/>
        <v>0</v>
      </c>
      <c r="AF160" s="143">
        <f t="shared" si="1069"/>
        <v>0</v>
      </c>
      <c r="AG160" s="143"/>
      <c r="AH160" s="186"/>
      <c r="AI160" s="161">
        <f t="shared" si="1070"/>
        <v>3555000000</v>
      </c>
      <c r="AJ160" s="162"/>
      <c r="AK160" s="162"/>
      <c r="AL160" s="155">
        <v>2950000000</v>
      </c>
      <c r="AM160" s="178"/>
      <c r="AN160" s="161"/>
      <c r="AO160" s="161"/>
      <c r="AP160" s="161"/>
      <c r="AQ160" s="161"/>
      <c r="AR160" s="161"/>
      <c r="AS160" s="161"/>
      <c r="AT160" s="161"/>
      <c r="AU160" s="161"/>
      <c r="AV160" s="161"/>
      <c r="AW160" s="161"/>
      <c r="AX160" s="155">
        <f t="shared" si="1071"/>
        <v>2950000000</v>
      </c>
      <c r="AY160" s="152">
        <v>1442080</v>
      </c>
      <c r="AZ160" s="178"/>
      <c r="BA160" s="161"/>
      <c r="BB160" s="161"/>
      <c r="BC160" s="161"/>
      <c r="BD160" s="161"/>
      <c r="BE160" s="161"/>
      <c r="BF160" s="161"/>
      <c r="BG160" s="161"/>
      <c r="BH160" s="161"/>
      <c r="BI160" s="161"/>
      <c r="BJ160" s="161"/>
      <c r="BK160" s="155">
        <f t="shared" si="1072"/>
        <v>1442080</v>
      </c>
      <c r="BL160" s="143">
        <v>0</v>
      </c>
      <c r="BM160" s="186"/>
      <c r="BN160" s="162"/>
      <c r="BO160" s="162"/>
      <c r="BP160" s="162"/>
      <c r="BQ160" s="162"/>
      <c r="BR160" s="162"/>
      <c r="BS160" s="162"/>
      <c r="BT160" s="162"/>
      <c r="BU160" s="162"/>
      <c r="BV160" s="162"/>
      <c r="BW160" s="162"/>
      <c r="BX160" s="145">
        <f t="shared" si="1073"/>
        <v>0</v>
      </c>
      <c r="BY160" s="143">
        <v>0</v>
      </c>
      <c r="BZ160" s="186"/>
      <c r="CA160" s="162"/>
      <c r="CB160" s="162"/>
      <c r="CC160" s="162"/>
      <c r="CD160" s="162"/>
      <c r="CE160" s="162"/>
      <c r="CF160" s="162"/>
      <c r="CG160" s="162"/>
      <c r="CH160" s="162"/>
      <c r="CI160" s="162"/>
      <c r="CJ160" s="162"/>
      <c r="CK160" s="145">
        <f t="shared" si="1074"/>
        <v>0</v>
      </c>
      <c r="CL160" s="152">
        <f t="shared" si="1075"/>
        <v>605000000</v>
      </c>
      <c r="CM160" s="152">
        <f t="shared" si="1076"/>
        <v>2948557920</v>
      </c>
      <c r="CN160" s="152">
        <f t="shared" si="1077"/>
        <v>1442080</v>
      </c>
      <c r="CO160" s="152">
        <f t="shared" si="1078"/>
        <v>0</v>
      </c>
      <c r="CP160" s="386">
        <f t="shared" si="1079"/>
        <v>0.82981715893108299</v>
      </c>
      <c r="CQ160" s="386">
        <f t="shared" si="1080"/>
        <v>4.0564838255977497E-4</v>
      </c>
      <c r="CR160" s="414">
        <f t="shared" si="1081"/>
        <v>8.2997955278942489E-5</v>
      </c>
      <c r="CS160" s="163"/>
      <c r="CT160" s="137"/>
      <c r="CU160" s="158">
        <v>3555000000</v>
      </c>
      <c r="CV160" s="426">
        <f t="shared" si="1082"/>
        <v>0</v>
      </c>
      <c r="CW160" s="436">
        <v>2950000000</v>
      </c>
      <c r="CX160" s="426">
        <f t="shared" si="1083"/>
        <v>0</v>
      </c>
      <c r="CY160" s="436">
        <v>1442080</v>
      </c>
      <c r="CZ160" s="428">
        <f t="shared" si="1084"/>
        <v>0</v>
      </c>
      <c r="DA160" s="436">
        <v>0</v>
      </c>
      <c r="DB160" s="426">
        <f t="shared" si="1085"/>
        <v>0</v>
      </c>
      <c r="DC160" s="436">
        <v>0</v>
      </c>
      <c r="DD160" s="426">
        <f t="shared" si="1086"/>
        <v>0</v>
      </c>
      <c r="DF160" s="147"/>
      <c r="DG160" s="138"/>
      <c r="DH160" s="147"/>
      <c r="DI160" s="147"/>
      <c r="DJ160" s="147"/>
      <c r="DK160" s="148"/>
      <c r="DL160" s="147"/>
      <c r="DM160" s="147"/>
      <c r="DN160" s="147"/>
      <c r="DO160" s="147"/>
    </row>
    <row r="161" spans="1:119" s="146" customFormat="1" ht="54" outlineLevel="1" x14ac:dyDescent="0.2">
      <c r="A161" s="134"/>
      <c r="B161" s="452" t="str">
        <f t="shared" si="1067"/>
        <v>C-510-704-110</v>
      </c>
      <c r="C161" s="183" t="s">
        <v>565</v>
      </c>
      <c r="D161" s="168" t="s">
        <v>415</v>
      </c>
      <c r="E161" s="300" t="s">
        <v>588</v>
      </c>
      <c r="F161" s="152">
        <v>600000000</v>
      </c>
      <c r="G161" s="143"/>
      <c r="H161" s="143"/>
      <c r="I161" s="186"/>
      <c r="J161" s="162"/>
      <c r="K161" s="162"/>
      <c r="L161" s="162"/>
      <c r="M161" s="162"/>
      <c r="N161" s="162"/>
      <c r="O161" s="162"/>
      <c r="P161" s="162"/>
      <c r="Q161" s="162"/>
      <c r="R161" s="162"/>
      <c r="S161" s="162"/>
      <c r="T161" s="162"/>
      <c r="U161" s="162"/>
      <c r="V161" s="162"/>
      <c r="W161" s="162"/>
      <c r="X161" s="162"/>
      <c r="Y161" s="162"/>
      <c r="Z161" s="162"/>
      <c r="AA161" s="162"/>
      <c r="AB161" s="162"/>
      <c r="AC161" s="162"/>
      <c r="AD161" s="162"/>
      <c r="AE161" s="145">
        <f t="shared" si="1068"/>
        <v>0</v>
      </c>
      <c r="AF161" s="143">
        <f t="shared" si="1069"/>
        <v>0</v>
      </c>
      <c r="AG161" s="143"/>
      <c r="AH161" s="186"/>
      <c r="AI161" s="161">
        <f t="shared" si="1070"/>
        <v>600000000</v>
      </c>
      <c r="AJ161" s="162"/>
      <c r="AK161" s="162"/>
      <c r="AL161" s="155">
        <v>0</v>
      </c>
      <c r="AM161" s="178"/>
      <c r="AN161" s="161"/>
      <c r="AO161" s="161"/>
      <c r="AP161" s="161"/>
      <c r="AQ161" s="161"/>
      <c r="AR161" s="161"/>
      <c r="AS161" s="161"/>
      <c r="AT161" s="161"/>
      <c r="AU161" s="161"/>
      <c r="AV161" s="161"/>
      <c r="AW161" s="161"/>
      <c r="AX161" s="155">
        <f t="shared" si="1071"/>
        <v>0</v>
      </c>
      <c r="AY161" s="152">
        <v>0</v>
      </c>
      <c r="AZ161" s="178"/>
      <c r="BA161" s="161"/>
      <c r="BB161" s="161"/>
      <c r="BC161" s="161"/>
      <c r="BD161" s="161"/>
      <c r="BE161" s="161"/>
      <c r="BF161" s="161"/>
      <c r="BG161" s="161"/>
      <c r="BH161" s="161"/>
      <c r="BI161" s="161"/>
      <c r="BJ161" s="161"/>
      <c r="BK161" s="155">
        <f t="shared" si="1072"/>
        <v>0</v>
      </c>
      <c r="BL161" s="143">
        <v>0</v>
      </c>
      <c r="BM161" s="186"/>
      <c r="BN161" s="162"/>
      <c r="BO161" s="162"/>
      <c r="BP161" s="162"/>
      <c r="BQ161" s="162"/>
      <c r="BR161" s="162"/>
      <c r="BS161" s="162"/>
      <c r="BT161" s="162"/>
      <c r="BU161" s="162"/>
      <c r="BV161" s="162"/>
      <c r="BW161" s="162"/>
      <c r="BX161" s="145">
        <f t="shared" si="1073"/>
        <v>0</v>
      </c>
      <c r="BY161" s="143">
        <v>0</v>
      </c>
      <c r="BZ161" s="186"/>
      <c r="CA161" s="162"/>
      <c r="CB161" s="162"/>
      <c r="CC161" s="162"/>
      <c r="CD161" s="162"/>
      <c r="CE161" s="162"/>
      <c r="CF161" s="162"/>
      <c r="CG161" s="162"/>
      <c r="CH161" s="162"/>
      <c r="CI161" s="162"/>
      <c r="CJ161" s="162"/>
      <c r="CK161" s="145">
        <f t="shared" si="1074"/>
        <v>0</v>
      </c>
      <c r="CL161" s="152">
        <f t="shared" si="1075"/>
        <v>600000000</v>
      </c>
      <c r="CM161" s="152">
        <f t="shared" si="1076"/>
        <v>0</v>
      </c>
      <c r="CN161" s="152">
        <f t="shared" si="1077"/>
        <v>0</v>
      </c>
      <c r="CO161" s="152">
        <f t="shared" si="1078"/>
        <v>0</v>
      </c>
      <c r="CP161" s="386">
        <f t="shared" si="1079"/>
        <v>0</v>
      </c>
      <c r="CQ161" s="386">
        <f t="shared" si="1080"/>
        <v>0</v>
      </c>
      <c r="CR161" s="414">
        <f t="shared" si="1081"/>
        <v>0</v>
      </c>
      <c r="CS161" s="163"/>
      <c r="CT161" s="137"/>
      <c r="CU161" s="158">
        <v>600000000</v>
      </c>
      <c r="CV161" s="426">
        <f t="shared" si="1082"/>
        <v>0</v>
      </c>
      <c r="CW161" s="436">
        <v>0</v>
      </c>
      <c r="CX161" s="426">
        <f t="shared" si="1083"/>
        <v>0</v>
      </c>
      <c r="CY161" s="436">
        <v>0</v>
      </c>
      <c r="CZ161" s="428">
        <f t="shared" si="1084"/>
        <v>0</v>
      </c>
      <c r="DA161" s="436">
        <v>0</v>
      </c>
      <c r="DB161" s="426">
        <f t="shared" si="1085"/>
        <v>0</v>
      </c>
      <c r="DC161" s="436">
        <v>0</v>
      </c>
      <c r="DD161" s="426">
        <f t="shared" si="1086"/>
        <v>0</v>
      </c>
      <c r="DF161" s="138"/>
      <c r="DG161" s="138"/>
      <c r="DH161" s="138"/>
      <c r="DI161" s="138"/>
      <c r="DJ161" s="138"/>
      <c r="DK161" s="139"/>
      <c r="DL161" s="138"/>
      <c r="DM161" s="138"/>
      <c r="DN161" s="138"/>
      <c r="DO161" s="157"/>
    </row>
    <row r="162" spans="1:119" s="134" customFormat="1" ht="54" outlineLevel="1" x14ac:dyDescent="0.2">
      <c r="B162" s="452" t="str">
        <f t="shared" si="1067"/>
        <v>C-510-800-2-0-210</v>
      </c>
      <c r="C162" s="183" t="s">
        <v>566</v>
      </c>
      <c r="D162" s="168" t="s">
        <v>415</v>
      </c>
      <c r="E162" s="300" t="s">
        <v>589</v>
      </c>
      <c r="F162" s="152">
        <v>459828730</v>
      </c>
      <c r="G162" s="152"/>
      <c r="H162" s="152"/>
      <c r="I162" s="178"/>
      <c r="J162" s="161"/>
      <c r="K162" s="161"/>
      <c r="L162" s="161"/>
      <c r="M162" s="161"/>
      <c r="N162" s="162"/>
      <c r="O162" s="162"/>
      <c r="P162" s="162"/>
      <c r="Q162" s="161"/>
      <c r="R162" s="161"/>
      <c r="S162" s="161"/>
      <c r="T162" s="161"/>
      <c r="U162" s="161"/>
      <c r="V162" s="161"/>
      <c r="W162" s="161"/>
      <c r="X162" s="161"/>
      <c r="Y162" s="161"/>
      <c r="Z162" s="161"/>
      <c r="AA162" s="161"/>
      <c r="AB162" s="161"/>
      <c r="AC162" s="161"/>
      <c r="AD162" s="161"/>
      <c r="AE162" s="155">
        <f t="shared" si="1068"/>
        <v>0</v>
      </c>
      <c r="AF162" s="152">
        <f t="shared" si="1069"/>
        <v>0</v>
      </c>
      <c r="AG162" s="152"/>
      <c r="AH162" s="178"/>
      <c r="AI162" s="165">
        <f t="shared" si="1070"/>
        <v>459828730</v>
      </c>
      <c r="AJ162" s="161"/>
      <c r="AK162" s="165"/>
      <c r="AL162" s="155">
        <v>149250000</v>
      </c>
      <c r="AM162" s="178"/>
      <c r="AN162" s="161"/>
      <c r="AO162" s="161"/>
      <c r="AP162" s="161"/>
      <c r="AQ162" s="161"/>
      <c r="AR162" s="161"/>
      <c r="AS162" s="161"/>
      <c r="AT162" s="161"/>
      <c r="AU162" s="166"/>
      <c r="AV162" s="166"/>
      <c r="AW162" s="161"/>
      <c r="AX162" s="155">
        <f t="shared" si="1071"/>
        <v>149250000</v>
      </c>
      <c r="AY162" s="152">
        <v>0</v>
      </c>
      <c r="AZ162" s="178"/>
      <c r="BA162" s="161"/>
      <c r="BB162" s="161"/>
      <c r="BC162" s="161"/>
      <c r="BD162" s="161"/>
      <c r="BE162" s="161"/>
      <c r="BF162" s="161"/>
      <c r="BG162" s="161"/>
      <c r="BH162" s="161"/>
      <c r="BI162" s="161"/>
      <c r="BJ162" s="161"/>
      <c r="BK162" s="155">
        <f t="shared" si="1072"/>
        <v>0</v>
      </c>
      <c r="BL162" s="152">
        <v>0</v>
      </c>
      <c r="BM162" s="178"/>
      <c r="BN162" s="161"/>
      <c r="BO162" s="161"/>
      <c r="BP162" s="161"/>
      <c r="BQ162" s="161"/>
      <c r="BR162" s="161"/>
      <c r="BS162" s="161"/>
      <c r="BT162" s="161"/>
      <c r="BU162" s="161"/>
      <c r="BV162" s="161"/>
      <c r="BW162" s="161"/>
      <c r="BX162" s="155">
        <f t="shared" si="1073"/>
        <v>0</v>
      </c>
      <c r="BY162" s="152">
        <v>0</v>
      </c>
      <c r="BZ162" s="178"/>
      <c r="CA162" s="161"/>
      <c r="CB162" s="161"/>
      <c r="CC162" s="161"/>
      <c r="CD162" s="161"/>
      <c r="CE162" s="161"/>
      <c r="CF162" s="161"/>
      <c r="CG162" s="161"/>
      <c r="CH162" s="161"/>
      <c r="CI162" s="161"/>
      <c r="CJ162" s="161"/>
      <c r="CK162" s="155">
        <f t="shared" si="1074"/>
        <v>0</v>
      </c>
      <c r="CL162" s="152">
        <f t="shared" si="1075"/>
        <v>310578730</v>
      </c>
      <c r="CM162" s="152">
        <f t="shared" si="1076"/>
        <v>149250000</v>
      </c>
      <c r="CN162" s="152">
        <f t="shared" si="1077"/>
        <v>0</v>
      </c>
      <c r="CO162" s="152">
        <f t="shared" si="1078"/>
        <v>0</v>
      </c>
      <c r="CP162" s="386">
        <f t="shared" si="1079"/>
        <v>0.3245773703613517</v>
      </c>
      <c r="CQ162" s="386">
        <f t="shared" si="1080"/>
        <v>0</v>
      </c>
      <c r="CR162" s="414">
        <f t="shared" si="1081"/>
        <v>0</v>
      </c>
      <c r="CS162" s="163"/>
      <c r="CT162" s="137"/>
      <c r="CU162" s="158">
        <v>459828730</v>
      </c>
      <c r="CV162" s="426">
        <f t="shared" si="1082"/>
        <v>0</v>
      </c>
      <c r="CW162" s="436">
        <v>149250000</v>
      </c>
      <c r="CX162" s="426">
        <f t="shared" si="1083"/>
        <v>0</v>
      </c>
      <c r="CY162" s="436">
        <v>0</v>
      </c>
      <c r="CZ162" s="428">
        <f t="shared" si="1084"/>
        <v>0</v>
      </c>
      <c r="DA162" s="436">
        <v>0</v>
      </c>
      <c r="DB162" s="426">
        <f t="shared" si="1085"/>
        <v>0</v>
      </c>
      <c r="DC162" s="436">
        <v>0</v>
      </c>
      <c r="DD162" s="426">
        <f t="shared" si="1086"/>
        <v>0</v>
      </c>
      <c r="DF162" s="157"/>
      <c r="DG162" s="157"/>
      <c r="DH162" s="157"/>
      <c r="DI162" s="157"/>
      <c r="DJ162" s="157"/>
      <c r="DK162" s="157"/>
      <c r="DL162" s="157"/>
      <c r="DM162" s="157"/>
      <c r="DN162" s="157"/>
      <c r="DO162" s="157"/>
    </row>
    <row r="163" spans="1:119" s="134" customFormat="1" ht="54" outlineLevel="1" x14ac:dyDescent="0.2">
      <c r="B163" s="452" t="str">
        <f t="shared" si="1067"/>
        <v>C-510-800-2-0-310</v>
      </c>
      <c r="C163" s="183" t="s">
        <v>567</v>
      </c>
      <c r="D163" s="168" t="s">
        <v>415</v>
      </c>
      <c r="E163" s="300" t="s">
        <v>590</v>
      </c>
      <c r="F163" s="152">
        <v>1340171270</v>
      </c>
      <c r="G163" s="152"/>
      <c r="H163" s="152"/>
      <c r="I163" s="178"/>
      <c r="J163" s="161"/>
      <c r="K163" s="161"/>
      <c r="L163" s="161"/>
      <c r="M163" s="161"/>
      <c r="N163" s="162"/>
      <c r="O163" s="162"/>
      <c r="P163" s="162"/>
      <c r="Q163" s="161"/>
      <c r="R163" s="161"/>
      <c r="S163" s="161"/>
      <c r="T163" s="161"/>
      <c r="U163" s="161"/>
      <c r="V163" s="161"/>
      <c r="W163" s="161"/>
      <c r="X163" s="161"/>
      <c r="Y163" s="161"/>
      <c r="Z163" s="161"/>
      <c r="AA163" s="161"/>
      <c r="AB163" s="161"/>
      <c r="AC163" s="161"/>
      <c r="AD163" s="161"/>
      <c r="AE163" s="155">
        <f t="shared" si="1068"/>
        <v>0</v>
      </c>
      <c r="AF163" s="152">
        <f t="shared" si="1069"/>
        <v>0</v>
      </c>
      <c r="AG163" s="152"/>
      <c r="AH163" s="178"/>
      <c r="AI163" s="165">
        <f t="shared" si="1070"/>
        <v>1340171270</v>
      </c>
      <c r="AJ163" s="161"/>
      <c r="AK163" s="165"/>
      <c r="AL163" s="155">
        <v>530250000</v>
      </c>
      <c r="AM163" s="178"/>
      <c r="AN163" s="161"/>
      <c r="AO163" s="161"/>
      <c r="AP163" s="161"/>
      <c r="AQ163" s="161"/>
      <c r="AR163" s="161"/>
      <c r="AS163" s="161"/>
      <c r="AT163" s="161"/>
      <c r="AU163" s="166"/>
      <c r="AV163" s="166"/>
      <c r="AW163" s="161"/>
      <c r="AX163" s="155">
        <f t="shared" si="1071"/>
        <v>530250000</v>
      </c>
      <c r="AY163" s="152">
        <v>0</v>
      </c>
      <c r="AZ163" s="178"/>
      <c r="BA163" s="161"/>
      <c r="BB163" s="161"/>
      <c r="BC163" s="161"/>
      <c r="BD163" s="161"/>
      <c r="BE163" s="161"/>
      <c r="BF163" s="161"/>
      <c r="BG163" s="161"/>
      <c r="BH163" s="161"/>
      <c r="BI163" s="161"/>
      <c r="BJ163" s="161"/>
      <c r="BK163" s="155">
        <f t="shared" si="1072"/>
        <v>0</v>
      </c>
      <c r="BL163" s="152">
        <v>0</v>
      </c>
      <c r="BM163" s="178"/>
      <c r="BN163" s="161"/>
      <c r="BO163" s="161"/>
      <c r="BP163" s="161"/>
      <c r="BQ163" s="161"/>
      <c r="BR163" s="161"/>
      <c r="BS163" s="161"/>
      <c r="BT163" s="161"/>
      <c r="BU163" s="161"/>
      <c r="BV163" s="161"/>
      <c r="BW163" s="161"/>
      <c r="BX163" s="155">
        <f t="shared" si="1073"/>
        <v>0</v>
      </c>
      <c r="BY163" s="152">
        <v>0</v>
      </c>
      <c r="BZ163" s="178"/>
      <c r="CA163" s="161"/>
      <c r="CB163" s="161"/>
      <c r="CC163" s="161"/>
      <c r="CD163" s="161"/>
      <c r="CE163" s="161"/>
      <c r="CF163" s="161"/>
      <c r="CG163" s="161"/>
      <c r="CH163" s="161"/>
      <c r="CI163" s="161"/>
      <c r="CJ163" s="161"/>
      <c r="CK163" s="155">
        <f t="shared" si="1074"/>
        <v>0</v>
      </c>
      <c r="CL163" s="152">
        <f t="shared" si="1075"/>
        <v>809921270</v>
      </c>
      <c r="CM163" s="152">
        <f t="shared" si="1076"/>
        <v>530250000</v>
      </c>
      <c r="CN163" s="152">
        <f t="shared" si="1077"/>
        <v>0</v>
      </c>
      <c r="CO163" s="152">
        <f t="shared" si="1078"/>
        <v>0</v>
      </c>
      <c r="CP163" s="386">
        <f t="shared" si="1079"/>
        <v>0.39565838476749321</v>
      </c>
      <c r="CQ163" s="386">
        <f t="shared" si="1080"/>
        <v>0</v>
      </c>
      <c r="CR163" s="414">
        <f t="shared" si="1081"/>
        <v>0</v>
      </c>
      <c r="CS163" s="163"/>
      <c r="CT163" s="137"/>
      <c r="CU163" s="158">
        <v>1340171270</v>
      </c>
      <c r="CV163" s="426">
        <f t="shared" si="1082"/>
        <v>0</v>
      </c>
      <c r="CW163" s="436">
        <v>530250000</v>
      </c>
      <c r="CX163" s="426">
        <f t="shared" si="1083"/>
        <v>0</v>
      </c>
      <c r="CY163" s="436">
        <v>0</v>
      </c>
      <c r="CZ163" s="428">
        <f t="shared" si="1084"/>
        <v>0</v>
      </c>
      <c r="DA163" s="436">
        <v>0</v>
      </c>
      <c r="DB163" s="426">
        <f t="shared" si="1085"/>
        <v>0</v>
      </c>
      <c r="DC163" s="436">
        <v>0</v>
      </c>
      <c r="DD163" s="426">
        <f t="shared" si="1086"/>
        <v>0</v>
      </c>
      <c r="DF163" s="157"/>
      <c r="DG163" s="157"/>
      <c r="DH163" s="157"/>
      <c r="DI163" s="157"/>
      <c r="DJ163" s="157"/>
      <c r="DK163" s="157"/>
      <c r="DL163" s="157"/>
      <c r="DM163" s="157"/>
      <c r="DN163" s="157"/>
      <c r="DO163" s="157"/>
    </row>
    <row r="164" spans="1:119" s="134" customFormat="1" ht="72" outlineLevel="1" x14ac:dyDescent="0.2">
      <c r="B164" s="452" t="str">
        <f t="shared" si="1067"/>
        <v>C-520-800-310</v>
      </c>
      <c r="C164" s="183" t="s">
        <v>568</v>
      </c>
      <c r="D164" s="168" t="s">
        <v>415</v>
      </c>
      <c r="E164" s="300" t="s">
        <v>591</v>
      </c>
      <c r="F164" s="152">
        <v>500000000</v>
      </c>
      <c r="G164" s="152"/>
      <c r="H164" s="152"/>
      <c r="I164" s="178"/>
      <c r="J164" s="161"/>
      <c r="K164" s="161"/>
      <c r="L164" s="161"/>
      <c r="M164" s="161"/>
      <c r="N164" s="162"/>
      <c r="O164" s="162"/>
      <c r="P164" s="162"/>
      <c r="Q164" s="161"/>
      <c r="R164" s="161"/>
      <c r="S164" s="161"/>
      <c r="T164" s="161"/>
      <c r="U164" s="161"/>
      <c r="V164" s="161"/>
      <c r="W164" s="161"/>
      <c r="X164" s="161"/>
      <c r="Y164" s="161"/>
      <c r="Z164" s="161"/>
      <c r="AA164" s="161"/>
      <c r="AB164" s="161"/>
      <c r="AC164" s="161"/>
      <c r="AD164" s="161"/>
      <c r="AE164" s="155">
        <f t="shared" si="1068"/>
        <v>0</v>
      </c>
      <c r="AF164" s="152">
        <f t="shared" si="1069"/>
        <v>0</v>
      </c>
      <c r="AG164" s="152"/>
      <c r="AH164" s="178"/>
      <c r="AI164" s="165">
        <f t="shared" si="1070"/>
        <v>500000000</v>
      </c>
      <c r="AJ164" s="161"/>
      <c r="AK164" s="165"/>
      <c r="AL164" s="155">
        <v>0</v>
      </c>
      <c r="AM164" s="178"/>
      <c r="AN164" s="161"/>
      <c r="AO164" s="161"/>
      <c r="AP164" s="161"/>
      <c r="AQ164" s="161"/>
      <c r="AR164" s="161"/>
      <c r="AS164" s="161"/>
      <c r="AT164" s="161"/>
      <c r="AU164" s="166"/>
      <c r="AV164" s="166"/>
      <c r="AW164" s="161"/>
      <c r="AX164" s="155">
        <f t="shared" si="1071"/>
        <v>0</v>
      </c>
      <c r="AY164" s="152">
        <v>0</v>
      </c>
      <c r="AZ164" s="178"/>
      <c r="BA164" s="161"/>
      <c r="BB164" s="161"/>
      <c r="BC164" s="161"/>
      <c r="BD164" s="161"/>
      <c r="BE164" s="161"/>
      <c r="BF164" s="161"/>
      <c r="BG164" s="161"/>
      <c r="BH164" s="161"/>
      <c r="BI164" s="161"/>
      <c r="BJ164" s="161"/>
      <c r="BK164" s="155">
        <f t="shared" si="1072"/>
        <v>0</v>
      </c>
      <c r="BL164" s="152">
        <v>0</v>
      </c>
      <c r="BM164" s="178"/>
      <c r="BN164" s="161"/>
      <c r="BO164" s="161"/>
      <c r="BP164" s="161"/>
      <c r="BQ164" s="161"/>
      <c r="BR164" s="161"/>
      <c r="BS164" s="161"/>
      <c r="BT164" s="161"/>
      <c r="BU164" s="161"/>
      <c r="BV164" s="161"/>
      <c r="BW164" s="161"/>
      <c r="BX164" s="155">
        <f t="shared" si="1073"/>
        <v>0</v>
      </c>
      <c r="BY164" s="152">
        <v>0</v>
      </c>
      <c r="BZ164" s="178"/>
      <c r="CA164" s="161"/>
      <c r="CB164" s="161"/>
      <c r="CC164" s="161"/>
      <c r="CD164" s="161"/>
      <c r="CE164" s="161"/>
      <c r="CF164" s="161"/>
      <c r="CG164" s="161"/>
      <c r="CH164" s="161"/>
      <c r="CI164" s="161"/>
      <c r="CJ164" s="161"/>
      <c r="CK164" s="155">
        <f t="shared" si="1074"/>
        <v>0</v>
      </c>
      <c r="CL164" s="152">
        <f t="shared" si="1075"/>
        <v>500000000</v>
      </c>
      <c r="CM164" s="152">
        <f t="shared" si="1076"/>
        <v>0</v>
      </c>
      <c r="CN164" s="152">
        <f t="shared" si="1077"/>
        <v>0</v>
      </c>
      <c r="CO164" s="152">
        <f t="shared" si="1078"/>
        <v>0</v>
      </c>
      <c r="CP164" s="386">
        <f t="shared" si="1079"/>
        <v>0</v>
      </c>
      <c r="CQ164" s="386">
        <f t="shared" si="1080"/>
        <v>0</v>
      </c>
      <c r="CR164" s="414">
        <f t="shared" si="1081"/>
        <v>0</v>
      </c>
      <c r="CS164" s="163"/>
      <c r="CT164" s="137"/>
      <c r="CU164" s="158">
        <v>500000000</v>
      </c>
      <c r="CV164" s="426">
        <f t="shared" si="1082"/>
        <v>0</v>
      </c>
      <c r="CW164" s="436">
        <v>0</v>
      </c>
      <c r="CX164" s="426">
        <f t="shared" si="1083"/>
        <v>0</v>
      </c>
      <c r="CY164" s="436">
        <v>0</v>
      </c>
      <c r="CZ164" s="428">
        <f t="shared" si="1084"/>
        <v>0</v>
      </c>
      <c r="DA164" s="436">
        <v>0</v>
      </c>
      <c r="DB164" s="426">
        <f t="shared" si="1085"/>
        <v>0</v>
      </c>
      <c r="DC164" s="436">
        <v>0</v>
      </c>
      <c r="DD164" s="426">
        <f t="shared" si="1086"/>
        <v>0</v>
      </c>
      <c r="DE164" s="159"/>
      <c r="DF164" s="157"/>
      <c r="DG164" s="157"/>
      <c r="DH164" s="157"/>
      <c r="DI164" s="157"/>
      <c r="DJ164" s="157"/>
      <c r="DK164" s="158"/>
      <c r="DL164" s="157"/>
      <c r="DM164" s="157"/>
      <c r="DN164" s="157"/>
      <c r="DO164" s="157"/>
    </row>
    <row r="165" spans="1:119" s="134" customFormat="1" ht="72" outlineLevel="1" x14ac:dyDescent="0.2">
      <c r="B165" s="452" t="str">
        <f t="shared" si="1067"/>
        <v>C-670-1507-3-0-210</v>
      </c>
      <c r="C165" s="183" t="s">
        <v>569</v>
      </c>
      <c r="D165" s="168" t="s">
        <v>415</v>
      </c>
      <c r="E165" s="300" t="s">
        <v>592</v>
      </c>
      <c r="F165" s="152">
        <v>1500000000</v>
      </c>
      <c r="G165" s="152"/>
      <c r="H165" s="152"/>
      <c r="I165" s="178"/>
      <c r="J165" s="161"/>
      <c r="K165" s="161"/>
      <c r="L165" s="161"/>
      <c r="M165" s="161"/>
      <c r="N165" s="162"/>
      <c r="O165" s="162"/>
      <c r="P165" s="162"/>
      <c r="Q165" s="161"/>
      <c r="R165" s="161"/>
      <c r="S165" s="161"/>
      <c r="T165" s="161"/>
      <c r="U165" s="161"/>
      <c r="V165" s="161"/>
      <c r="W165" s="161"/>
      <c r="X165" s="161"/>
      <c r="Y165" s="161"/>
      <c r="Z165" s="161"/>
      <c r="AA165" s="161"/>
      <c r="AB165" s="161"/>
      <c r="AC165" s="161"/>
      <c r="AD165" s="161"/>
      <c r="AE165" s="155">
        <f t="shared" si="1068"/>
        <v>0</v>
      </c>
      <c r="AF165" s="152">
        <f t="shared" si="1069"/>
        <v>0</v>
      </c>
      <c r="AG165" s="152"/>
      <c r="AH165" s="203"/>
      <c r="AI165" s="165">
        <f t="shared" si="1070"/>
        <v>1500000000</v>
      </c>
      <c r="AJ165" s="161"/>
      <c r="AK165" s="165"/>
      <c r="AL165" s="155">
        <v>970000000</v>
      </c>
      <c r="AM165" s="178"/>
      <c r="AN165" s="161"/>
      <c r="AO165" s="161"/>
      <c r="AP165" s="161"/>
      <c r="AQ165" s="161"/>
      <c r="AR165" s="161"/>
      <c r="AS165" s="161"/>
      <c r="AT165" s="161"/>
      <c r="AU165" s="166"/>
      <c r="AV165" s="166"/>
      <c r="AW165" s="161"/>
      <c r="AX165" s="155">
        <f t="shared" si="1071"/>
        <v>970000000</v>
      </c>
      <c r="AY165" s="152">
        <v>0</v>
      </c>
      <c r="AZ165" s="178"/>
      <c r="BA165" s="161"/>
      <c r="BB165" s="161"/>
      <c r="BC165" s="161"/>
      <c r="BD165" s="161"/>
      <c r="BE165" s="161"/>
      <c r="BF165" s="161"/>
      <c r="BG165" s="161"/>
      <c r="BH165" s="161"/>
      <c r="BI165" s="161"/>
      <c r="BJ165" s="161"/>
      <c r="BK165" s="155">
        <f t="shared" si="1072"/>
        <v>0</v>
      </c>
      <c r="BL165" s="152">
        <v>0</v>
      </c>
      <c r="BM165" s="178"/>
      <c r="BN165" s="161"/>
      <c r="BO165" s="161"/>
      <c r="BP165" s="161"/>
      <c r="BQ165" s="161"/>
      <c r="BR165" s="161"/>
      <c r="BS165" s="161"/>
      <c r="BT165" s="161"/>
      <c r="BU165" s="161"/>
      <c r="BV165" s="161"/>
      <c r="BW165" s="161"/>
      <c r="BX165" s="155">
        <f t="shared" si="1073"/>
        <v>0</v>
      </c>
      <c r="BY165" s="152">
        <v>0</v>
      </c>
      <c r="BZ165" s="178"/>
      <c r="CA165" s="161"/>
      <c r="CB165" s="161"/>
      <c r="CC165" s="161"/>
      <c r="CD165" s="161"/>
      <c r="CE165" s="161"/>
      <c r="CF165" s="161"/>
      <c r="CG165" s="161"/>
      <c r="CH165" s="161"/>
      <c r="CI165" s="161"/>
      <c r="CJ165" s="161"/>
      <c r="CK165" s="155">
        <f t="shared" si="1074"/>
        <v>0</v>
      </c>
      <c r="CL165" s="152">
        <f t="shared" si="1075"/>
        <v>530000000</v>
      </c>
      <c r="CM165" s="152">
        <f t="shared" si="1076"/>
        <v>970000000</v>
      </c>
      <c r="CN165" s="152">
        <f t="shared" si="1077"/>
        <v>0</v>
      </c>
      <c r="CO165" s="152">
        <f t="shared" si="1078"/>
        <v>0</v>
      </c>
      <c r="CP165" s="386">
        <f t="shared" si="1079"/>
        <v>0.64666666666666661</v>
      </c>
      <c r="CQ165" s="386">
        <f t="shared" si="1080"/>
        <v>0</v>
      </c>
      <c r="CR165" s="414">
        <f t="shared" si="1081"/>
        <v>0</v>
      </c>
      <c r="CS165" s="163"/>
      <c r="CT165" s="137"/>
      <c r="CU165" s="158">
        <v>1500000000</v>
      </c>
      <c r="CV165" s="426">
        <f t="shared" si="1082"/>
        <v>0</v>
      </c>
      <c r="CW165" s="436">
        <v>970000000</v>
      </c>
      <c r="CX165" s="426">
        <f t="shared" si="1083"/>
        <v>0</v>
      </c>
      <c r="CY165" s="436">
        <v>0</v>
      </c>
      <c r="CZ165" s="428">
        <f t="shared" si="1084"/>
        <v>0</v>
      </c>
      <c r="DA165" s="436">
        <v>0</v>
      </c>
      <c r="DB165" s="426">
        <f t="shared" si="1085"/>
        <v>0</v>
      </c>
      <c r="DC165" s="436">
        <v>0</v>
      </c>
      <c r="DD165" s="426">
        <f t="shared" si="1086"/>
        <v>0</v>
      </c>
      <c r="DE165" s="159"/>
      <c r="DF165" s="157"/>
      <c r="DG165" s="157"/>
      <c r="DH165" s="157"/>
      <c r="DI165" s="157"/>
      <c r="DJ165" s="157"/>
      <c r="DK165" s="158"/>
      <c r="DL165" s="157"/>
      <c r="DM165" s="157"/>
      <c r="DN165" s="157"/>
      <c r="DO165" s="157"/>
    </row>
    <row r="166" spans="1:119" s="134" customFormat="1" ht="72" outlineLevel="1" x14ac:dyDescent="0.2">
      <c r="B166" s="452" t="str">
        <f t="shared" si="1067"/>
        <v>C-670-1507-3-0-310</v>
      </c>
      <c r="C166" s="183" t="s">
        <v>570</v>
      </c>
      <c r="D166" s="168" t="s">
        <v>415</v>
      </c>
      <c r="E166" s="300" t="s">
        <v>593</v>
      </c>
      <c r="F166" s="152">
        <v>1000000000</v>
      </c>
      <c r="G166" s="152"/>
      <c r="H166" s="152"/>
      <c r="I166" s="178"/>
      <c r="J166" s="161"/>
      <c r="K166" s="161"/>
      <c r="L166" s="161"/>
      <c r="M166" s="161"/>
      <c r="N166" s="162"/>
      <c r="O166" s="162"/>
      <c r="P166" s="162"/>
      <c r="Q166" s="161"/>
      <c r="R166" s="161"/>
      <c r="S166" s="161"/>
      <c r="T166" s="161"/>
      <c r="U166" s="161"/>
      <c r="V166" s="161"/>
      <c r="W166" s="161"/>
      <c r="X166" s="161"/>
      <c r="Y166" s="161"/>
      <c r="Z166" s="161"/>
      <c r="AA166" s="161"/>
      <c r="AB166" s="161"/>
      <c r="AC166" s="161"/>
      <c r="AD166" s="161"/>
      <c r="AE166" s="155">
        <f t="shared" si="1068"/>
        <v>0</v>
      </c>
      <c r="AF166" s="152">
        <f t="shared" si="1069"/>
        <v>0</v>
      </c>
      <c r="AG166" s="152"/>
      <c r="AH166" s="203"/>
      <c r="AI166" s="165">
        <f t="shared" si="1070"/>
        <v>1000000000</v>
      </c>
      <c r="AJ166" s="161"/>
      <c r="AK166" s="165"/>
      <c r="AL166" s="155">
        <v>550000000</v>
      </c>
      <c r="AM166" s="178"/>
      <c r="AN166" s="161"/>
      <c r="AO166" s="161"/>
      <c r="AP166" s="161"/>
      <c r="AQ166" s="161"/>
      <c r="AR166" s="161"/>
      <c r="AS166" s="161"/>
      <c r="AT166" s="161"/>
      <c r="AU166" s="166"/>
      <c r="AV166" s="166"/>
      <c r="AW166" s="161"/>
      <c r="AX166" s="155">
        <f t="shared" si="1071"/>
        <v>550000000</v>
      </c>
      <c r="AY166" s="152">
        <v>27311476</v>
      </c>
      <c r="AZ166" s="178"/>
      <c r="BA166" s="161"/>
      <c r="BB166" s="161"/>
      <c r="BC166" s="161"/>
      <c r="BD166" s="161"/>
      <c r="BE166" s="161"/>
      <c r="BF166" s="161"/>
      <c r="BG166" s="161"/>
      <c r="BH166" s="161"/>
      <c r="BI166" s="161"/>
      <c r="BJ166" s="161"/>
      <c r="BK166" s="155">
        <f t="shared" si="1072"/>
        <v>27311476</v>
      </c>
      <c r="BL166" s="152">
        <v>0</v>
      </c>
      <c r="BM166" s="178"/>
      <c r="BN166" s="161"/>
      <c r="BO166" s="161"/>
      <c r="BP166" s="161"/>
      <c r="BQ166" s="161"/>
      <c r="BR166" s="161"/>
      <c r="BS166" s="161"/>
      <c r="BT166" s="161"/>
      <c r="BU166" s="161"/>
      <c r="BV166" s="161"/>
      <c r="BW166" s="161"/>
      <c r="BX166" s="155">
        <f t="shared" si="1073"/>
        <v>0</v>
      </c>
      <c r="BY166" s="152">
        <v>0</v>
      </c>
      <c r="BZ166" s="178"/>
      <c r="CA166" s="161"/>
      <c r="CB166" s="161"/>
      <c r="CC166" s="161"/>
      <c r="CD166" s="161"/>
      <c r="CE166" s="161"/>
      <c r="CF166" s="161"/>
      <c r="CG166" s="161"/>
      <c r="CH166" s="161"/>
      <c r="CI166" s="161"/>
      <c r="CJ166" s="161"/>
      <c r="CK166" s="155">
        <f t="shared" si="1074"/>
        <v>0</v>
      </c>
      <c r="CL166" s="152">
        <f t="shared" si="1075"/>
        <v>450000000</v>
      </c>
      <c r="CM166" s="152">
        <f t="shared" si="1076"/>
        <v>522688524</v>
      </c>
      <c r="CN166" s="152">
        <f t="shared" si="1077"/>
        <v>27311476</v>
      </c>
      <c r="CO166" s="152">
        <f t="shared" si="1078"/>
        <v>0</v>
      </c>
      <c r="CP166" s="386">
        <f t="shared" si="1079"/>
        <v>0.55000000000000004</v>
      </c>
      <c r="CQ166" s="386">
        <f t="shared" si="1080"/>
        <v>2.7311476000000001E-2</v>
      </c>
      <c r="CR166" s="414">
        <f t="shared" si="1081"/>
        <v>1.5718938364375839E-3</v>
      </c>
      <c r="CS166" s="163"/>
      <c r="CT166" s="137"/>
      <c r="CU166" s="158">
        <v>1000000000</v>
      </c>
      <c r="CV166" s="426">
        <f t="shared" si="1082"/>
        <v>0</v>
      </c>
      <c r="CW166" s="436">
        <v>550000000</v>
      </c>
      <c r="CX166" s="426">
        <f t="shared" si="1083"/>
        <v>0</v>
      </c>
      <c r="CY166" s="436">
        <v>27311476</v>
      </c>
      <c r="CZ166" s="428">
        <f t="shared" si="1084"/>
        <v>0</v>
      </c>
      <c r="DA166" s="436">
        <v>0</v>
      </c>
      <c r="DB166" s="426">
        <f t="shared" si="1085"/>
        <v>0</v>
      </c>
      <c r="DC166" s="436">
        <v>0</v>
      </c>
      <c r="DD166" s="426">
        <f t="shared" si="1086"/>
        <v>0</v>
      </c>
      <c r="DF166" s="157"/>
      <c r="DG166" s="157"/>
      <c r="DH166" s="157"/>
      <c r="DI166" s="157"/>
      <c r="DJ166" s="157"/>
      <c r="DK166" s="157"/>
      <c r="DL166" s="157"/>
      <c r="DM166" s="157"/>
      <c r="DN166" s="157"/>
      <c r="DO166" s="157"/>
    </row>
    <row r="167" spans="1:119" s="146" customFormat="1" ht="72.75" outlineLevel="1" thickBot="1" x14ac:dyDescent="0.25">
      <c r="A167" s="134"/>
      <c r="B167" s="452" t="str">
        <f t="shared" si="1067"/>
        <v>C-670-1508-110</v>
      </c>
      <c r="C167" s="230" t="s">
        <v>571</v>
      </c>
      <c r="D167" s="231" t="s">
        <v>415</v>
      </c>
      <c r="E167" s="301" t="s">
        <v>594</v>
      </c>
      <c r="F167" s="243">
        <v>1000000000</v>
      </c>
      <c r="G167" s="247"/>
      <c r="H167" s="247"/>
      <c r="I167" s="268"/>
      <c r="J167" s="233"/>
      <c r="K167" s="233"/>
      <c r="L167" s="233"/>
      <c r="M167" s="233"/>
      <c r="N167" s="233"/>
      <c r="O167" s="233"/>
      <c r="P167" s="233"/>
      <c r="Q167" s="233"/>
      <c r="R167" s="233"/>
      <c r="S167" s="233"/>
      <c r="T167" s="233"/>
      <c r="U167" s="233"/>
      <c r="V167" s="233"/>
      <c r="W167" s="233"/>
      <c r="X167" s="233"/>
      <c r="Y167" s="233"/>
      <c r="Z167" s="233"/>
      <c r="AA167" s="233"/>
      <c r="AB167" s="233"/>
      <c r="AC167" s="233"/>
      <c r="AD167" s="233"/>
      <c r="AE167" s="246">
        <f t="shared" si="1068"/>
        <v>0</v>
      </c>
      <c r="AF167" s="247">
        <f t="shared" si="1069"/>
        <v>0</v>
      </c>
      <c r="AG167" s="247"/>
      <c r="AH167" s="268"/>
      <c r="AI167" s="232">
        <f t="shared" si="1070"/>
        <v>1000000000</v>
      </c>
      <c r="AJ167" s="233"/>
      <c r="AK167" s="233"/>
      <c r="AL167" s="240">
        <v>669186665</v>
      </c>
      <c r="AM167" s="238"/>
      <c r="AN167" s="232"/>
      <c r="AO167" s="232"/>
      <c r="AP167" s="232"/>
      <c r="AQ167" s="232"/>
      <c r="AR167" s="232"/>
      <c r="AS167" s="232"/>
      <c r="AT167" s="232"/>
      <c r="AU167" s="232"/>
      <c r="AV167" s="232"/>
      <c r="AW167" s="232"/>
      <c r="AX167" s="240">
        <f t="shared" si="1071"/>
        <v>669186665</v>
      </c>
      <c r="AY167" s="243">
        <v>58734500</v>
      </c>
      <c r="AZ167" s="238"/>
      <c r="BA167" s="232"/>
      <c r="BB167" s="232"/>
      <c r="BC167" s="232"/>
      <c r="BD167" s="232"/>
      <c r="BE167" s="232"/>
      <c r="BF167" s="232"/>
      <c r="BG167" s="232"/>
      <c r="BH167" s="232"/>
      <c r="BI167" s="232"/>
      <c r="BJ167" s="232"/>
      <c r="BK167" s="240">
        <f t="shared" si="1072"/>
        <v>58734500</v>
      </c>
      <c r="BL167" s="247">
        <v>0</v>
      </c>
      <c r="BM167" s="268"/>
      <c r="BN167" s="233"/>
      <c r="BO167" s="233"/>
      <c r="BP167" s="233"/>
      <c r="BQ167" s="233"/>
      <c r="BR167" s="233"/>
      <c r="BS167" s="233"/>
      <c r="BT167" s="233"/>
      <c r="BU167" s="233"/>
      <c r="BV167" s="233"/>
      <c r="BW167" s="233"/>
      <c r="BX167" s="246">
        <f t="shared" si="1073"/>
        <v>0</v>
      </c>
      <c r="BY167" s="247">
        <v>0</v>
      </c>
      <c r="BZ167" s="268"/>
      <c r="CA167" s="233"/>
      <c r="CB167" s="233"/>
      <c r="CC167" s="233"/>
      <c r="CD167" s="233"/>
      <c r="CE167" s="233"/>
      <c r="CF167" s="233"/>
      <c r="CG167" s="233"/>
      <c r="CH167" s="233"/>
      <c r="CI167" s="233"/>
      <c r="CJ167" s="233"/>
      <c r="CK167" s="246">
        <f t="shared" si="1074"/>
        <v>0</v>
      </c>
      <c r="CL167" s="243">
        <f t="shared" si="1075"/>
        <v>330813335</v>
      </c>
      <c r="CM167" s="243">
        <f t="shared" si="1076"/>
        <v>610452165</v>
      </c>
      <c r="CN167" s="243">
        <f t="shared" si="1077"/>
        <v>58734500</v>
      </c>
      <c r="CO167" s="243">
        <f t="shared" si="1078"/>
        <v>0</v>
      </c>
      <c r="CP167" s="387">
        <f t="shared" si="1079"/>
        <v>0.66918666500000001</v>
      </c>
      <c r="CQ167" s="387">
        <f t="shared" si="1080"/>
        <v>5.8734500000000002E-2</v>
      </c>
      <c r="CR167" s="414">
        <f t="shared" si="1081"/>
        <v>3.3804250834426992E-3</v>
      </c>
      <c r="CS167" s="163"/>
      <c r="CT167" s="137"/>
      <c r="CU167" s="158">
        <v>1000000000</v>
      </c>
      <c r="CV167" s="426">
        <f t="shared" si="1082"/>
        <v>0</v>
      </c>
      <c r="CW167" s="436">
        <v>669186665</v>
      </c>
      <c r="CX167" s="426">
        <f t="shared" si="1083"/>
        <v>0</v>
      </c>
      <c r="CY167" s="436">
        <v>58734500</v>
      </c>
      <c r="CZ167" s="428">
        <f t="shared" si="1084"/>
        <v>0</v>
      </c>
      <c r="DA167" s="436">
        <v>0</v>
      </c>
      <c r="DB167" s="426">
        <f t="shared" si="1085"/>
        <v>0</v>
      </c>
      <c r="DC167" s="436">
        <v>0</v>
      </c>
      <c r="DD167" s="426">
        <f t="shared" si="1086"/>
        <v>0</v>
      </c>
      <c r="DF167" s="138"/>
      <c r="DG167" s="138"/>
      <c r="DH167" s="138"/>
      <c r="DI167" s="138"/>
      <c r="DJ167" s="138"/>
      <c r="DK167" s="139"/>
      <c r="DL167" s="138"/>
      <c r="DM167" s="138"/>
      <c r="DN167" s="138"/>
      <c r="DO167" s="157"/>
    </row>
    <row r="168" spans="1:119" ht="18" customHeight="1" thickBot="1" x14ac:dyDescent="0.3">
      <c r="C168" s="104"/>
      <c r="D168" s="78"/>
      <c r="E168" s="79"/>
      <c r="F168" s="106"/>
      <c r="G168" s="106"/>
      <c r="H168" s="106"/>
      <c r="I168" s="106"/>
      <c r="J168" s="106"/>
      <c r="K168" s="106"/>
      <c r="L168" s="106"/>
      <c r="M168" s="105"/>
      <c r="N168" s="105"/>
      <c r="O168" s="105"/>
      <c r="P168" s="105"/>
      <c r="Q168" s="106"/>
      <c r="R168" s="106"/>
      <c r="S168" s="106"/>
      <c r="T168" s="106"/>
      <c r="U168" s="106"/>
      <c r="V168" s="106"/>
      <c r="W168" s="106"/>
      <c r="X168" s="106"/>
      <c r="Y168" s="106"/>
      <c r="Z168" s="106"/>
      <c r="AA168" s="106"/>
      <c r="AB168" s="106"/>
      <c r="AC168" s="106"/>
      <c r="AD168" s="106"/>
      <c r="AE168" s="106"/>
      <c r="AF168" s="106"/>
      <c r="AG168" s="106"/>
      <c r="AH168" s="106"/>
      <c r="AI168" s="111"/>
      <c r="AJ168" s="106"/>
      <c r="AK168" s="111"/>
      <c r="AL168" s="106"/>
      <c r="AM168" s="106"/>
      <c r="AN168" s="106"/>
      <c r="AO168" s="106"/>
      <c r="AP168" s="106"/>
      <c r="AQ168" s="106"/>
      <c r="AR168" s="106"/>
      <c r="AS168" s="106"/>
      <c r="AT168" s="106"/>
      <c r="AU168" s="89"/>
      <c r="AV168" s="106"/>
      <c r="AW168" s="106"/>
      <c r="AX168" s="106"/>
      <c r="AY168" s="106"/>
      <c r="AZ168" s="106"/>
      <c r="BA168" s="106"/>
      <c r="BB168" s="106"/>
      <c r="BC168" s="106"/>
      <c r="BD168" s="106"/>
      <c r="BE168" s="106"/>
      <c r="BF168" s="106"/>
      <c r="BG168" s="106"/>
      <c r="BH168" s="106"/>
      <c r="BI168" s="106"/>
      <c r="BJ168" s="106"/>
      <c r="BK168" s="106"/>
      <c r="BL168" s="106"/>
      <c r="BM168" s="106"/>
      <c r="BN168" s="106"/>
      <c r="BO168" s="106"/>
      <c r="BP168" s="106"/>
      <c r="BQ168" s="106"/>
      <c r="BR168" s="106"/>
      <c r="BS168" s="106"/>
      <c r="BT168" s="106"/>
      <c r="BU168" s="106"/>
      <c r="BV168" s="106"/>
      <c r="BW168" s="106"/>
      <c r="BX168" s="106"/>
      <c r="BY168" s="106"/>
      <c r="BZ168" s="106"/>
      <c r="CA168" s="106"/>
      <c r="CB168" s="106"/>
      <c r="CC168" s="106"/>
      <c r="CD168" s="106"/>
      <c r="CE168" s="106"/>
      <c r="CF168" s="106"/>
      <c r="CG168" s="106"/>
      <c r="CH168" s="106"/>
      <c r="CI168" s="106"/>
      <c r="CJ168" s="106"/>
      <c r="CK168" s="106"/>
      <c r="CL168" s="106"/>
      <c r="CM168" s="106"/>
      <c r="CN168" s="106"/>
      <c r="CO168" s="106"/>
      <c r="CP168" s="107"/>
      <c r="CQ168" s="107"/>
      <c r="CR168" s="107"/>
      <c r="CS168" s="107"/>
      <c r="CT168" s="107"/>
      <c r="CU168" s="127"/>
      <c r="CV168" s="128"/>
      <c r="DF168" s="72"/>
      <c r="DG168" s="112"/>
    </row>
    <row r="169" spans="1:119" s="298" customFormat="1" ht="40.5" customHeight="1" thickBot="1" x14ac:dyDescent="0.25">
      <c r="A169" s="289"/>
      <c r="B169" s="458"/>
      <c r="C169" s="290"/>
      <c r="D169" s="291"/>
      <c r="E169" s="292" t="s">
        <v>8</v>
      </c>
      <c r="F169" s="293">
        <f>+F146+F21</f>
        <v>453507159417</v>
      </c>
      <c r="G169" s="293">
        <f t="shared" ref="G169:AX169" si="1087">+G146+G21</f>
        <v>245000000</v>
      </c>
      <c r="H169" s="293">
        <f t="shared" si="1087"/>
        <v>245000000</v>
      </c>
      <c r="I169" s="293">
        <f t="shared" si="1087"/>
        <v>0</v>
      </c>
      <c r="J169" s="293">
        <f t="shared" si="1087"/>
        <v>0</v>
      </c>
      <c r="K169" s="293">
        <f t="shared" si="1087"/>
        <v>0</v>
      </c>
      <c r="L169" s="293">
        <f t="shared" si="1087"/>
        <v>0</v>
      </c>
      <c r="M169" s="293">
        <f t="shared" si="1087"/>
        <v>0</v>
      </c>
      <c r="N169" s="293">
        <f t="shared" si="1087"/>
        <v>0</v>
      </c>
      <c r="O169" s="293">
        <f t="shared" si="1087"/>
        <v>0</v>
      </c>
      <c r="P169" s="293">
        <f t="shared" si="1087"/>
        <v>0</v>
      </c>
      <c r="Q169" s="293">
        <f t="shared" si="1087"/>
        <v>0</v>
      </c>
      <c r="R169" s="293">
        <f t="shared" si="1087"/>
        <v>0</v>
      </c>
      <c r="S169" s="293">
        <f t="shared" si="1087"/>
        <v>0</v>
      </c>
      <c r="T169" s="293">
        <f t="shared" si="1087"/>
        <v>0</v>
      </c>
      <c r="U169" s="293">
        <f t="shared" si="1087"/>
        <v>0</v>
      </c>
      <c r="V169" s="293">
        <f t="shared" si="1087"/>
        <v>0</v>
      </c>
      <c r="W169" s="293">
        <f t="shared" si="1087"/>
        <v>0</v>
      </c>
      <c r="X169" s="293">
        <f t="shared" si="1087"/>
        <v>0</v>
      </c>
      <c r="Y169" s="293">
        <f t="shared" si="1087"/>
        <v>0</v>
      </c>
      <c r="Z169" s="293">
        <f t="shared" si="1087"/>
        <v>0</v>
      </c>
      <c r="AA169" s="293">
        <f t="shared" si="1087"/>
        <v>0</v>
      </c>
      <c r="AB169" s="293">
        <f t="shared" si="1087"/>
        <v>0</v>
      </c>
      <c r="AC169" s="293">
        <f t="shared" si="1087"/>
        <v>0</v>
      </c>
      <c r="AD169" s="293">
        <f t="shared" si="1087"/>
        <v>0</v>
      </c>
      <c r="AE169" s="293">
        <f t="shared" si="1087"/>
        <v>245000000</v>
      </c>
      <c r="AF169" s="293">
        <f t="shared" si="1087"/>
        <v>245000000</v>
      </c>
      <c r="AG169" s="293">
        <f t="shared" si="1087"/>
        <v>4535071594</v>
      </c>
      <c r="AH169" s="293">
        <f t="shared" si="1087"/>
        <v>0</v>
      </c>
      <c r="AI169" s="293">
        <f t="shared" si="1087"/>
        <v>448572087823</v>
      </c>
      <c r="AJ169" s="293">
        <f t="shared" si="1087"/>
        <v>0</v>
      </c>
      <c r="AK169" s="293">
        <f t="shared" si="1087"/>
        <v>0</v>
      </c>
      <c r="AL169" s="293">
        <f t="shared" si="1087"/>
        <v>316051659656.95996</v>
      </c>
      <c r="AM169" s="293">
        <f t="shared" si="1087"/>
        <v>0</v>
      </c>
      <c r="AN169" s="293">
        <f t="shared" si="1087"/>
        <v>0</v>
      </c>
      <c r="AO169" s="293">
        <f t="shared" si="1087"/>
        <v>0</v>
      </c>
      <c r="AP169" s="293">
        <f t="shared" si="1087"/>
        <v>0</v>
      </c>
      <c r="AQ169" s="293">
        <f t="shared" si="1087"/>
        <v>0</v>
      </c>
      <c r="AR169" s="293">
        <f t="shared" si="1087"/>
        <v>0</v>
      </c>
      <c r="AS169" s="293">
        <f t="shared" si="1087"/>
        <v>0</v>
      </c>
      <c r="AT169" s="293">
        <f t="shared" si="1087"/>
        <v>0</v>
      </c>
      <c r="AU169" s="293">
        <f t="shared" si="1087"/>
        <v>0</v>
      </c>
      <c r="AV169" s="293">
        <f t="shared" si="1087"/>
        <v>0</v>
      </c>
      <c r="AW169" s="293">
        <f t="shared" si="1087"/>
        <v>0</v>
      </c>
      <c r="AX169" s="293">
        <f t="shared" si="1087"/>
        <v>316051659656.95996</v>
      </c>
      <c r="AY169" s="293">
        <f t="shared" ref="AY169:BR169" si="1088">+AY146+AY21</f>
        <v>140715176775.95999</v>
      </c>
      <c r="AZ169" s="293">
        <f t="shared" si="1088"/>
        <v>0</v>
      </c>
      <c r="BA169" s="293">
        <f t="shared" si="1088"/>
        <v>0</v>
      </c>
      <c r="BB169" s="293">
        <f t="shared" si="1088"/>
        <v>0</v>
      </c>
      <c r="BC169" s="293">
        <f t="shared" si="1088"/>
        <v>0</v>
      </c>
      <c r="BD169" s="293">
        <f t="shared" si="1088"/>
        <v>0</v>
      </c>
      <c r="BE169" s="293">
        <f t="shared" si="1088"/>
        <v>0</v>
      </c>
      <c r="BF169" s="293">
        <f t="shared" si="1088"/>
        <v>0</v>
      </c>
      <c r="BG169" s="293">
        <f t="shared" si="1088"/>
        <v>0</v>
      </c>
      <c r="BH169" s="293">
        <f t="shared" si="1088"/>
        <v>0</v>
      </c>
      <c r="BI169" s="293">
        <f t="shared" si="1088"/>
        <v>0</v>
      </c>
      <c r="BJ169" s="293">
        <f t="shared" si="1088"/>
        <v>0</v>
      </c>
      <c r="BK169" s="293">
        <f t="shared" si="1088"/>
        <v>140715176775.95999</v>
      </c>
      <c r="BL169" s="293">
        <f t="shared" si="1088"/>
        <v>10410161167</v>
      </c>
      <c r="BM169" s="293">
        <f t="shared" si="1088"/>
        <v>0</v>
      </c>
      <c r="BN169" s="293">
        <f t="shared" si="1088"/>
        <v>0</v>
      </c>
      <c r="BO169" s="293">
        <f t="shared" si="1088"/>
        <v>0</v>
      </c>
      <c r="BP169" s="293">
        <f t="shared" si="1088"/>
        <v>0</v>
      </c>
      <c r="BQ169" s="293">
        <f t="shared" si="1088"/>
        <v>0</v>
      </c>
      <c r="BR169" s="293">
        <f t="shared" si="1088"/>
        <v>0</v>
      </c>
      <c r="BS169" s="293">
        <f t="shared" ref="BS169:CO169" si="1089">+BS146+BS21</f>
        <v>0</v>
      </c>
      <c r="BT169" s="293">
        <f t="shared" si="1089"/>
        <v>0</v>
      </c>
      <c r="BU169" s="293">
        <f t="shared" si="1089"/>
        <v>0</v>
      </c>
      <c r="BV169" s="293">
        <f t="shared" si="1089"/>
        <v>0</v>
      </c>
      <c r="BW169" s="293">
        <f t="shared" si="1089"/>
        <v>0</v>
      </c>
      <c r="BX169" s="293">
        <f t="shared" si="1089"/>
        <v>10410161167</v>
      </c>
      <c r="BY169" s="293">
        <f t="shared" si="1089"/>
        <v>7589529331</v>
      </c>
      <c r="BZ169" s="293">
        <f t="shared" si="1089"/>
        <v>0</v>
      </c>
      <c r="CA169" s="293">
        <f t="shared" si="1089"/>
        <v>0</v>
      </c>
      <c r="CB169" s="293">
        <f t="shared" si="1089"/>
        <v>0</v>
      </c>
      <c r="CC169" s="293">
        <f t="shared" si="1089"/>
        <v>0</v>
      </c>
      <c r="CD169" s="293">
        <f t="shared" si="1089"/>
        <v>0</v>
      </c>
      <c r="CE169" s="293">
        <f t="shared" si="1089"/>
        <v>0</v>
      </c>
      <c r="CF169" s="293">
        <f t="shared" si="1089"/>
        <v>0</v>
      </c>
      <c r="CG169" s="293">
        <f t="shared" si="1089"/>
        <v>0</v>
      </c>
      <c r="CH169" s="293">
        <f t="shared" si="1089"/>
        <v>0</v>
      </c>
      <c r="CI169" s="293">
        <f t="shared" si="1089"/>
        <v>0</v>
      </c>
      <c r="CJ169" s="293">
        <f t="shared" si="1089"/>
        <v>0</v>
      </c>
      <c r="CK169" s="293">
        <f t="shared" si="1089"/>
        <v>7589529331</v>
      </c>
      <c r="CL169" s="293">
        <f t="shared" si="1089"/>
        <v>132520428166.03999</v>
      </c>
      <c r="CM169" s="293">
        <f t="shared" si="1089"/>
        <v>175336482881</v>
      </c>
      <c r="CN169" s="293">
        <f t="shared" si="1089"/>
        <v>130305015608.96001</v>
      </c>
      <c r="CO169" s="293">
        <f t="shared" si="1089"/>
        <v>2820631836</v>
      </c>
      <c r="CP169" s="294">
        <f t="shared" ref="CP169" si="1090">+AX169/AI169</f>
        <v>0.70457272807769822</v>
      </c>
      <c r="CQ169" s="294">
        <f t="shared" ref="CQ169" si="1091">+BK169/AI169</f>
        <v>0.31369579293013022</v>
      </c>
      <c r="CR169" s="295"/>
      <c r="CS169" s="295"/>
      <c r="CT169" s="295"/>
      <c r="CU169" s="293"/>
      <c r="CV169" s="293"/>
      <c r="CW169" s="293"/>
      <c r="CX169" s="293"/>
      <c r="CY169" s="293"/>
      <c r="CZ169" s="293"/>
      <c r="DA169" s="447"/>
      <c r="DB169" s="293"/>
      <c r="DC169" s="293"/>
      <c r="DD169" s="293"/>
      <c r="DF169" s="296"/>
      <c r="DG169" s="296"/>
      <c r="DH169" s="296"/>
      <c r="DI169" s="296"/>
      <c r="DJ169" s="296"/>
      <c r="DK169" s="297"/>
      <c r="DL169" s="296"/>
      <c r="DM169" s="296"/>
      <c r="DN169" s="296"/>
      <c r="DO169" s="296"/>
    </row>
    <row r="170" spans="1:119" x14ac:dyDescent="0.25">
      <c r="CP170" s="115"/>
      <c r="CQ170" s="115"/>
      <c r="CR170" s="116"/>
      <c r="CS170" s="115"/>
      <c r="CU170" s="103"/>
      <c r="DC170" s="131"/>
      <c r="DD170" s="131"/>
      <c r="DE170" s="68"/>
      <c r="DN170" s="68"/>
      <c r="DO170" s="68"/>
    </row>
    <row r="171" spans="1:119" x14ac:dyDescent="0.25">
      <c r="CP171" s="115"/>
      <c r="CQ171" s="115"/>
      <c r="CR171" s="116"/>
      <c r="CS171" s="115"/>
      <c r="CU171" s="103"/>
      <c r="DC171" s="131"/>
      <c r="DD171" s="131"/>
      <c r="DE171" s="68"/>
      <c r="DN171" s="68"/>
      <c r="DO171" s="68"/>
    </row>
    <row r="172" spans="1:119" x14ac:dyDescent="0.25">
      <c r="CP172" s="115"/>
      <c r="CQ172" s="115"/>
      <c r="CR172" s="116"/>
      <c r="CS172" s="115"/>
      <c r="CU172" s="103"/>
      <c r="DC172" s="131"/>
      <c r="DD172" s="131"/>
      <c r="DE172" s="68"/>
      <c r="DN172" s="68"/>
      <c r="DO172" s="68"/>
    </row>
    <row r="173" spans="1:119" x14ac:dyDescent="0.25">
      <c r="CP173" s="115"/>
      <c r="CQ173" s="115"/>
      <c r="CR173" s="116"/>
      <c r="CS173" s="115"/>
      <c r="CU173" s="103"/>
      <c r="DC173" s="131"/>
      <c r="DD173" s="131"/>
      <c r="DE173" s="68"/>
      <c r="DN173" s="68"/>
      <c r="DO173" s="68"/>
    </row>
    <row r="174" spans="1:119" x14ac:dyDescent="0.25">
      <c r="CP174" s="115"/>
      <c r="CQ174" s="115"/>
      <c r="CR174" s="116"/>
      <c r="CS174" s="115"/>
      <c r="CU174" s="103"/>
      <c r="DC174" s="132"/>
      <c r="DN174" s="125"/>
    </row>
    <row r="175" spans="1:119" x14ac:dyDescent="0.25">
      <c r="CP175" s="115"/>
      <c r="CQ175" s="115"/>
      <c r="CR175" s="116"/>
      <c r="CS175" s="115"/>
      <c r="CU175" s="103"/>
      <c r="DD175" s="131"/>
      <c r="DO175" s="68"/>
    </row>
    <row r="176" spans="1:119" x14ac:dyDescent="0.25">
      <c r="CP176" s="115"/>
      <c r="CQ176" s="115"/>
      <c r="CR176" s="116"/>
      <c r="CS176" s="115"/>
      <c r="CU176" s="103"/>
      <c r="DC176" s="132"/>
      <c r="DN176" s="125"/>
    </row>
    <row r="177" spans="21:117" x14ac:dyDescent="0.25">
      <c r="CP177" s="115"/>
      <c r="CQ177" s="115"/>
      <c r="CR177" s="116"/>
      <c r="CS177" s="115"/>
      <c r="CU177" s="103"/>
    </row>
    <row r="178" spans="21:117" x14ac:dyDescent="0.25">
      <c r="CU178" s="103"/>
    </row>
    <row r="179" spans="21:117" x14ac:dyDescent="0.25">
      <c r="U179" s="84">
        <v>168000000000</v>
      </c>
      <c r="V179" s="84">
        <f>+U179*1%</f>
        <v>1680000000</v>
      </c>
      <c r="CU179" s="103"/>
    </row>
    <row r="180" spans="21:117" x14ac:dyDescent="0.25">
      <c r="U180" s="84">
        <f>+U179/4000000</f>
        <v>42000</v>
      </c>
      <c r="V180" s="84">
        <f>+V179/(4000000*6)</f>
        <v>70</v>
      </c>
      <c r="CU180" s="103"/>
    </row>
    <row r="181" spans="21:117" x14ac:dyDescent="0.25">
      <c r="CU181" s="103"/>
    </row>
    <row r="182" spans="21:117" x14ac:dyDescent="0.25">
      <c r="CU182" s="103"/>
    </row>
    <row r="183" spans="21:117" x14ac:dyDescent="0.25">
      <c r="CU183" s="103"/>
    </row>
    <row r="184" spans="21:117" x14ac:dyDescent="0.25">
      <c r="CU184" s="103"/>
    </row>
    <row r="185" spans="21:117" x14ac:dyDescent="0.25">
      <c r="CU185" s="103"/>
    </row>
    <row r="186" spans="21:117" x14ac:dyDescent="0.25">
      <c r="CU186" s="103"/>
    </row>
    <row r="187" spans="21:117" x14ac:dyDescent="0.25">
      <c r="CU187" s="103"/>
      <c r="DB187" s="126"/>
      <c r="DM187" s="86"/>
    </row>
    <row r="188" spans="21:117" x14ac:dyDescent="0.25">
      <c r="CU188" s="103"/>
      <c r="DB188" s="126"/>
      <c r="DM188" s="86"/>
    </row>
    <row r="189" spans="21:117" x14ac:dyDescent="0.25">
      <c r="CU189" s="103"/>
      <c r="DB189" s="126"/>
      <c r="DM189" s="86"/>
    </row>
    <row r="192" spans="21:117" x14ac:dyDescent="0.25">
      <c r="DB192" s="132"/>
      <c r="DM192" s="125"/>
    </row>
    <row r="193" spans="106:117" x14ac:dyDescent="0.25">
      <c r="DB193" s="132"/>
      <c r="DM193" s="125"/>
    </row>
    <row r="194" spans="106:117" x14ac:dyDescent="0.25">
      <c r="DB194" s="132"/>
      <c r="DM194" s="125"/>
    </row>
    <row r="195" spans="106:117" x14ac:dyDescent="0.25">
      <c r="DB195" s="126"/>
      <c r="DM195" s="86"/>
    </row>
  </sheetData>
  <autoFilter ref="A20:DQ189"/>
  <mergeCells count="35">
    <mergeCell ref="F18:F19"/>
    <mergeCell ref="CR16:CS16"/>
    <mergeCell ref="AG18:AG19"/>
    <mergeCell ref="AI18:AI19"/>
    <mergeCell ref="BK18:BK19"/>
    <mergeCell ref="BX18:BX19"/>
    <mergeCell ref="CO18:CO19"/>
    <mergeCell ref="CN18:CN19"/>
    <mergeCell ref="CM18:CM19"/>
    <mergeCell ref="CL18:CL19"/>
    <mergeCell ref="CK18:CK19"/>
    <mergeCell ref="AX18:AX19"/>
    <mergeCell ref="BL18:BW19"/>
    <mergeCell ref="BY18:CJ19"/>
    <mergeCell ref="G18:AD18"/>
    <mergeCell ref="AC19:AD19"/>
    <mergeCell ref="G19:H19"/>
    <mergeCell ref="I19:J19"/>
    <mergeCell ref="K19:L19"/>
    <mergeCell ref="M19:N19"/>
    <mergeCell ref="O19:P19"/>
    <mergeCell ref="Q19:R19"/>
    <mergeCell ref="S19:T19"/>
    <mergeCell ref="U19:V19"/>
    <mergeCell ref="W19:X19"/>
    <mergeCell ref="Y19:Z19"/>
    <mergeCell ref="AA19:AB19"/>
    <mergeCell ref="AE18:AF19"/>
    <mergeCell ref="AY18:BJ19"/>
    <mergeCell ref="AH18:AH20"/>
    <mergeCell ref="AL18:AW19"/>
    <mergeCell ref="AJ18:AJ20"/>
    <mergeCell ref="AK18:AK20"/>
    <mergeCell ref="DF15:DO15"/>
    <mergeCell ref="CU15:DD15"/>
  </mergeCells>
  <conditionalFormatting sqref="AX159">
    <cfRule type="iconSet" priority="71">
      <iconSet reverse="1">
        <cfvo type="percent" val="0"/>
        <cfvo type="formula" val="#REF!*0.8"/>
        <cfvo type="formula" val="#REF!*0.9"/>
      </iconSet>
    </cfRule>
  </conditionalFormatting>
  <conditionalFormatting sqref="BK159">
    <cfRule type="iconSet" priority="100">
      <iconSet reverse="1">
        <cfvo type="percent" val="0"/>
        <cfvo type="formula" val="#REF!*0.8"/>
        <cfvo type="formula" val="#REF!*0.9"/>
      </iconSet>
    </cfRule>
  </conditionalFormatting>
  <conditionalFormatting sqref="BK97">
    <cfRule type="iconSet" priority="12">
      <iconSet reverse="1">
        <cfvo type="percent" val="0"/>
        <cfvo type="formula" val="#REF!*0.8"/>
        <cfvo type="formula" val="#REF!*0.9"/>
      </iconSet>
    </cfRule>
  </conditionalFormatting>
  <conditionalFormatting sqref="BK87">
    <cfRule type="iconSet" priority="10">
      <iconSet reverse="1">
        <cfvo type="percent" val="0"/>
        <cfvo type="formula" val="#REF!*0.8"/>
        <cfvo type="formula" val="#REF!*0.9"/>
      </iconSet>
    </cfRule>
  </conditionalFormatting>
  <conditionalFormatting sqref="AX54">
    <cfRule type="iconSet" priority="7">
      <iconSet reverse="1">
        <cfvo type="percent" val="0"/>
        <cfvo type="formula" val="#REF!*0.8"/>
        <cfvo type="formula" val="#REF!*0.9"/>
      </iconSet>
    </cfRule>
  </conditionalFormatting>
  <conditionalFormatting sqref="BK54">
    <cfRule type="iconSet" priority="6">
      <iconSet reverse="1">
        <cfvo type="percent" val="0"/>
        <cfvo type="formula" val="#REF!*0.8"/>
        <cfvo type="formula" val="#REF!*0.9"/>
      </iconSet>
    </cfRule>
  </conditionalFormatting>
  <conditionalFormatting sqref="BX54">
    <cfRule type="iconSet" priority="5">
      <iconSet reverse="1">
        <cfvo type="percent" val="0"/>
        <cfvo type="formula" val="#REF!*0.8"/>
        <cfvo type="formula" val="#REF!*0.9"/>
      </iconSet>
    </cfRule>
  </conditionalFormatting>
  <conditionalFormatting sqref="CK54">
    <cfRule type="iconSet" priority="4">
      <iconSet reverse="1">
        <cfvo type="percent" val="0"/>
        <cfvo type="formula" val="#REF!*0.8"/>
        <cfvo type="formula" val="#REF!*0.9"/>
      </iconSet>
    </cfRule>
  </conditionalFormatting>
  <conditionalFormatting sqref="AX63">
    <cfRule type="iconSet" priority="3">
      <iconSet reverse="1">
        <cfvo type="percent" val="0"/>
        <cfvo type="formula" val="#REF!*0.8"/>
        <cfvo type="formula" val="#REF!*0.9"/>
      </iconSet>
    </cfRule>
  </conditionalFormatting>
  <conditionalFormatting sqref="AX130:AX132 AX124:AX128 AX121:AX122 AX119 AX115:AX117 AX109:AX113 AX106:AX107 AX102:AX104 AX93:AX100 AX83:AX91 AX80:AX81 AX72:AX78 AX68:AX69 AX64:AX66">
    <cfRule type="iconSet" priority="2">
      <iconSet reverse="1">
        <cfvo type="percent" val="0"/>
        <cfvo type="formula" val="#REF!*0.8"/>
        <cfvo type="formula" val="#REF!*0.9"/>
      </iconSet>
    </cfRule>
  </conditionalFormatting>
  <conditionalFormatting sqref="BK63">
    <cfRule type="iconSet" priority="1">
      <iconSet reverse="1">
        <cfvo type="percent" val="0"/>
        <cfvo type="formula" val="#REF!*0.8"/>
        <cfvo type="formula" val="#REF!*0.9"/>
      </iconSet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46" fitToWidth="3" fitToHeight="4" orientation="landscape" horizontalDpi="4294967295" verticalDpi="4294967295" r:id="rId1"/>
  <rowBreaks count="2" manualBreakCount="2">
    <brk id="59" min="2" max="94" man="1"/>
    <brk id="145" min="2" max="94" man="1"/>
  </rowBreaks>
  <colBreaks count="2" manualBreakCount="2">
    <brk id="50" min="10" max="168" man="1"/>
    <brk id="89" min="10" max="16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X402"/>
  <sheetViews>
    <sheetView topLeftCell="A15" workbookViewId="0">
      <selection activeCell="D23" sqref="D22:D23"/>
    </sheetView>
  </sheetViews>
  <sheetFormatPr baseColWidth="10" defaultRowHeight="12.75" x14ac:dyDescent="0.2"/>
  <cols>
    <col min="1" max="1" width="15.5703125" style="33" customWidth="1"/>
    <col min="2" max="2" width="10" style="1" customWidth="1"/>
    <col min="3" max="3" width="3.5703125" style="30" customWidth="1"/>
    <col min="4" max="4" width="20.42578125" style="1" customWidth="1"/>
    <col min="5" max="5" width="17.140625" style="1" customWidth="1"/>
    <col min="6" max="6" width="15.5703125" style="1" customWidth="1"/>
    <col min="7" max="7" width="17" style="1" customWidth="1"/>
    <col min="8" max="8" width="17.42578125" style="1" customWidth="1"/>
    <col min="9" max="9" width="16.7109375" style="1" bestFit="1" customWidth="1"/>
    <col min="10" max="10" width="16.42578125" style="1" bestFit="1" customWidth="1"/>
    <col min="11" max="11" width="16.85546875" style="1" customWidth="1"/>
    <col min="12" max="13" width="15" style="1" bestFit="1" customWidth="1"/>
    <col min="14" max="15" width="14.42578125" style="1" bestFit="1" customWidth="1"/>
    <col min="16" max="16" width="15.5703125" style="1" customWidth="1"/>
    <col min="17" max="17" width="13.85546875" style="1" hidden="1" customWidth="1"/>
    <col min="18" max="18" width="5" style="1" hidden="1" customWidth="1"/>
    <col min="19" max="19" width="16.5703125" style="1" hidden="1" customWidth="1"/>
    <col min="20" max="20" width="5" style="1" hidden="1" customWidth="1"/>
    <col min="21" max="21" width="15.42578125" style="1" hidden="1" customWidth="1"/>
    <col min="22" max="22" width="5" style="1" hidden="1" customWidth="1"/>
    <col min="23" max="23" width="11.42578125" style="1"/>
    <col min="24" max="24" width="16.5703125" style="1" bestFit="1" customWidth="1"/>
    <col min="25" max="16384" width="11.42578125" style="1"/>
  </cols>
  <sheetData>
    <row r="1" spans="1:24" x14ac:dyDescent="0.2"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4"/>
    </row>
    <row r="2" spans="1:24" x14ac:dyDescent="0.2">
      <c r="B2" s="2"/>
      <c r="C2" s="3"/>
      <c r="D2" s="2"/>
      <c r="E2" s="2"/>
      <c r="F2" s="2"/>
      <c r="G2" s="5" t="str">
        <f>"INFORME PRESUPUESTAL"&amp;" "&amp;D5</f>
        <v>INFORME PRESUPUESTAL A DICIEMBRE 31 DE 2014</v>
      </c>
      <c r="H2" s="2"/>
      <c r="I2" s="2"/>
      <c r="J2" s="2"/>
      <c r="K2" s="2"/>
      <c r="L2" s="2"/>
      <c r="M2" s="2"/>
      <c r="N2" s="2"/>
      <c r="O2" s="2"/>
      <c r="P2" s="4"/>
    </row>
    <row r="3" spans="1:24" ht="15.75" x14ac:dyDescent="0.25">
      <c r="B3" s="2"/>
      <c r="C3" s="3"/>
      <c r="D3" s="35" t="s">
        <v>14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4"/>
    </row>
    <row r="4" spans="1:24" ht="15.75" x14ac:dyDescent="0.25">
      <c r="B4" s="2"/>
      <c r="C4" s="3"/>
      <c r="D4" s="35" t="s">
        <v>288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4"/>
    </row>
    <row r="5" spans="1:24" x14ac:dyDescent="0.2">
      <c r="B5" s="2"/>
      <c r="C5" s="3"/>
      <c r="D5" s="32" t="s">
        <v>334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4"/>
    </row>
    <row r="6" spans="1:24" x14ac:dyDescent="0.2">
      <c r="B6" s="2"/>
      <c r="C6" s="3"/>
      <c r="D6" s="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4"/>
    </row>
    <row r="7" spans="1:24" ht="13.5" thickBot="1" x14ac:dyDescent="0.25">
      <c r="B7" s="2"/>
      <c r="C7" s="3"/>
      <c r="D7" s="5"/>
      <c r="E7" s="2"/>
      <c r="F7" s="21"/>
      <c r="G7" s="2"/>
      <c r="H7" s="2"/>
      <c r="I7" s="2"/>
      <c r="J7" s="2"/>
      <c r="K7" s="2"/>
      <c r="L7" s="2"/>
      <c r="M7" s="2"/>
      <c r="N7" s="2"/>
      <c r="O7" s="2"/>
      <c r="P7" s="4"/>
    </row>
    <row r="8" spans="1:24" x14ac:dyDescent="0.2">
      <c r="B8" s="6" t="s">
        <v>1</v>
      </c>
      <c r="C8" s="7"/>
      <c r="D8" s="8"/>
      <c r="E8" s="9" t="s">
        <v>18</v>
      </c>
      <c r="F8" s="36"/>
      <c r="G8" s="36" t="s">
        <v>2</v>
      </c>
      <c r="H8" s="36" t="s">
        <v>17</v>
      </c>
      <c r="I8" s="36" t="s">
        <v>6</v>
      </c>
      <c r="J8" s="36" t="s">
        <v>0</v>
      </c>
      <c r="K8" s="36" t="s">
        <v>220</v>
      </c>
      <c r="L8" s="36" t="s">
        <v>32</v>
      </c>
      <c r="M8" s="36" t="s">
        <v>32</v>
      </c>
      <c r="N8" s="36" t="s">
        <v>32</v>
      </c>
      <c r="O8" s="36" t="s">
        <v>32</v>
      </c>
      <c r="P8" s="4"/>
      <c r="Q8" s="1" t="s">
        <v>339</v>
      </c>
      <c r="S8" s="1" t="s">
        <v>340</v>
      </c>
      <c r="U8" s="1" t="s">
        <v>341</v>
      </c>
    </row>
    <row r="9" spans="1:24" ht="14.25" customHeight="1" thickBot="1" x14ac:dyDescent="0.25">
      <c r="B9" s="10" t="s">
        <v>3</v>
      </c>
      <c r="C9" s="11" t="s">
        <v>15</v>
      </c>
      <c r="D9" s="12" t="s">
        <v>4</v>
      </c>
      <c r="E9" s="10" t="s">
        <v>287</v>
      </c>
      <c r="F9" s="37"/>
      <c r="G9" s="12" t="s">
        <v>5</v>
      </c>
      <c r="H9" s="12" t="s">
        <v>7</v>
      </c>
      <c r="I9" s="12" t="s">
        <v>7</v>
      </c>
      <c r="J9" s="12" t="s">
        <v>7</v>
      </c>
      <c r="K9" s="12" t="s">
        <v>7</v>
      </c>
      <c r="L9" s="12" t="s">
        <v>280</v>
      </c>
      <c r="M9" s="12" t="s">
        <v>281</v>
      </c>
      <c r="N9" s="12" t="s">
        <v>282</v>
      </c>
      <c r="O9" s="12" t="s">
        <v>283</v>
      </c>
      <c r="P9" s="4"/>
    </row>
    <row r="10" spans="1:24" ht="13.5" customHeight="1" thickBot="1" x14ac:dyDescent="0.25">
      <c r="B10" s="13" t="s">
        <v>16</v>
      </c>
      <c r="C10" s="14"/>
      <c r="D10" s="37" t="s">
        <v>1</v>
      </c>
      <c r="E10" s="13"/>
      <c r="F10" s="15"/>
      <c r="G10" s="37">
        <v>1</v>
      </c>
      <c r="H10" s="37">
        <v>2</v>
      </c>
      <c r="I10" s="37">
        <v>3</v>
      </c>
      <c r="J10" s="37">
        <v>4</v>
      </c>
      <c r="K10" s="37">
        <v>5</v>
      </c>
      <c r="L10" s="37" t="s">
        <v>127</v>
      </c>
      <c r="M10" s="37" t="s">
        <v>128</v>
      </c>
      <c r="N10" s="37" t="s">
        <v>129</v>
      </c>
      <c r="O10" s="37" t="s">
        <v>130</v>
      </c>
      <c r="P10" s="4"/>
    </row>
    <row r="11" spans="1:24" s="16" customFormat="1" x14ac:dyDescent="0.2">
      <c r="A11" s="34"/>
      <c r="B11" s="38"/>
      <c r="C11" s="17"/>
      <c r="D11" s="38" t="s">
        <v>58</v>
      </c>
      <c r="E11" s="18">
        <f>+E12+E52+E137</f>
        <v>333346000000</v>
      </c>
      <c r="F11" s="18"/>
      <c r="G11" s="18">
        <f>+G12+G52+G137</f>
        <v>351346000000</v>
      </c>
      <c r="H11" s="18" t="e">
        <f>+#REF!</f>
        <v>#REF!</v>
      </c>
      <c r="I11" s="18" t="e">
        <f>+I12+I52+I137</f>
        <v>#REF!</v>
      </c>
      <c r="J11" s="18" t="e">
        <f>+J12+J52+J137</f>
        <v>#REF!</v>
      </c>
      <c r="K11" s="18" t="e">
        <f>+K12+K52+K137</f>
        <v>#REF!</v>
      </c>
      <c r="L11" s="18" t="e">
        <f t="shared" ref="L11:L50" si="0">+G11-H11</f>
        <v>#REF!</v>
      </c>
      <c r="M11" s="18" t="e">
        <f t="shared" ref="M11:M50" si="1">+H11-I11</f>
        <v>#REF!</v>
      </c>
      <c r="N11" s="18" t="e">
        <f t="shared" ref="N11:N50" si="2">+I11-J11</f>
        <v>#REF!</v>
      </c>
      <c r="O11" s="18" t="e">
        <f t="shared" ref="O11:O50" si="3">+J11-K11</f>
        <v>#REF!</v>
      </c>
      <c r="P11" s="2"/>
      <c r="Q11" s="18">
        <f>+Q12+Q52+Q137</f>
        <v>333458647593.56</v>
      </c>
      <c r="R11" s="23" t="e">
        <f t="shared" ref="R11:R42" si="4">+H11-Q11</f>
        <v>#REF!</v>
      </c>
      <c r="S11" s="18">
        <f>+S12+S52+S137</f>
        <v>314842238244.81</v>
      </c>
      <c r="U11" s="18">
        <f>+U12+U52+U137</f>
        <v>293869561306</v>
      </c>
    </row>
    <row r="12" spans="1:24" s="16" customFormat="1" x14ac:dyDescent="0.2">
      <c r="A12" s="34"/>
      <c r="B12" s="19" t="s">
        <v>142</v>
      </c>
      <c r="C12" s="17"/>
      <c r="D12" s="38" t="s">
        <v>57</v>
      </c>
      <c r="E12" s="18">
        <f>+E13+E33+E35</f>
        <v>91943000000</v>
      </c>
      <c r="F12" s="18"/>
      <c r="G12" s="18">
        <f>+G13+G33+G35</f>
        <v>127009648000</v>
      </c>
      <c r="H12" s="18" t="e">
        <f>+#REF!</f>
        <v>#REF!</v>
      </c>
      <c r="I12" s="18" t="e">
        <f>+I13+I33+I35</f>
        <v>#REF!</v>
      </c>
      <c r="J12" s="18" t="e">
        <f>+J13+J33+J35</f>
        <v>#REF!</v>
      </c>
      <c r="K12" s="18" t="e">
        <f>+K13+K33+K35</f>
        <v>#REF!</v>
      </c>
      <c r="L12" s="18" t="e">
        <f t="shared" si="0"/>
        <v>#REF!</v>
      </c>
      <c r="M12" s="18" t="e">
        <f t="shared" si="1"/>
        <v>#REF!</v>
      </c>
      <c r="N12" s="18" t="e">
        <f t="shared" si="2"/>
        <v>#REF!</v>
      </c>
      <c r="O12" s="18" t="e">
        <f t="shared" si="3"/>
        <v>#REF!</v>
      </c>
      <c r="P12" s="2"/>
      <c r="Q12" s="18">
        <f>+Q13+Q33+Q35</f>
        <v>118189874673</v>
      </c>
      <c r="R12" s="23" t="e">
        <f t="shared" si="4"/>
        <v>#REF!</v>
      </c>
      <c r="S12" s="18">
        <f>+S13+S33+S35</f>
        <v>105677084036</v>
      </c>
      <c r="U12" s="18">
        <f>+U13+U33+U35</f>
        <v>105573789162</v>
      </c>
      <c r="X12" s="20"/>
    </row>
    <row r="13" spans="1:24" s="44" customFormat="1" x14ac:dyDescent="0.2">
      <c r="A13" s="39"/>
      <c r="B13" s="40" t="s">
        <v>221</v>
      </c>
      <c r="C13" s="17"/>
      <c r="D13" s="52" t="s">
        <v>222</v>
      </c>
      <c r="E13" s="57">
        <f>+E14+E18+E20+E29+E32</f>
        <v>66786000000</v>
      </c>
      <c r="F13" s="57"/>
      <c r="G13" s="57">
        <f>+G14+G18+G20+G29+G32</f>
        <v>91532348000</v>
      </c>
      <c r="H13" s="18" t="e">
        <f>+#REF!</f>
        <v>#REF!</v>
      </c>
      <c r="I13" s="57" t="e">
        <f>+I14+I18+I20+I29+I32</f>
        <v>#REF!</v>
      </c>
      <c r="J13" s="57" t="e">
        <f>+J14+J18+J20+J29+J32</f>
        <v>#REF!</v>
      </c>
      <c r="K13" s="57" t="e">
        <f>+K14+K18+K20+K29+K32</f>
        <v>#REF!</v>
      </c>
      <c r="L13" s="18" t="e">
        <f t="shared" si="0"/>
        <v>#REF!</v>
      </c>
      <c r="M13" s="18" t="e">
        <f t="shared" si="1"/>
        <v>#REF!</v>
      </c>
      <c r="N13" s="18" t="e">
        <f t="shared" si="2"/>
        <v>#REF!</v>
      </c>
      <c r="O13" s="18" t="e">
        <f t="shared" si="3"/>
        <v>#REF!</v>
      </c>
      <c r="P13" s="2"/>
      <c r="Q13" s="57">
        <f>+Q14+Q18+Q20+Q29+Q32</f>
        <v>84210675684</v>
      </c>
      <c r="R13" s="23" t="e">
        <f t="shared" si="4"/>
        <v>#REF!</v>
      </c>
      <c r="S13" s="57">
        <f>+S14+S18+S20+S29+S32</f>
        <v>76584269840</v>
      </c>
      <c r="U13" s="57">
        <f>+U14+U18+U20+U29+U32</f>
        <v>76584269840</v>
      </c>
      <c r="X13" s="45"/>
    </row>
    <row r="14" spans="1:24" s="44" customFormat="1" x14ac:dyDescent="0.2">
      <c r="A14" s="39"/>
      <c r="B14" s="40" t="s">
        <v>223</v>
      </c>
      <c r="C14" s="17">
        <v>10</v>
      </c>
      <c r="D14" s="52" t="s">
        <v>224</v>
      </c>
      <c r="E14" s="57">
        <f>SUM(E15:E17)</f>
        <v>51091000000</v>
      </c>
      <c r="F14" s="57"/>
      <c r="G14" s="57">
        <f>SUM(G15:G17)</f>
        <v>70793198000</v>
      </c>
      <c r="H14" s="18" t="e">
        <f>+#REF!</f>
        <v>#REF!</v>
      </c>
      <c r="I14" s="57" t="e">
        <f>SUM(I15:I17)</f>
        <v>#REF!</v>
      </c>
      <c r="J14" s="57" t="e">
        <f>SUM(J15:J17)</f>
        <v>#REF!</v>
      </c>
      <c r="K14" s="57" t="e">
        <f>SUM(K15:K17)</f>
        <v>#REF!</v>
      </c>
      <c r="L14" s="18" t="e">
        <f t="shared" si="0"/>
        <v>#REF!</v>
      </c>
      <c r="M14" s="18" t="e">
        <f t="shared" si="1"/>
        <v>#REF!</v>
      </c>
      <c r="N14" s="18" t="e">
        <f t="shared" si="2"/>
        <v>#REF!</v>
      </c>
      <c r="O14" s="18" t="e">
        <f t="shared" si="3"/>
        <v>#REF!</v>
      </c>
      <c r="P14" s="21"/>
      <c r="Q14" s="57">
        <f>SUM(Q15:Q17)</f>
        <v>64045844072</v>
      </c>
      <c r="R14" s="23" t="e">
        <f t="shared" si="4"/>
        <v>#REF!</v>
      </c>
      <c r="S14" s="57">
        <f>SUM(S15:S17)</f>
        <v>58011015237</v>
      </c>
      <c r="U14" s="57">
        <f>SUM(U15:U17)</f>
        <v>58011015237</v>
      </c>
      <c r="X14" s="45"/>
    </row>
    <row r="15" spans="1:24" s="44" customFormat="1" x14ac:dyDescent="0.2">
      <c r="A15" s="39" t="str">
        <f>+B15&amp;C15</f>
        <v>A 1-0-1-1-110</v>
      </c>
      <c r="B15" s="40" t="s">
        <v>304</v>
      </c>
      <c r="C15" s="41">
        <v>10</v>
      </c>
      <c r="D15" s="42" t="s">
        <v>38</v>
      </c>
      <c r="E15" s="25">
        <v>47068000000</v>
      </c>
      <c r="F15" s="25"/>
      <c r="G15" s="25">
        <v>66389697681</v>
      </c>
      <c r="H15" s="18" t="e">
        <f>+#REF!</f>
        <v>#REF!</v>
      </c>
      <c r="I15" s="25" t="e">
        <f>SUM(#REF!)</f>
        <v>#REF!</v>
      </c>
      <c r="J15" s="25" t="e">
        <f>SUM(#REF!)</f>
        <v>#REF!</v>
      </c>
      <c r="K15" s="25" t="e">
        <f>SUM(#REF!)</f>
        <v>#REF!</v>
      </c>
      <c r="L15" s="18" t="e">
        <f t="shared" si="0"/>
        <v>#REF!</v>
      </c>
      <c r="M15" s="18" t="e">
        <f t="shared" si="1"/>
        <v>#REF!</v>
      </c>
      <c r="N15" s="18" t="e">
        <f t="shared" si="2"/>
        <v>#REF!</v>
      </c>
      <c r="O15" s="18" t="e">
        <f t="shared" si="3"/>
        <v>#REF!</v>
      </c>
      <c r="P15" s="22"/>
      <c r="Q15" s="25">
        <v>59643343753</v>
      </c>
      <c r="R15" s="23" t="e">
        <f t="shared" si="4"/>
        <v>#REF!</v>
      </c>
      <c r="S15" s="25">
        <v>54134064301</v>
      </c>
      <c r="T15" s="47" t="e">
        <f>+I15-S15</f>
        <v>#REF!</v>
      </c>
      <c r="U15" s="25">
        <v>54134064301</v>
      </c>
      <c r="V15" s="47" t="e">
        <f>+J15-U15</f>
        <v>#REF!</v>
      </c>
      <c r="X15" s="45"/>
    </row>
    <row r="16" spans="1:24" s="44" customFormat="1" x14ac:dyDescent="0.2">
      <c r="A16" s="39" t="str">
        <f t="shared" ref="A16:A34" si="5">+B16&amp;C16</f>
        <v>A 1-0-1-1-210</v>
      </c>
      <c r="B16" s="40" t="s">
        <v>305</v>
      </c>
      <c r="C16" s="41">
        <v>10</v>
      </c>
      <c r="D16" s="42" t="s">
        <v>41</v>
      </c>
      <c r="E16" s="25">
        <v>3673000000</v>
      </c>
      <c r="F16" s="25"/>
      <c r="G16" s="25">
        <v>3832754577</v>
      </c>
      <c r="H16" s="18" t="e">
        <f>+#REF!</f>
        <v>#REF!</v>
      </c>
      <c r="I16" s="25" t="e">
        <f>SUM(#REF!)</f>
        <v>#REF!</v>
      </c>
      <c r="J16" s="25" t="e">
        <f>SUM(#REF!)</f>
        <v>#REF!</v>
      </c>
      <c r="K16" s="25" t="e">
        <f>SUM(#REF!)</f>
        <v>#REF!</v>
      </c>
      <c r="L16" s="18" t="e">
        <f t="shared" si="0"/>
        <v>#REF!</v>
      </c>
      <c r="M16" s="18" t="e">
        <f t="shared" si="1"/>
        <v>#REF!</v>
      </c>
      <c r="N16" s="18" t="e">
        <f t="shared" si="2"/>
        <v>#REF!</v>
      </c>
      <c r="O16" s="18" t="e">
        <f t="shared" si="3"/>
        <v>#REF!</v>
      </c>
      <c r="P16" s="21"/>
      <c r="Q16" s="25">
        <v>3832754577</v>
      </c>
      <c r="R16" s="23" t="e">
        <f t="shared" si="4"/>
        <v>#REF!</v>
      </c>
      <c r="S16" s="25">
        <v>3403013580</v>
      </c>
      <c r="T16" s="47" t="e">
        <f>+I16-S16</f>
        <v>#REF!</v>
      </c>
      <c r="U16" s="25">
        <v>3403013580</v>
      </c>
      <c r="V16" s="47" t="e">
        <f>+J16-U16</f>
        <v>#REF!</v>
      </c>
      <c r="X16" s="45"/>
    </row>
    <row r="17" spans="1:24" s="44" customFormat="1" x14ac:dyDescent="0.2">
      <c r="A17" s="39" t="str">
        <f t="shared" si="5"/>
        <v>A 1-0-1-1-410</v>
      </c>
      <c r="B17" s="40" t="s">
        <v>306</v>
      </c>
      <c r="C17" s="41">
        <v>10</v>
      </c>
      <c r="D17" s="42" t="s">
        <v>42</v>
      </c>
      <c r="E17" s="25">
        <v>350000000</v>
      </c>
      <c r="F17" s="25"/>
      <c r="G17" s="25">
        <v>570745742</v>
      </c>
      <c r="H17" s="18" t="e">
        <f>+#REF!</f>
        <v>#REF!</v>
      </c>
      <c r="I17" s="25" t="e">
        <f>SUM(#REF!)</f>
        <v>#REF!</v>
      </c>
      <c r="J17" s="25" t="e">
        <f>SUM(#REF!)</f>
        <v>#REF!</v>
      </c>
      <c r="K17" s="25" t="e">
        <f>SUM(#REF!)</f>
        <v>#REF!</v>
      </c>
      <c r="L17" s="18" t="e">
        <f t="shared" si="0"/>
        <v>#REF!</v>
      </c>
      <c r="M17" s="18" t="e">
        <f t="shared" si="1"/>
        <v>#REF!</v>
      </c>
      <c r="N17" s="18" t="e">
        <f t="shared" si="2"/>
        <v>#REF!</v>
      </c>
      <c r="O17" s="18" t="e">
        <f t="shared" si="3"/>
        <v>#REF!</v>
      </c>
      <c r="P17" s="2"/>
      <c r="Q17" s="25">
        <v>569745742</v>
      </c>
      <c r="R17" s="23" t="e">
        <f t="shared" si="4"/>
        <v>#REF!</v>
      </c>
      <c r="S17" s="25">
        <v>473937356</v>
      </c>
      <c r="T17" s="47" t="e">
        <f>+I17-S17</f>
        <v>#REF!</v>
      </c>
      <c r="U17" s="25">
        <v>473937356</v>
      </c>
      <c r="V17" s="47" t="e">
        <f>+J17-U17</f>
        <v>#REF!</v>
      </c>
      <c r="X17" s="45"/>
    </row>
    <row r="18" spans="1:24" s="44" customFormat="1" x14ac:dyDescent="0.2">
      <c r="A18" s="39"/>
      <c r="B18" s="40" t="s">
        <v>236</v>
      </c>
      <c r="C18" s="41">
        <v>10</v>
      </c>
      <c r="D18" s="46" t="s">
        <v>237</v>
      </c>
      <c r="E18" s="43">
        <f>+E19</f>
        <v>1054000000</v>
      </c>
      <c r="F18" s="43"/>
      <c r="G18" s="43">
        <f>+G19</f>
        <v>1758500000</v>
      </c>
      <c r="H18" s="18" t="e">
        <f>+#REF!</f>
        <v>#REF!</v>
      </c>
      <c r="I18" s="43" t="e">
        <f>+I19</f>
        <v>#REF!</v>
      </c>
      <c r="J18" s="43" t="e">
        <f>+J19</f>
        <v>#REF!</v>
      </c>
      <c r="K18" s="43" t="e">
        <f>+K19</f>
        <v>#REF!</v>
      </c>
      <c r="L18" s="18" t="e">
        <f t="shared" si="0"/>
        <v>#REF!</v>
      </c>
      <c r="M18" s="18" t="e">
        <f t="shared" si="1"/>
        <v>#REF!</v>
      </c>
      <c r="N18" s="18" t="e">
        <f t="shared" si="2"/>
        <v>#REF!</v>
      </c>
      <c r="O18" s="18" t="e">
        <f t="shared" si="3"/>
        <v>#REF!</v>
      </c>
      <c r="P18" s="2"/>
      <c r="Q18" s="43">
        <f>+Q19</f>
        <v>1754000000</v>
      </c>
      <c r="R18" s="23" t="e">
        <f t="shared" si="4"/>
        <v>#REF!</v>
      </c>
      <c r="S18" s="43">
        <f>+S19</f>
        <v>1467677516</v>
      </c>
      <c r="U18" s="43">
        <f>+U19</f>
        <v>1467677516</v>
      </c>
      <c r="X18" s="45"/>
    </row>
    <row r="19" spans="1:24" s="44" customFormat="1" x14ac:dyDescent="0.2">
      <c r="A19" s="39" t="str">
        <f t="shared" si="5"/>
        <v>A 1-0-1-4-210</v>
      </c>
      <c r="B19" s="40" t="s">
        <v>307</v>
      </c>
      <c r="C19" s="41">
        <v>10</v>
      </c>
      <c r="D19" s="42" t="s">
        <v>39</v>
      </c>
      <c r="E19" s="25">
        <v>1054000000</v>
      </c>
      <c r="F19" s="25"/>
      <c r="G19" s="25">
        <v>1758500000</v>
      </c>
      <c r="H19" s="18" t="e">
        <f>+#REF!</f>
        <v>#REF!</v>
      </c>
      <c r="I19" s="25" t="e">
        <f>SUM(#REF!)</f>
        <v>#REF!</v>
      </c>
      <c r="J19" s="25" t="e">
        <f>SUM(#REF!)</f>
        <v>#REF!</v>
      </c>
      <c r="K19" s="25" t="e">
        <f>SUM(#REF!)</f>
        <v>#REF!</v>
      </c>
      <c r="L19" s="18" t="e">
        <f t="shared" si="0"/>
        <v>#REF!</v>
      </c>
      <c r="M19" s="18" t="e">
        <f t="shared" si="1"/>
        <v>#REF!</v>
      </c>
      <c r="N19" s="18" t="e">
        <f t="shared" si="2"/>
        <v>#REF!</v>
      </c>
      <c r="O19" s="18" t="e">
        <f t="shared" si="3"/>
        <v>#REF!</v>
      </c>
      <c r="P19" s="2"/>
      <c r="Q19" s="25">
        <v>1754000000</v>
      </c>
      <c r="R19" s="23" t="e">
        <f t="shared" si="4"/>
        <v>#REF!</v>
      </c>
      <c r="S19" s="25">
        <v>1467677516</v>
      </c>
      <c r="T19" s="47" t="e">
        <f>+I19-S19</f>
        <v>#REF!</v>
      </c>
      <c r="U19" s="25">
        <v>1467677516</v>
      </c>
      <c r="V19" s="47" t="e">
        <f>+J19-U19</f>
        <v>#REF!</v>
      </c>
      <c r="X19" s="45"/>
    </row>
    <row r="20" spans="1:24" s="44" customFormat="1" x14ac:dyDescent="0.2">
      <c r="A20" s="39"/>
      <c r="B20" s="40" t="s">
        <v>225</v>
      </c>
      <c r="C20" s="41">
        <v>10</v>
      </c>
      <c r="D20" s="46" t="s">
        <v>226</v>
      </c>
      <c r="E20" s="43">
        <f>SUM(E21:E28)</f>
        <v>14111000000</v>
      </c>
      <c r="F20" s="43"/>
      <c r="G20" s="43">
        <f>SUM(G21:G28)</f>
        <v>18198000000</v>
      </c>
      <c r="H20" s="18" t="e">
        <f>+#REF!</f>
        <v>#REF!</v>
      </c>
      <c r="I20" s="43" t="e">
        <f>SUM(I21:I28)</f>
        <v>#REF!</v>
      </c>
      <c r="J20" s="43" t="e">
        <f>SUM(J21:J28)</f>
        <v>#REF!</v>
      </c>
      <c r="K20" s="43" t="e">
        <f>SUM(K21:K28)</f>
        <v>#REF!</v>
      </c>
      <c r="L20" s="18" t="e">
        <f t="shared" si="0"/>
        <v>#REF!</v>
      </c>
      <c r="M20" s="18" t="e">
        <f t="shared" si="1"/>
        <v>#REF!</v>
      </c>
      <c r="N20" s="18" t="e">
        <f t="shared" si="2"/>
        <v>#REF!</v>
      </c>
      <c r="O20" s="18" t="e">
        <f t="shared" si="3"/>
        <v>#REF!</v>
      </c>
      <c r="P20" s="2"/>
      <c r="Q20" s="43">
        <f>SUM(Q21:Q28)</f>
        <v>17658329247</v>
      </c>
      <c r="R20" s="23" t="e">
        <f t="shared" si="4"/>
        <v>#REF!</v>
      </c>
      <c r="S20" s="43">
        <f>SUM(S21:S28)</f>
        <v>16516656520</v>
      </c>
      <c r="U20" s="43">
        <f>SUM(U21:U28)</f>
        <v>16516656520</v>
      </c>
      <c r="X20" s="45"/>
    </row>
    <row r="21" spans="1:24" s="44" customFormat="1" ht="12" customHeight="1" x14ac:dyDescent="0.2">
      <c r="A21" s="39" t="str">
        <f t="shared" si="5"/>
        <v>A 1-0-1-5-110</v>
      </c>
      <c r="B21" s="40" t="s">
        <v>308</v>
      </c>
      <c r="C21" s="41">
        <v>10</v>
      </c>
      <c r="D21" s="42" t="s">
        <v>40</v>
      </c>
      <c r="E21" s="25">
        <v>1810000000</v>
      </c>
      <c r="F21" s="25"/>
      <c r="G21" s="25">
        <v>2921112468</v>
      </c>
      <c r="H21" s="18" t="e">
        <f>+#REF!</f>
        <v>#REF!</v>
      </c>
      <c r="I21" s="25" t="e">
        <f>SUM(#REF!)</f>
        <v>#REF!</v>
      </c>
      <c r="J21" s="25" t="e">
        <f>SUM(#REF!)</f>
        <v>#REF!</v>
      </c>
      <c r="K21" s="25" t="e">
        <f>SUM(#REF!)</f>
        <v>#REF!</v>
      </c>
      <c r="L21" s="18" t="e">
        <f t="shared" si="0"/>
        <v>#REF!</v>
      </c>
      <c r="M21" s="18" t="e">
        <f t="shared" si="1"/>
        <v>#REF!</v>
      </c>
      <c r="N21" s="18" t="e">
        <f t="shared" si="2"/>
        <v>#REF!</v>
      </c>
      <c r="O21" s="18" t="e">
        <f t="shared" si="3"/>
        <v>#REF!</v>
      </c>
      <c r="P21" s="2"/>
      <c r="Q21" s="25">
        <v>2920481775</v>
      </c>
      <c r="R21" s="23" t="e">
        <f t="shared" si="4"/>
        <v>#REF!</v>
      </c>
      <c r="S21" s="25">
        <v>2804613624</v>
      </c>
      <c r="T21" s="47" t="e">
        <f t="shared" ref="T21:T28" si="6">+I21-S21</f>
        <v>#REF!</v>
      </c>
      <c r="U21" s="25">
        <v>2804613624</v>
      </c>
      <c r="V21" s="47" t="e">
        <f t="shared" ref="V21:V28" si="7">+J21-U21</f>
        <v>#REF!</v>
      </c>
      <c r="X21" s="45"/>
    </row>
    <row r="22" spans="1:24" s="44" customFormat="1" ht="13.5" customHeight="1" x14ac:dyDescent="0.2">
      <c r="A22" s="39" t="str">
        <f t="shared" si="5"/>
        <v>A 1-0-1-5-210</v>
      </c>
      <c r="B22" s="40" t="s">
        <v>309</v>
      </c>
      <c r="C22" s="41">
        <v>10</v>
      </c>
      <c r="D22" s="42" t="s">
        <v>43</v>
      </c>
      <c r="E22" s="25">
        <v>1629000000</v>
      </c>
      <c r="F22" s="25"/>
      <c r="G22" s="25">
        <v>1749366042</v>
      </c>
      <c r="H22" s="18" t="e">
        <f>+#REF!</f>
        <v>#REF!</v>
      </c>
      <c r="I22" s="25" t="e">
        <f>SUM(#REF!)</f>
        <v>#REF!</v>
      </c>
      <c r="J22" s="25" t="e">
        <f>SUM(#REF!)</f>
        <v>#REF!</v>
      </c>
      <c r="K22" s="25" t="e">
        <f>SUM(#REF!)</f>
        <v>#REF!</v>
      </c>
      <c r="L22" s="18" t="e">
        <f t="shared" si="0"/>
        <v>#REF!</v>
      </c>
      <c r="M22" s="18" t="e">
        <f t="shared" si="1"/>
        <v>#REF!</v>
      </c>
      <c r="N22" s="18" t="e">
        <f t="shared" si="2"/>
        <v>#REF!</v>
      </c>
      <c r="O22" s="18" t="e">
        <f t="shared" si="3"/>
        <v>#REF!</v>
      </c>
      <c r="P22" s="2"/>
      <c r="Q22" s="25">
        <v>1748477282</v>
      </c>
      <c r="R22" s="23" t="e">
        <f t="shared" si="4"/>
        <v>#REF!</v>
      </c>
      <c r="S22" s="25">
        <v>1610464464</v>
      </c>
      <c r="T22" s="47" t="e">
        <f t="shared" si="6"/>
        <v>#REF!</v>
      </c>
      <c r="U22" s="25">
        <v>1610464464</v>
      </c>
      <c r="V22" s="47" t="e">
        <f t="shared" si="7"/>
        <v>#REF!</v>
      </c>
      <c r="X22" s="45"/>
    </row>
    <row r="23" spans="1:24" s="44" customFormat="1" x14ac:dyDescent="0.2">
      <c r="A23" s="39" t="str">
        <f t="shared" si="5"/>
        <v>A 1-0-1-5-1210</v>
      </c>
      <c r="B23" s="40" t="s">
        <v>310</v>
      </c>
      <c r="C23" s="41">
        <v>10</v>
      </c>
      <c r="D23" s="42" t="s">
        <v>44</v>
      </c>
      <c r="E23" s="25"/>
      <c r="F23" s="25"/>
      <c r="G23" s="25">
        <v>0</v>
      </c>
      <c r="H23" s="18" t="e">
        <f>+#REF!</f>
        <v>#REF!</v>
      </c>
      <c r="I23" s="25" t="e">
        <f>SUM(#REF!)</f>
        <v>#REF!</v>
      </c>
      <c r="J23" s="25" t="e">
        <f>SUM(#REF!)</f>
        <v>#REF!</v>
      </c>
      <c r="K23" s="25" t="e">
        <f>SUM(#REF!)</f>
        <v>#REF!</v>
      </c>
      <c r="L23" s="18" t="e">
        <f t="shared" si="0"/>
        <v>#REF!</v>
      </c>
      <c r="M23" s="18" t="e">
        <f t="shared" si="1"/>
        <v>#REF!</v>
      </c>
      <c r="N23" s="18" t="e">
        <f t="shared" si="2"/>
        <v>#REF!</v>
      </c>
      <c r="O23" s="18" t="e">
        <f t="shared" si="3"/>
        <v>#REF!</v>
      </c>
      <c r="P23" s="2"/>
      <c r="Q23" s="25">
        <v>0</v>
      </c>
      <c r="R23" s="23" t="e">
        <f t="shared" si="4"/>
        <v>#REF!</v>
      </c>
      <c r="S23" s="25">
        <v>0</v>
      </c>
      <c r="T23" s="47" t="e">
        <f t="shared" si="6"/>
        <v>#REF!</v>
      </c>
      <c r="U23" s="25">
        <v>0</v>
      </c>
      <c r="V23" s="47" t="e">
        <f t="shared" si="7"/>
        <v>#REF!</v>
      </c>
      <c r="X23" s="45"/>
    </row>
    <row r="24" spans="1:24" s="44" customFormat="1" x14ac:dyDescent="0.2">
      <c r="A24" s="39" t="str">
        <f t="shared" si="5"/>
        <v>A 1-0-1-5-1310</v>
      </c>
      <c r="B24" s="40" t="s">
        <v>311</v>
      </c>
      <c r="C24" s="41">
        <v>10</v>
      </c>
      <c r="D24" s="42" t="s">
        <v>45</v>
      </c>
      <c r="E24" s="25"/>
      <c r="F24" s="25"/>
      <c r="G24" s="25">
        <v>0</v>
      </c>
      <c r="H24" s="18" t="e">
        <f>+#REF!</f>
        <v>#REF!</v>
      </c>
      <c r="I24" s="25" t="e">
        <f>SUM(#REF!)</f>
        <v>#REF!</v>
      </c>
      <c r="J24" s="25" t="e">
        <f>SUM(#REF!)</f>
        <v>#REF!</v>
      </c>
      <c r="K24" s="25" t="e">
        <f>SUM(#REF!)</f>
        <v>#REF!</v>
      </c>
      <c r="L24" s="18" t="e">
        <f t="shared" si="0"/>
        <v>#REF!</v>
      </c>
      <c r="M24" s="18" t="e">
        <f t="shared" si="1"/>
        <v>#REF!</v>
      </c>
      <c r="N24" s="18" t="e">
        <f t="shared" si="2"/>
        <v>#REF!</v>
      </c>
      <c r="O24" s="18" t="e">
        <f t="shared" si="3"/>
        <v>#REF!</v>
      </c>
      <c r="P24" s="2"/>
      <c r="Q24" s="25">
        <v>0</v>
      </c>
      <c r="R24" s="23" t="e">
        <f t="shared" si="4"/>
        <v>#REF!</v>
      </c>
      <c r="S24" s="25">
        <v>0</v>
      </c>
      <c r="T24" s="47" t="e">
        <f t="shared" si="6"/>
        <v>#REF!</v>
      </c>
      <c r="U24" s="25">
        <v>0</v>
      </c>
      <c r="V24" s="47" t="e">
        <f t="shared" si="7"/>
        <v>#REF!</v>
      </c>
      <c r="X24" s="45"/>
    </row>
    <row r="25" spans="1:24" s="44" customFormat="1" x14ac:dyDescent="0.2">
      <c r="A25" s="39" t="str">
        <f t="shared" si="5"/>
        <v>A 1-0-1-5-1410</v>
      </c>
      <c r="B25" s="40" t="s">
        <v>312</v>
      </c>
      <c r="C25" s="41">
        <v>10</v>
      </c>
      <c r="D25" s="42" t="s">
        <v>46</v>
      </c>
      <c r="E25" s="25">
        <v>2030000000</v>
      </c>
      <c r="F25" s="25"/>
      <c r="G25" s="25">
        <v>2460132004</v>
      </c>
      <c r="H25" s="18" t="e">
        <f>+#REF!</f>
        <v>#REF!</v>
      </c>
      <c r="I25" s="25" t="e">
        <f>SUM(#REF!)</f>
        <v>#REF!</v>
      </c>
      <c r="J25" s="25" t="e">
        <f>SUM(#REF!)</f>
        <v>#REF!</v>
      </c>
      <c r="K25" s="25" t="e">
        <f>SUM(#REF!)</f>
        <v>#REF!</v>
      </c>
      <c r="L25" s="18" t="e">
        <f t="shared" si="0"/>
        <v>#REF!</v>
      </c>
      <c r="M25" s="18" t="e">
        <f t="shared" si="1"/>
        <v>#REF!</v>
      </c>
      <c r="N25" s="18" t="e">
        <f t="shared" si="2"/>
        <v>#REF!</v>
      </c>
      <c r="O25" s="18" t="e">
        <f t="shared" si="3"/>
        <v>#REF!</v>
      </c>
      <c r="P25" s="2"/>
      <c r="Q25" s="25">
        <v>2460132004</v>
      </c>
      <c r="R25" s="23" t="e">
        <f t="shared" si="4"/>
        <v>#REF!</v>
      </c>
      <c r="S25" s="25">
        <v>2324786477</v>
      </c>
      <c r="T25" s="47" t="e">
        <f t="shared" si="6"/>
        <v>#REF!</v>
      </c>
      <c r="U25" s="25">
        <v>2324786477</v>
      </c>
      <c r="V25" s="47" t="e">
        <f t="shared" si="7"/>
        <v>#REF!</v>
      </c>
      <c r="X25" s="45"/>
    </row>
    <row r="26" spans="1:24" s="44" customFormat="1" x14ac:dyDescent="0.2">
      <c r="A26" s="39" t="str">
        <f t="shared" si="5"/>
        <v>A 1-0-1-5-1510</v>
      </c>
      <c r="B26" s="40" t="s">
        <v>313</v>
      </c>
      <c r="C26" s="41">
        <v>10</v>
      </c>
      <c r="D26" s="42" t="s">
        <v>47</v>
      </c>
      <c r="E26" s="25">
        <v>2500000000</v>
      </c>
      <c r="F26" s="25"/>
      <c r="G26" s="25">
        <v>2608054171</v>
      </c>
      <c r="H26" s="18" t="e">
        <f>+#REF!</f>
        <v>#REF!</v>
      </c>
      <c r="I26" s="25" t="e">
        <f>SUM(#REF!)</f>
        <v>#REF!</v>
      </c>
      <c r="J26" s="25" t="e">
        <f>SUM(#REF!)</f>
        <v>#REF!</v>
      </c>
      <c r="K26" s="25" t="e">
        <f>SUM(#REF!)</f>
        <v>#REF!</v>
      </c>
      <c r="L26" s="18" t="e">
        <f t="shared" si="0"/>
        <v>#REF!</v>
      </c>
      <c r="M26" s="18" t="e">
        <f t="shared" si="1"/>
        <v>#REF!</v>
      </c>
      <c r="N26" s="18" t="e">
        <f t="shared" si="2"/>
        <v>#REF!</v>
      </c>
      <c r="O26" s="18" t="e">
        <f t="shared" si="3"/>
        <v>#REF!</v>
      </c>
      <c r="P26" s="2"/>
      <c r="Q26" s="25">
        <v>2607892565</v>
      </c>
      <c r="R26" s="23" t="e">
        <f t="shared" si="4"/>
        <v>#REF!</v>
      </c>
      <c r="S26" s="25">
        <v>2413705584</v>
      </c>
      <c r="T26" s="47" t="e">
        <f t="shared" si="6"/>
        <v>#REF!</v>
      </c>
      <c r="U26" s="25">
        <v>2413705584</v>
      </c>
      <c r="V26" s="47" t="e">
        <f t="shared" si="7"/>
        <v>#REF!</v>
      </c>
      <c r="X26" s="45"/>
    </row>
    <row r="27" spans="1:24" s="44" customFormat="1" x14ac:dyDescent="0.2">
      <c r="A27" s="39" t="str">
        <f t="shared" si="5"/>
        <v>A 1-0-1-5-1610</v>
      </c>
      <c r="B27" s="40" t="s">
        <v>314</v>
      </c>
      <c r="C27" s="41">
        <v>10</v>
      </c>
      <c r="D27" s="42" t="s">
        <v>48</v>
      </c>
      <c r="E27" s="25">
        <v>5000000000</v>
      </c>
      <c r="F27" s="25"/>
      <c r="G27" s="25">
        <v>6610068521</v>
      </c>
      <c r="H27" s="18" t="e">
        <f>+#REF!</f>
        <v>#REF!</v>
      </c>
      <c r="I27" s="25" t="e">
        <f>SUM(#REF!)</f>
        <v>#REF!</v>
      </c>
      <c r="J27" s="25" t="e">
        <f>SUM(#REF!)</f>
        <v>#REF!</v>
      </c>
      <c r="K27" s="25" t="e">
        <f>SUM(#REF!)</f>
        <v>#REF!</v>
      </c>
      <c r="L27" s="18" t="e">
        <f t="shared" si="0"/>
        <v>#REF!</v>
      </c>
      <c r="M27" s="18" t="e">
        <f t="shared" si="1"/>
        <v>#REF!</v>
      </c>
      <c r="N27" s="18" t="e">
        <f t="shared" si="2"/>
        <v>#REF!</v>
      </c>
      <c r="O27" s="18" t="e">
        <f t="shared" si="3"/>
        <v>#REF!</v>
      </c>
      <c r="P27" s="2"/>
      <c r="Q27" s="25">
        <v>6072439787</v>
      </c>
      <c r="R27" s="23" t="e">
        <f t="shared" si="4"/>
        <v>#REF!</v>
      </c>
      <c r="S27" s="25">
        <v>5547468558</v>
      </c>
      <c r="T27" s="47" t="e">
        <f t="shared" si="6"/>
        <v>#REF!</v>
      </c>
      <c r="U27" s="25">
        <v>5547468558</v>
      </c>
      <c r="V27" s="47" t="e">
        <f t="shared" si="7"/>
        <v>#REF!</v>
      </c>
      <c r="X27" s="45"/>
    </row>
    <row r="28" spans="1:24" s="44" customFormat="1" x14ac:dyDescent="0.2">
      <c r="A28" s="39" t="str">
        <f t="shared" si="5"/>
        <v>A 1-0-1-5-2210</v>
      </c>
      <c r="B28" s="40" t="s">
        <v>315</v>
      </c>
      <c r="C28" s="41">
        <v>10</v>
      </c>
      <c r="D28" s="42" t="s">
        <v>49</v>
      </c>
      <c r="E28" s="25">
        <v>1142000000</v>
      </c>
      <c r="F28" s="25"/>
      <c r="G28" s="25">
        <v>1849266794</v>
      </c>
      <c r="H28" s="18" t="e">
        <f>+#REF!</f>
        <v>#REF!</v>
      </c>
      <c r="I28" s="25" t="e">
        <f>SUM(#REF!)</f>
        <v>#REF!</v>
      </c>
      <c r="J28" s="25" t="e">
        <f>SUM(#REF!)</f>
        <v>#REF!</v>
      </c>
      <c r="K28" s="25" t="e">
        <f>SUM(#REF!)</f>
        <v>#REF!</v>
      </c>
      <c r="L28" s="18" t="e">
        <f t="shared" si="0"/>
        <v>#REF!</v>
      </c>
      <c r="M28" s="18" t="e">
        <f t="shared" si="1"/>
        <v>#REF!</v>
      </c>
      <c r="N28" s="18" t="e">
        <f t="shared" si="2"/>
        <v>#REF!</v>
      </c>
      <c r="O28" s="18" t="e">
        <f t="shared" si="3"/>
        <v>#REF!</v>
      </c>
      <c r="P28" s="2"/>
      <c r="Q28" s="25">
        <v>1848905834</v>
      </c>
      <c r="R28" s="23" t="e">
        <f t="shared" si="4"/>
        <v>#REF!</v>
      </c>
      <c r="S28" s="25">
        <v>1815617813</v>
      </c>
      <c r="T28" s="47" t="e">
        <f t="shared" si="6"/>
        <v>#REF!</v>
      </c>
      <c r="U28" s="25">
        <v>1815617813</v>
      </c>
      <c r="V28" s="47" t="e">
        <f t="shared" si="7"/>
        <v>#REF!</v>
      </c>
      <c r="X28" s="45"/>
    </row>
    <row r="29" spans="1:24" s="44" customFormat="1" x14ac:dyDescent="0.2">
      <c r="A29" s="39"/>
      <c r="B29" s="40" t="s">
        <v>227</v>
      </c>
      <c r="C29" s="41">
        <v>10</v>
      </c>
      <c r="D29" s="46" t="s">
        <v>228</v>
      </c>
      <c r="E29" s="43">
        <f>+E30+E31</f>
        <v>530000000</v>
      </c>
      <c r="F29" s="43"/>
      <c r="G29" s="43">
        <f>+G30+G31</f>
        <v>612650000</v>
      </c>
      <c r="H29" s="18" t="e">
        <f>+#REF!</f>
        <v>#REF!</v>
      </c>
      <c r="I29" s="43" t="e">
        <f>+I30+I31</f>
        <v>#REF!</v>
      </c>
      <c r="J29" s="43" t="e">
        <f>+J30+J31</f>
        <v>#REF!</v>
      </c>
      <c r="K29" s="43" t="e">
        <f>+K30+K31</f>
        <v>#REF!</v>
      </c>
      <c r="L29" s="18" t="e">
        <f t="shared" si="0"/>
        <v>#REF!</v>
      </c>
      <c r="M29" s="18" t="e">
        <f t="shared" si="1"/>
        <v>#REF!</v>
      </c>
      <c r="N29" s="18" t="e">
        <f t="shared" si="2"/>
        <v>#REF!</v>
      </c>
      <c r="O29" s="18" t="e">
        <f t="shared" si="3"/>
        <v>#REF!</v>
      </c>
      <c r="P29" s="2"/>
      <c r="Q29" s="43">
        <f>+Q30+Q31</f>
        <v>582502365</v>
      </c>
      <c r="R29" s="23" t="e">
        <f t="shared" si="4"/>
        <v>#REF!</v>
      </c>
      <c r="S29" s="43">
        <f>+S30+S31</f>
        <v>418920567</v>
      </c>
      <c r="U29" s="43">
        <f>+U30+U31</f>
        <v>418920567</v>
      </c>
      <c r="X29" s="45"/>
    </row>
    <row r="30" spans="1:24" s="44" customFormat="1" x14ac:dyDescent="0.2">
      <c r="A30" s="39" t="str">
        <f t="shared" si="5"/>
        <v>A 1-0-1-9-110</v>
      </c>
      <c r="B30" s="40" t="s">
        <v>143</v>
      </c>
      <c r="C30" s="41">
        <v>10</v>
      </c>
      <c r="D30" s="42" t="s">
        <v>50</v>
      </c>
      <c r="E30" s="25">
        <v>155000000</v>
      </c>
      <c r="F30" s="25"/>
      <c r="G30" s="25">
        <v>327650000</v>
      </c>
      <c r="H30" s="18" t="e">
        <f>+#REF!</f>
        <v>#REF!</v>
      </c>
      <c r="I30" s="25" t="e">
        <f>SUM(#REF!)</f>
        <v>#REF!</v>
      </c>
      <c r="J30" s="25" t="e">
        <f>SUM(#REF!)</f>
        <v>#REF!</v>
      </c>
      <c r="K30" s="25" t="e">
        <f>SUM(#REF!)</f>
        <v>#REF!</v>
      </c>
      <c r="L30" s="18" t="e">
        <f t="shared" si="0"/>
        <v>#REF!</v>
      </c>
      <c r="M30" s="18" t="e">
        <f t="shared" si="1"/>
        <v>#REF!</v>
      </c>
      <c r="N30" s="18" t="e">
        <f t="shared" si="2"/>
        <v>#REF!</v>
      </c>
      <c r="O30" s="18" t="e">
        <f t="shared" si="3"/>
        <v>#REF!</v>
      </c>
      <c r="P30" s="2"/>
      <c r="Q30" s="25">
        <v>327000000</v>
      </c>
      <c r="R30" s="23" t="e">
        <f t="shared" si="4"/>
        <v>#REF!</v>
      </c>
      <c r="S30" s="25">
        <v>253137425</v>
      </c>
      <c r="T30" s="47" t="e">
        <f>+I30-S30</f>
        <v>#REF!</v>
      </c>
      <c r="U30" s="25">
        <v>253137425</v>
      </c>
      <c r="V30" s="47" t="e">
        <f>+J30-U30</f>
        <v>#REF!</v>
      </c>
      <c r="X30" s="45"/>
    </row>
    <row r="31" spans="1:24" s="44" customFormat="1" x14ac:dyDescent="0.2">
      <c r="A31" s="39" t="str">
        <f t="shared" si="5"/>
        <v>A 1-0-1-9-310</v>
      </c>
      <c r="B31" s="40" t="s">
        <v>144</v>
      </c>
      <c r="C31" s="41">
        <v>10</v>
      </c>
      <c r="D31" s="42" t="s">
        <v>51</v>
      </c>
      <c r="E31" s="25">
        <v>375000000</v>
      </c>
      <c r="F31" s="25"/>
      <c r="G31" s="25">
        <v>285000000</v>
      </c>
      <c r="H31" s="18" t="e">
        <f>+#REF!</f>
        <v>#REF!</v>
      </c>
      <c r="I31" s="25" t="e">
        <f>SUM(#REF!)</f>
        <v>#REF!</v>
      </c>
      <c r="J31" s="25" t="e">
        <f>SUM(#REF!)</f>
        <v>#REF!</v>
      </c>
      <c r="K31" s="25" t="e">
        <f>SUM(#REF!)</f>
        <v>#REF!</v>
      </c>
      <c r="L31" s="18" t="e">
        <f t="shared" si="0"/>
        <v>#REF!</v>
      </c>
      <c r="M31" s="18" t="e">
        <f t="shared" si="1"/>
        <v>#REF!</v>
      </c>
      <c r="N31" s="18" t="e">
        <f t="shared" si="2"/>
        <v>#REF!</v>
      </c>
      <c r="O31" s="18" t="e">
        <f t="shared" si="3"/>
        <v>#REF!</v>
      </c>
      <c r="P31" s="2"/>
      <c r="Q31" s="25">
        <v>255502365</v>
      </c>
      <c r="R31" s="23" t="e">
        <f t="shared" si="4"/>
        <v>#REF!</v>
      </c>
      <c r="S31" s="25">
        <v>165783142</v>
      </c>
      <c r="T31" s="47" t="e">
        <f>+I31-S31</f>
        <v>#REF!</v>
      </c>
      <c r="U31" s="25">
        <v>165783142</v>
      </c>
      <c r="V31" s="47" t="e">
        <f>+J31-U31</f>
        <v>#REF!</v>
      </c>
      <c r="X31" s="45"/>
    </row>
    <row r="32" spans="1:24" s="44" customFormat="1" x14ac:dyDescent="0.2">
      <c r="A32" s="39" t="str">
        <f>+B32&amp;C32</f>
        <v>A 1-0-1-99910</v>
      </c>
      <c r="B32" s="40" t="s">
        <v>336</v>
      </c>
      <c r="C32" s="41">
        <v>10</v>
      </c>
      <c r="D32" s="46" t="s">
        <v>335</v>
      </c>
      <c r="E32" s="25">
        <v>0</v>
      </c>
      <c r="F32" s="25"/>
      <c r="G32" s="25">
        <v>170000000</v>
      </c>
      <c r="H32" s="18" t="e">
        <f>+#REF!</f>
        <v>#REF!</v>
      </c>
      <c r="I32" s="25" t="e">
        <f>SUM(#REF!)</f>
        <v>#REF!</v>
      </c>
      <c r="J32" s="25" t="e">
        <f>SUM(#REF!)</f>
        <v>#REF!</v>
      </c>
      <c r="K32" s="25" t="e">
        <f>SUM(#REF!)</f>
        <v>#REF!</v>
      </c>
      <c r="L32" s="18" t="e">
        <f t="shared" si="0"/>
        <v>#REF!</v>
      </c>
      <c r="M32" s="18" t="e">
        <f t="shared" si="1"/>
        <v>#REF!</v>
      </c>
      <c r="N32" s="18" t="e">
        <f t="shared" si="2"/>
        <v>#REF!</v>
      </c>
      <c r="O32" s="18" t="e">
        <f t="shared" si="3"/>
        <v>#REF!</v>
      </c>
      <c r="P32" s="2"/>
      <c r="Q32" s="25">
        <v>170000000</v>
      </c>
      <c r="R32" s="23" t="e">
        <f t="shared" si="4"/>
        <v>#REF!</v>
      </c>
      <c r="S32" s="25">
        <v>170000000</v>
      </c>
      <c r="T32" s="47" t="e">
        <f>+I32-S32</f>
        <v>#REF!</v>
      </c>
      <c r="U32" s="25">
        <v>170000000</v>
      </c>
      <c r="V32" s="47" t="e">
        <f>+J32-U32</f>
        <v>#REF!</v>
      </c>
      <c r="X32" s="45"/>
    </row>
    <row r="33" spans="1:24" s="44" customFormat="1" x14ac:dyDescent="0.2">
      <c r="A33" s="39"/>
      <c r="B33" s="40" t="s">
        <v>229</v>
      </c>
      <c r="C33" s="41">
        <v>10</v>
      </c>
      <c r="D33" s="46" t="s">
        <v>230</v>
      </c>
      <c r="E33" s="43">
        <f>+E34</f>
        <v>2762000000</v>
      </c>
      <c r="F33" s="43"/>
      <c r="G33" s="43">
        <f>+G34</f>
        <v>3286000000</v>
      </c>
      <c r="H33" s="18" t="e">
        <f>+#REF!</f>
        <v>#REF!</v>
      </c>
      <c r="I33" s="43" t="e">
        <f>+I34</f>
        <v>#REF!</v>
      </c>
      <c r="J33" s="43" t="e">
        <f>+J34</f>
        <v>#REF!</v>
      </c>
      <c r="K33" s="43" t="e">
        <f>+K34</f>
        <v>#REF!</v>
      </c>
      <c r="L33" s="18" t="e">
        <f t="shared" si="0"/>
        <v>#REF!</v>
      </c>
      <c r="M33" s="18" t="e">
        <f t="shared" si="1"/>
        <v>#REF!</v>
      </c>
      <c r="N33" s="18" t="e">
        <f t="shared" si="2"/>
        <v>#REF!</v>
      </c>
      <c r="O33" s="18" t="e">
        <f t="shared" si="3"/>
        <v>#REF!</v>
      </c>
      <c r="P33" s="2"/>
      <c r="Q33" s="43">
        <f>+Q34</f>
        <v>3161198989</v>
      </c>
      <c r="R33" s="23" t="e">
        <f t="shared" si="4"/>
        <v>#REF!</v>
      </c>
      <c r="S33" s="43">
        <f>+S34</f>
        <v>3093158178</v>
      </c>
      <c r="U33" s="43">
        <f>+U34</f>
        <v>2989863304</v>
      </c>
      <c r="X33" s="45"/>
    </row>
    <row r="34" spans="1:24" s="44" customFormat="1" x14ac:dyDescent="0.2">
      <c r="A34" s="39" t="str">
        <f t="shared" si="5"/>
        <v>A 1-0-2-1210</v>
      </c>
      <c r="B34" s="40" t="s">
        <v>145</v>
      </c>
      <c r="C34" s="41">
        <v>10</v>
      </c>
      <c r="D34" s="42" t="s">
        <v>52</v>
      </c>
      <c r="E34" s="25">
        <v>2762000000</v>
      </c>
      <c r="F34" s="25"/>
      <c r="G34" s="25">
        <v>3286000000</v>
      </c>
      <c r="H34" s="18" t="e">
        <f>+#REF!</f>
        <v>#REF!</v>
      </c>
      <c r="I34" s="25" t="e">
        <f>SUM(#REF!)</f>
        <v>#REF!</v>
      </c>
      <c r="J34" s="25" t="e">
        <f>SUM(#REF!)</f>
        <v>#REF!</v>
      </c>
      <c r="K34" s="25" t="e">
        <f>SUM(#REF!)</f>
        <v>#REF!</v>
      </c>
      <c r="L34" s="18" t="e">
        <f t="shared" si="0"/>
        <v>#REF!</v>
      </c>
      <c r="M34" s="18" t="e">
        <f t="shared" si="1"/>
        <v>#REF!</v>
      </c>
      <c r="N34" s="18" t="e">
        <f t="shared" si="2"/>
        <v>#REF!</v>
      </c>
      <c r="O34" s="18" t="e">
        <f t="shared" si="3"/>
        <v>#REF!</v>
      </c>
      <c r="P34" s="2"/>
      <c r="Q34" s="25">
        <v>3161198989</v>
      </c>
      <c r="R34" s="23" t="e">
        <f t="shared" si="4"/>
        <v>#REF!</v>
      </c>
      <c r="S34" s="25">
        <v>3093158178</v>
      </c>
      <c r="T34" s="47" t="e">
        <f>+I34-S34</f>
        <v>#REF!</v>
      </c>
      <c r="U34" s="25">
        <v>2989863304</v>
      </c>
      <c r="V34" s="47" t="e">
        <f>+J34-U34</f>
        <v>#REF!</v>
      </c>
      <c r="X34" s="45"/>
    </row>
    <row r="35" spans="1:24" s="44" customFormat="1" x14ac:dyDescent="0.2">
      <c r="A35" s="39"/>
      <c r="B35" s="40" t="s">
        <v>231</v>
      </c>
      <c r="C35" s="41">
        <v>10</v>
      </c>
      <c r="D35" s="46" t="s">
        <v>238</v>
      </c>
      <c r="E35" s="43">
        <f>+E36+E42+E47+E48+E49+E50</f>
        <v>22395000000</v>
      </c>
      <c r="F35" s="43"/>
      <c r="G35" s="43">
        <f>+G36+G42+G47+G48+G49+G50</f>
        <v>32191300000</v>
      </c>
      <c r="H35" s="18" t="e">
        <f>+#REF!</f>
        <v>#REF!</v>
      </c>
      <c r="I35" s="43" t="e">
        <f>+I36+I42+I47+I48+I49+I50</f>
        <v>#REF!</v>
      </c>
      <c r="J35" s="43" t="e">
        <f>+J36+J42+J47+J48+J49+J50</f>
        <v>#REF!</v>
      </c>
      <c r="K35" s="43" t="e">
        <f>+K36+K42+K47+K48+K49+K50</f>
        <v>#REF!</v>
      </c>
      <c r="L35" s="18" t="e">
        <f t="shared" si="0"/>
        <v>#REF!</v>
      </c>
      <c r="M35" s="18" t="e">
        <f t="shared" si="1"/>
        <v>#REF!</v>
      </c>
      <c r="N35" s="18" t="e">
        <f t="shared" si="2"/>
        <v>#REF!</v>
      </c>
      <c r="O35" s="18" t="e">
        <f t="shared" si="3"/>
        <v>#REF!</v>
      </c>
      <c r="P35" s="2"/>
      <c r="Q35" s="43">
        <f>+Q36+Q42+Q47+Q48+Q49+Q50</f>
        <v>30818000000</v>
      </c>
      <c r="R35" s="23" t="e">
        <f t="shared" si="4"/>
        <v>#REF!</v>
      </c>
      <c r="S35" s="43">
        <f>+S36+S42+S47+S48+S49+S50</f>
        <v>25999656018</v>
      </c>
      <c r="U35" s="43">
        <f>+U36+U42+U47+U48+U49+U50</f>
        <v>25999656018</v>
      </c>
      <c r="X35" s="45"/>
    </row>
    <row r="36" spans="1:24" s="44" customFormat="1" x14ac:dyDescent="0.2">
      <c r="A36" s="39"/>
      <c r="B36" s="40" t="s">
        <v>232</v>
      </c>
      <c r="C36" s="41">
        <v>10</v>
      </c>
      <c r="D36" s="46" t="s">
        <v>233</v>
      </c>
      <c r="E36" s="43">
        <f>SUM(E37:E41)</f>
        <v>11341375000</v>
      </c>
      <c r="F36" s="43"/>
      <c r="G36" s="43">
        <f>SUM(G37:G41)</f>
        <v>16567594333</v>
      </c>
      <c r="H36" s="18" t="e">
        <f>+#REF!</f>
        <v>#REF!</v>
      </c>
      <c r="I36" s="43" t="e">
        <f>SUM(I37:I41)</f>
        <v>#REF!</v>
      </c>
      <c r="J36" s="43" t="e">
        <f>SUM(J37:J41)</f>
        <v>#REF!</v>
      </c>
      <c r="K36" s="43" t="e">
        <f>SUM(K37:K41)</f>
        <v>#REF!</v>
      </c>
      <c r="L36" s="18" t="e">
        <f t="shared" si="0"/>
        <v>#REF!</v>
      </c>
      <c r="M36" s="18" t="e">
        <f t="shared" si="1"/>
        <v>#REF!</v>
      </c>
      <c r="N36" s="18" t="e">
        <f t="shared" si="2"/>
        <v>#REF!</v>
      </c>
      <c r="O36" s="18" t="e">
        <f t="shared" si="3"/>
        <v>#REF!</v>
      </c>
      <c r="P36" s="2"/>
      <c r="Q36" s="43">
        <f>SUM(Q37:Q41)</f>
        <v>16070375000</v>
      </c>
      <c r="R36" s="23" t="e">
        <f t="shared" si="4"/>
        <v>#REF!</v>
      </c>
      <c r="S36" s="43">
        <f>SUM(S37:S41)</f>
        <v>13641977518</v>
      </c>
      <c r="U36" s="43">
        <f>SUM(U37:U41)</f>
        <v>13641977518</v>
      </c>
      <c r="X36" s="45"/>
    </row>
    <row r="37" spans="1:24" s="44" customFormat="1" x14ac:dyDescent="0.2">
      <c r="A37" s="39" t="str">
        <f t="shared" ref="A37:A50" si="8">+B37&amp;C37</f>
        <v>A 1-0-5-1-110</v>
      </c>
      <c r="B37" s="40" t="s">
        <v>316</v>
      </c>
      <c r="C37" s="41">
        <v>10</v>
      </c>
      <c r="D37" s="42" t="s">
        <v>71</v>
      </c>
      <c r="E37" s="25">
        <v>2317257000</v>
      </c>
      <c r="F37" s="25"/>
      <c r="G37" s="25">
        <v>3314774538</v>
      </c>
      <c r="H37" s="18" t="e">
        <f>+#REF!</f>
        <v>#REF!</v>
      </c>
      <c r="I37" s="25" t="e">
        <f>SUM(#REF!)</f>
        <v>#REF!</v>
      </c>
      <c r="J37" s="25" t="e">
        <f>SUM(#REF!)</f>
        <v>#REF!</v>
      </c>
      <c r="K37" s="25" t="e">
        <f>SUM(#REF!)</f>
        <v>#REF!</v>
      </c>
      <c r="L37" s="18" t="e">
        <f t="shared" si="0"/>
        <v>#REF!</v>
      </c>
      <c r="M37" s="18" t="e">
        <f t="shared" si="1"/>
        <v>#REF!</v>
      </c>
      <c r="N37" s="18" t="e">
        <f t="shared" si="2"/>
        <v>#REF!</v>
      </c>
      <c r="O37" s="18" t="e">
        <f t="shared" si="3"/>
        <v>#REF!</v>
      </c>
      <c r="P37" s="2"/>
      <c r="Q37" s="25">
        <v>3117257000</v>
      </c>
      <c r="R37" s="23" t="e">
        <f t="shared" si="4"/>
        <v>#REF!</v>
      </c>
      <c r="S37" s="25">
        <v>2642982700</v>
      </c>
      <c r="T37" s="47" t="e">
        <f>+I37-S37</f>
        <v>#REF!</v>
      </c>
      <c r="U37" s="25">
        <v>2642982700</v>
      </c>
      <c r="V37" s="47" t="e">
        <f>+J37-U37</f>
        <v>#REF!</v>
      </c>
      <c r="X37" s="45"/>
    </row>
    <row r="38" spans="1:24" s="44" customFormat="1" x14ac:dyDescent="0.2">
      <c r="A38" s="39" t="str">
        <f t="shared" si="8"/>
        <v>A 1-0-5-1-210</v>
      </c>
      <c r="B38" s="40" t="s">
        <v>146</v>
      </c>
      <c r="C38" s="41">
        <v>10</v>
      </c>
      <c r="D38" s="42" t="s">
        <v>72</v>
      </c>
      <c r="E38" s="25">
        <v>1505486000</v>
      </c>
      <c r="F38" s="25"/>
      <c r="G38" s="25">
        <v>2135327342</v>
      </c>
      <c r="H38" s="18" t="e">
        <f>+#REF!</f>
        <v>#REF!</v>
      </c>
      <c r="I38" s="25" t="e">
        <f>SUM(#REF!)</f>
        <v>#REF!</v>
      </c>
      <c r="J38" s="25" t="e">
        <f>SUM(#REF!)</f>
        <v>#REF!</v>
      </c>
      <c r="K38" s="25" t="e">
        <f>SUM(#REF!)</f>
        <v>#REF!</v>
      </c>
      <c r="L38" s="18" t="e">
        <f t="shared" si="0"/>
        <v>#REF!</v>
      </c>
      <c r="M38" s="18" t="e">
        <f t="shared" si="1"/>
        <v>#REF!</v>
      </c>
      <c r="N38" s="18" t="e">
        <f t="shared" si="2"/>
        <v>#REF!</v>
      </c>
      <c r="O38" s="18" t="e">
        <f t="shared" si="3"/>
        <v>#REF!</v>
      </c>
      <c r="P38" s="2"/>
      <c r="Q38" s="25">
        <v>2134486000</v>
      </c>
      <c r="R38" s="23" t="e">
        <f t="shared" si="4"/>
        <v>#REF!</v>
      </c>
      <c r="S38" s="25">
        <v>1781240856</v>
      </c>
      <c r="T38" s="47" t="e">
        <f>+I38-S38</f>
        <v>#REF!</v>
      </c>
      <c r="U38" s="25">
        <v>1781240856</v>
      </c>
      <c r="V38" s="47" t="e">
        <f>+J38-U38</f>
        <v>#REF!</v>
      </c>
      <c r="X38" s="45"/>
    </row>
    <row r="39" spans="1:24" s="44" customFormat="1" x14ac:dyDescent="0.2">
      <c r="A39" s="39" t="str">
        <f t="shared" si="8"/>
        <v>A 1-0-5-1-310</v>
      </c>
      <c r="B39" s="40" t="s">
        <v>147</v>
      </c>
      <c r="C39" s="41">
        <v>10</v>
      </c>
      <c r="D39" s="42" t="s">
        <v>73</v>
      </c>
      <c r="E39" s="25">
        <v>2533787000</v>
      </c>
      <c r="F39" s="25"/>
      <c r="G39" s="25">
        <v>3552236894</v>
      </c>
      <c r="H39" s="18" t="e">
        <f>+#REF!</f>
        <v>#REF!</v>
      </c>
      <c r="I39" s="25" t="e">
        <f>SUM(#REF!)</f>
        <v>#REF!</v>
      </c>
      <c r="J39" s="25" t="e">
        <f>SUM(#REF!)</f>
        <v>#REF!</v>
      </c>
      <c r="K39" s="25" t="e">
        <f>SUM(#REF!)</f>
        <v>#REF!</v>
      </c>
      <c r="L39" s="18" t="e">
        <f t="shared" si="0"/>
        <v>#REF!</v>
      </c>
      <c r="M39" s="18" t="e">
        <f t="shared" si="1"/>
        <v>#REF!</v>
      </c>
      <c r="N39" s="18" t="e">
        <f t="shared" si="2"/>
        <v>#REF!</v>
      </c>
      <c r="O39" s="18" t="e">
        <f t="shared" si="3"/>
        <v>#REF!</v>
      </c>
      <c r="P39" s="2"/>
      <c r="Q39" s="25">
        <v>3533787000</v>
      </c>
      <c r="R39" s="23" t="e">
        <f t="shared" si="4"/>
        <v>#REF!</v>
      </c>
      <c r="S39" s="25">
        <v>3104289151</v>
      </c>
      <c r="T39" s="47" t="e">
        <f>+I39-S39</f>
        <v>#REF!</v>
      </c>
      <c r="U39" s="25">
        <v>3104289151</v>
      </c>
      <c r="V39" s="47" t="e">
        <f>+J39-U39</f>
        <v>#REF!</v>
      </c>
      <c r="X39" s="45"/>
    </row>
    <row r="40" spans="1:24" s="44" customFormat="1" x14ac:dyDescent="0.2">
      <c r="A40" s="39" t="str">
        <f t="shared" si="8"/>
        <v>A 1-0-5-1-410</v>
      </c>
      <c r="B40" s="40" t="s">
        <v>148</v>
      </c>
      <c r="C40" s="41">
        <v>10</v>
      </c>
      <c r="D40" s="42" t="s">
        <v>74</v>
      </c>
      <c r="E40" s="25">
        <v>4700397000</v>
      </c>
      <c r="F40" s="25"/>
      <c r="G40" s="25">
        <v>6574439540</v>
      </c>
      <c r="H40" s="18" t="e">
        <f>+#REF!</f>
        <v>#REF!</v>
      </c>
      <c r="I40" s="25" t="e">
        <f>SUM(#REF!)</f>
        <v>#REF!</v>
      </c>
      <c r="J40" s="25" t="e">
        <f>SUM(#REF!)</f>
        <v>#REF!</v>
      </c>
      <c r="K40" s="25" t="e">
        <f>SUM(#REF!)</f>
        <v>#REF!</v>
      </c>
      <c r="L40" s="18" t="e">
        <f t="shared" si="0"/>
        <v>#REF!</v>
      </c>
      <c r="M40" s="18" t="e">
        <f t="shared" si="1"/>
        <v>#REF!</v>
      </c>
      <c r="N40" s="18" t="e">
        <f t="shared" si="2"/>
        <v>#REF!</v>
      </c>
      <c r="O40" s="18" t="e">
        <f t="shared" si="3"/>
        <v>#REF!</v>
      </c>
      <c r="P40" s="2"/>
      <c r="Q40" s="25">
        <v>6300397000</v>
      </c>
      <c r="R40" s="23" t="e">
        <f t="shared" si="4"/>
        <v>#REF!</v>
      </c>
      <c r="S40" s="25">
        <v>5294519624</v>
      </c>
      <c r="T40" s="47" t="e">
        <f>+I40-S40</f>
        <v>#REF!</v>
      </c>
      <c r="U40" s="25">
        <v>5294519624</v>
      </c>
      <c r="V40" s="47" t="e">
        <f>+J40-U40</f>
        <v>#REF!</v>
      </c>
      <c r="X40" s="45"/>
    </row>
    <row r="41" spans="1:24" s="44" customFormat="1" x14ac:dyDescent="0.2">
      <c r="A41" s="39" t="str">
        <f t="shared" si="8"/>
        <v>A 1-0-5-1-510</v>
      </c>
      <c r="B41" s="40" t="s">
        <v>149</v>
      </c>
      <c r="C41" s="41">
        <v>10</v>
      </c>
      <c r="D41" s="42" t="s">
        <v>75</v>
      </c>
      <c r="E41" s="25">
        <v>284448000</v>
      </c>
      <c r="F41" s="25"/>
      <c r="G41" s="25">
        <v>990816019</v>
      </c>
      <c r="H41" s="18" t="e">
        <f>+#REF!</f>
        <v>#REF!</v>
      </c>
      <c r="I41" s="25" t="e">
        <f>SUM(#REF!)</f>
        <v>#REF!</v>
      </c>
      <c r="J41" s="25" t="e">
        <f>SUM(#REF!)</f>
        <v>#REF!</v>
      </c>
      <c r="K41" s="25" t="e">
        <f>SUM(#REF!)</f>
        <v>#REF!</v>
      </c>
      <c r="L41" s="18" t="e">
        <f t="shared" si="0"/>
        <v>#REF!</v>
      </c>
      <c r="M41" s="18" t="e">
        <f t="shared" si="1"/>
        <v>#REF!</v>
      </c>
      <c r="N41" s="18" t="e">
        <f t="shared" si="2"/>
        <v>#REF!</v>
      </c>
      <c r="O41" s="18" t="e">
        <f t="shared" si="3"/>
        <v>#REF!</v>
      </c>
      <c r="P41" s="2"/>
      <c r="Q41" s="25">
        <v>984448000</v>
      </c>
      <c r="R41" s="23" t="e">
        <f t="shared" si="4"/>
        <v>#REF!</v>
      </c>
      <c r="S41" s="25">
        <v>818945187</v>
      </c>
      <c r="T41" s="47" t="e">
        <f>+I41-S41</f>
        <v>#REF!</v>
      </c>
      <c r="U41" s="25">
        <v>818945187</v>
      </c>
      <c r="V41" s="47" t="e">
        <f>+J41-U41</f>
        <v>#REF!</v>
      </c>
      <c r="X41" s="45"/>
    </row>
    <row r="42" spans="1:24" s="44" customFormat="1" x14ac:dyDescent="0.2">
      <c r="A42" s="39"/>
      <c r="B42" s="40" t="s">
        <v>234</v>
      </c>
      <c r="C42" s="41">
        <v>10</v>
      </c>
      <c r="D42" s="46" t="s">
        <v>235</v>
      </c>
      <c r="E42" s="43">
        <f>SUM(E43:E46)</f>
        <v>8098305000</v>
      </c>
      <c r="F42" s="43"/>
      <c r="G42" s="43">
        <f>SUM(G43:G46)</f>
        <v>11398686250</v>
      </c>
      <c r="H42" s="18" t="e">
        <f>+#REF!</f>
        <v>#REF!</v>
      </c>
      <c r="I42" s="43" t="e">
        <f>SUM(I43:I46)</f>
        <v>#REF!</v>
      </c>
      <c r="J42" s="43" t="e">
        <f>SUM(J43:J46)</f>
        <v>#REF!</v>
      </c>
      <c r="K42" s="43" t="e">
        <f>SUM(K43:K46)</f>
        <v>#REF!</v>
      </c>
      <c r="L42" s="18" t="e">
        <f t="shared" si="0"/>
        <v>#REF!</v>
      </c>
      <c r="M42" s="18" t="e">
        <f t="shared" si="1"/>
        <v>#REF!</v>
      </c>
      <c r="N42" s="18" t="e">
        <f t="shared" si="2"/>
        <v>#REF!</v>
      </c>
      <c r="O42" s="18" t="e">
        <f t="shared" si="3"/>
        <v>#REF!</v>
      </c>
      <c r="P42" s="2"/>
      <c r="Q42" s="43">
        <f>SUM(Q43:Q46)</f>
        <v>10539305000</v>
      </c>
      <c r="R42" s="23" t="e">
        <f t="shared" si="4"/>
        <v>#REF!</v>
      </c>
      <c r="S42" s="43">
        <f>SUM(S43:S46)</f>
        <v>8978581800</v>
      </c>
      <c r="U42" s="43">
        <f>SUM(U43:U46)</f>
        <v>8978581800</v>
      </c>
      <c r="X42" s="45"/>
    </row>
    <row r="43" spans="1:24" s="44" customFormat="1" ht="12" customHeight="1" x14ac:dyDescent="0.2">
      <c r="A43" s="39" t="str">
        <f t="shared" si="8"/>
        <v>A 1-0-5-2-110</v>
      </c>
      <c r="B43" s="40" t="s">
        <v>150</v>
      </c>
      <c r="C43" s="41">
        <v>10</v>
      </c>
      <c r="D43" s="42" t="s">
        <v>76</v>
      </c>
      <c r="E43" s="25">
        <v>47000000</v>
      </c>
      <c r="F43" s="25"/>
      <c r="G43" s="25">
        <v>66956704</v>
      </c>
      <c r="H43" s="18" t="e">
        <f>+#REF!</f>
        <v>#REF!</v>
      </c>
      <c r="I43" s="25" t="e">
        <f>SUM(#REF!)</f>
        <v>#REF!</v>
      </c>
      <c r="J43" s="25" t="e">
        <f>SUM(#REF!)</f>
        <v>#REF!</v>
      </c>
      <c r="K43" s="25" t="e">
        <f>SUM(#REF!)</f>
        <v>#REF!</v>
      </c>
      <c r="L43" s="18" t="e">
        <f t="shared" si="0"/>
        <v>#REF!</v>
      </c>
      <c r="M43" s="18" t="e">
        <f t="shared" si="1"/>
        <v>#REF!</v>
      </c>
      <c r="N43" s="18" t="e">
        <f t="shared" si="2"/>
        <v>#REF!</v>
      </c>
      <c r="O43" s="18" t="e">
        <f t="shared" si="3"/>
        <v>#REF!</v>
      </c>
      <c r="P43" s="2"/>
      <c r="Q43" s="25">
        <v>66000000</v>
      </c>
      <c r="R43" s="23" t="e">
        <f t="shared" ref="R43:R74" si="9">+H43-Q43</f>
        <v>#REF!</v>
      </c>
      <c r="S43" s="25">
        <v>60202300</v>
      </c>
      <c r="T43" s="47" t="e">
        <f t="shared" ref="T43:T50" si="10">+I43-S43</f>
        <v>#REF!</v>
      </c>
      <c r="U43" s="25">
        <v>60202300</v>
      </c>
      <c r="V43" s="47" t="e">
        <f t="shared" ref="V43:V50" si="11">+J43-U43</f>
        <v>#REF!</v>
      </c>
      <c r="X43" s="45"/>
    </row>
    <row r="44" spans="1:24" s="44" customFormat="1" ht="13.5" customHeight="1" x14ac:dyDescent="0.2">
      <c r="A44" s="39" t="str">
        <f t="shared" si="8"/>
        <v>A 1-0-5-2-210</v>
      </c>
      <c r="B44" s="40" t="s">
        <v>151</v>
      </c>
      <c r="C44" s="41">
        <v>10</v>
      </c>
      <c r="D44" s="42" t="s">
        <v>77</v>
      </c>
      <c r="E44" s="25">
        <v>3894562000</v>
      </c>
      <c r="F44" s="25"/>
      <c r="G44" s="25">
        <v>5490842983</v>
      </c>
      <c r="H44" s="18" t="e">
        <f>+#REF!</f>
        <v>#REF!</v>
      </c>
      <c r="I44" s="25" t="e">
        <f>SUM(#REF!)</f>
        <v>#REF!</v>
      </c>
      <c r="J44" s="25" t="e">
        <f>SUM(#REF!)</f>
        <v>#REF!</v>
      </c>
      <c r="K44" s="25" t="e">
        <f>SUM(#REF!)</f>
        <v>#REF!</v>
      </c>
      <c r="L44" s="18" t="e">
        <f t="shared" si="0"/>
        <v>#REF!</v>
      </c>
      <c r="M44" s="18" t="e">
        <f t="shared" si="1"/>
        <v>#REF!</v>
      </c>
      <c r="N44" s="18" t="e">
        <f t="shared" si="2"/>
        <v>#REF!</v>
      </c>
      <c r="O44" s="18" t="e">
        <f t="shared" si="3"/>
        <v>#REF!</v>
      </c>
      <c r="P44" s="2"/>
      <c r="Q44" s="25">
        <v>4894562000</v>
      </c>
      <c r="R44" s="23" t="e">
        <f t="shared" si="9"/>
        <v>#REF!</v>
      </c>
      <c r="S44" s="25">
        <v>4490894516</v>
      </c>
      <c r="T44" s="47" t="e">
        <f t="shared" si="10"/>
        <v>#REF!</v>
      </c>
      <c r="U44" s="25">
        <v>4490894516</v>
      </c>
      <c r="V44" s="47" t="e">
        <f t="shared" si="11"/>
        <v>#REF!</v>
      </c>
      <c r="X44" s="45"/>
    </row>
    <row r="45" spans="1:24" s="44" customFormat="1" ht="12.75" customHeight="1" x14ac:dyDescent="0.2">
      <c r="A45" s="39" t="str">
        <f t="shared" si="8"/>
        <v>A 1-0-5-2-310</v>
      </c>
      <c r="B45" s="40" t="s">
        <v>152</v>
      </c>
      <c r="C45" s="41">
        <v>10</v>
      </c>
      <c r="D45" s="42" t="s">
        <v>78</v>
      </c>
      <c r="E45" s="25">
        <v>4134073000</v>
      </c>
      <c r="F45" s="25"/>
      <c r="G45" s="25">
        <v>5795754932</v>
      </c>
      <c r="H45" s="18" t="e">
        <f>+#REF!</f>
        <v>#REF!</v>
      </c>
      <c r="I45" s="25" t="e">
        <f>SUM(#REF!)</f>
        <v>#REF!</v>
      </c>
      <c r="J45" s="25" t="e">
        <f>SUM(#REF!)</f>
        <v>#REF!</v>
      </c>
      <c r="K45" s="25" t="e">
        <f>SUM(#REF!)</f>
        <v>#REF!</v>
      </c>
      <c r="L45" s="18" t="e">
        <f t="shared" si="0"/>
        <v>#REF!</v>
      </c>
      <c r="M45" s="18" t="e">
        <f t="shared" si="1"/>
        <v>#REF!</v>
      </c>
      <c r="N45" s="18" t="e">
        <f t="shared" si="2"/>
        <v>#REF!</v>
      </c>
      <c r="O45" s="18" t="e">
        <f t="shared" si="3"/>
        <v>#REF!</v>
      </c>
      <c r="P45" s="2"/>
      <c r="Q45" s="25">
        <v>5534073000</v>
      </c>
      <c r="R45" s="23" t="e">
        <f t="shared" si="9"/>
        <v>#REF!</v>
      </c>
      <c r="S45" s="25">
        <v>4393613281</v>
      </c>
      <c r="T45" s="47" t="e">
        <f t="shared" si="10"/>
        <v>#REF!</v>
      </c>
      <c r="U45" s="25">
        <v>4393613281</v>
      </c>
      <c r="V45" s="47" t="e">
        <f t="shared" si="11"/>
        <v>#REF!</v>
      </c>
    </row>
    <row r="46" spans="1:24" s="44" customFormat="1" x14ac:dyDescent="0.2">
      <c r="A46" s="39" t="str">
        <f t="shared" si="8"/>
        <v>A 1-0-5-2-610</v>
      </c>
      <c r="B46" s="40" t="s">
        <v>153</v>
      </c>
      <c r="C46" s="41">
        <v>10</v>
      </c>
      <c r="D46" s="42" t="s">
        <v>79</v>
      </c>
      <c r="E46" s="25">
        <v>22670000</v>
      </c>
      <c r="F46" s="25"/>
      <c r="G46" s="25">
        <v>45131631</v>
      </c>
      <c r="H46" s="18" t="e">
        <f>+#REF!</f>
        <v>#REF!</v>
      </c>
      <c r="I46" s="25" t="e">
        <f>SUM(#REF!)</f>
        <v>#REF!</v>
      </c>
      <c r="J46" s="25" t="e">
        <f>SUM(#REF!)</f>
        <v>#REF!</v>
      </c>
      <c r="K46" s="25" t="e">
        <f>SUM(#REF!)</f>
        <v>#REF!</v>
      </c>
      <c r="L46" s="18" t="e">
        <f t="shared" si="0"/>
        <v>#REF!</v>
      </c>
      <c r="M46" s="18" t="e">
        <f t="shared" si="1"/>
        <v>#REF!</v>
      </c>
      <c r="N46" s="18" t="e">
        <f t="shared" si="2"/>
        <v>#REF!</v>
      </c>
      <c r="O46" s="18" t="e">
        <f t="shared" si="3"/>
        <v>#REF!</v>
      </c>
      <c r="P46" s="2"/>
      <c r="Q46" s="25">
        <v>44670000</v>
      </c>
      <c r="R46" s="23" t="e">
        <f t="shared" si="9"/>
        <v>#REF!</v>
      </c>
      <c r="S46" s="25">
        <v>33871703</v>
      </c>
      <c r="T46" s="47" t="e">
        <f t="shared" si="10"/>
        <v>#REF!</v>
      </c>
      <c r="U46" s="25">
        <v>33871703</v>
      </c>
      <c r="V46" s="47" t="e">
        <f t="shared" si="11"/>
        <v>#REF!</v>
      </c>
    </row>
    <row r="47" spans="1:24" s="44" customFormat="1" x14ac:dyDescent="0.2">
      <c r="A47" s="39" t="str">
        <f t="shared" si="8"/>
        <v>A 1-0-5-610</v>
      </c>
      <c r="B47" s="40" t="s">
        <v>320</v>
      </c>
      <c r="C47" s="41">
        <v>10</v>
      </c>
      <c r="D47" s="46" t="s">
        <v>33</v>
      </c>
      <c r="E47" s="43">
        <v>1773192000</v>
      </c>
      <c r="F47" s="43"/>
      <c r="G47" s="25">
        <v>2534798431</v>
      </c>
      <c r="H47" s="18" t="e">
        <f>+#REF!</f>
        <v>#REF!</v>
      </c>
      <c r="I47" s="43" t="e">
        <f>SUM(#REF!)</f>
        <v>#REF!</v>
      </c>
      <c r="J47" s="43" t="e">
        <f>SUM(#REF!)</f>
        <v>#REF!</v>
      </c>
      <c r="K47" s="43" t="e">
        <f>SUM(#REF!)</f>
        <v>#REF!</v>
      </c>
      <c r="L47" s="18" t="e">
        <f t="shared" si="0"/>
        <v>#REF!</v>
      </c>
      <c r="M47" s="18" t="e">
        <f t="shared" si="1"/>
        <v>#REF!</v>
      </c>
      <c r="N47" s="18" t="e">
        <f t="shared" si="2"/>
        <v>#REF!</v>
      </c>
      <c r="O47" s="18" t="e">
        <f t="shared" si="3"/>
        <v>#REF!</v>
      </c>
      <c r="P47" s="2"/>
      <c r="Q47" s="25">
        <v>2523192000</v>
      </c>
      <c r="R47" s="23" t="e">
        <f t="shared" si="9"/>
        <v>#REF!</v>
      </c>
      <c r="S47" s="25">
        <v>2027372300</v>
      </c>
      <c r="T47" s="47" t="e">
        <f t="shared" si="10"/>
        <v>#REF!</v>
      </c>
      <c r="U47" s="25">
        <v>2027372300</v>
      </c>
      <c r="V47" s="47" t="e">
        <f t="shared" si="11"/>
        <v>#REF!</v>
      </c>
    </row>
    <row r="48" spans="1:24" s="44" customFormat="1" x14ac:dyDescent="0.2">
      <c r="A48" s="39" t="str">
        <f t="shared" si="8"/>
        <v>A 1-0-5-710</v>
      </c>
      <c r="B48" s="40" t="s">
        <v>319</v>
      </c>
      <c r="C48" s="41">
        <v>10</v>
      </c>
      <c r="D48" s="46" t="s">
        <v>37</v>
      </c>
      <c r="E48" s="43">
        <v>295532000</v>
      </c>
      <c r="F48" s="43"/>
      <c r="G48" s="25">
        <v>422821771</v>
      </c>
      <c r="H48" s="18" t="e">
        <f>+#REF!</f>
        <v>#REF!</v>
      </c>
      <c r="I48" s="43" t="e">
        <f>SUM(#REF!)</f>
        <v>#REF!</v>
      </c>
      <c r="J48" s="43" t="e">
        <f>SUM(#REF!)</f>
        <v>#REF!</v>
      </c>
      <c r="K48" s="43" t="e">
        <f>SUM(#REF!)</f>
        <v>#REF!</v>
      </c>
      <c r="L48" s="18" t="e">
        <f t="shared" si="0"/>
        <v>#REF!</v>
      </c>
      <c r="M48" s="18" t="e">
        <f t="shared" si="1"/>
        <v>#REF!</v>
      </c>
      <c r="N48" s="18" t="e">
        <f t="shared" si="2"/>
        <v>#REF!</v>
      </c>
      <c r="O48" s="18" t="e">
        <f t="shared" si="3"/>
        <v>#REF!</v>
      </c>
      <c r="P48" s="2"/>
      <c r="Q48" s="25">
        <v>422532000</v>
      </c>
      <c r="R48" s="23" t="e">
        <f t="shared" si="9"/>
        <v>#REF!</v>
      </c>
      <c r="S48" s="25">
        <v>338009800</v>
      </c>
      <c r="T48" s="47" t="e">
        <f t="shared" si="10"/>
        <v>#REF!</v>
      </c>
      <c r="U48" s="25">
        <v>338009800</v>
      </c>
      <c r="V48" s="47" t="e">
        <f t="shared" si="11"/>
        <v>#REF!</v>
      </c>
    </row>
    <row r="49" spans="1:24" s="44" customFormat="1" x14ac:dyDescent="0.2">
      <c r="A49" s="39" t="str">
        <f t="shared" si="8"/>
        <v>A 1-0-5-810</v>
      </c>
      <c r="B49" s="40" t="s">
        <v>318</v>
      </c>
      <c r="C49" s="41">
        <v>10</v>
      </c>
      <c r="D49" s="46" t="s">
        <v>34</v>
      </c>
      <c r="E49" s="43">
        <v>295532000</v>
      </c>
      <c r="F49" s="43"/>
      <c r="G49" s="25">
        <v>422466405</v>
      </c>
      <c r="H49" s="18" t="e">
        <f>+#REF!</f>
        <v>#REF!</v>
      </c>
      <c r="I49" s="43" t="e">
        <f>SUM(#REF!)</f>
        <v>#REF!</v>
      </c>
      <c r="J49" s="43" t="e">
        <f>SUM(#REF!)</f>
        <v>#REF!</v>
      </c>
      <c r="K49" s="43" t="e">
        <f>SUM(#REF!)</f>
        <v>#REF!</v>
      </c>
      <c r="L49" s="18" t="e">
        <f t="shared" si="0"/>
        <v>#REF!</v>
      </c>
      <c r="M49" s="18" t="e">
        <f t="shared" si="1"/>
        <v>#REF!</v>
      </c>
      <c r="N49" s="18" t="e">
        <f t="shared" si="2"/>
        <v>#REF!</v>
      </c>
      <c r="O49" s="18" t="e">
        <f t="shared" si="3"/>
        <v>#REF!</v>
      </c>
      <c r="P49" s="2"/>
      <c r="Q49" s="25">
        <v>421532000</v>
      </c>
      <c r="R49" s="23" t="e">
        <f t="shared" si="9"/>
        <v>#REF!</v>
      </c>
      <c r="S49" s="25">
        <v>338009800</v>
      </c>
      <c r="T49" s="47" t="e">
        <f t="shared" si="10"/>
        <v>#REF!</v>
      </c>
      <c r="U49" s="25">
        <v>338009800</v>
      </c>
      <c r="V49" s="47" t="e">
        <f t="shared" si="11"/>
        <v>#REF!</v>
      </c>
    </row>
    <row r="50" spans="1:24" s="44" customFormat="1" x14ac:dyDescent="0.2">
      <c r="A50" s="39" t="str">
        <f t="shared" si="8"/>
        <v>A 1-0-5-910</v>
      </c>
      <c r="B50" s="40" t="s">
        <v>317</v>
      </c>
      <c r="C50" s="41">
        <v>10</v>
      </c>
      <c r="D50" s="46" t="s">
        <v>35</v>
      </c>
      <c r="E50" s="43">
        <v>591064000</v>
      </c>
      <c r="F50" s="43"/>
      <c r="G50" s="25">
        <v>844932810</v>
      </c>
      <c r="H50" s="18" t="e">
        <f>+#REF!</f>
        <v>#REF!</v>
      </c>
      <c r="I50" s="43" t="e">
        <f>SUM(#REF!)</f>
        <v>#REF!</v>
      </c>
      <c r="J50" s="43" t="e">
        <f>SUM(#REF!)</f>
        <v>#REF!</v>
      </c>
      <c r="K50" s="43" t="e">
        <f>SUM(#REF!)</f>
        <v>#REF!</v>
      </c>
      <c r="L50" s="18" t="e">
        <f t="shared" si="0"/>
        <v>#REF!</v>
      </c>
      <c r="M50" s="18" t="e">
        <f t="shared" si="1"/>
        <v>#REF!</v>
      </c>
      <c r="N50" s="18" t="e">
        <f t="shared" si="2"/>
        <v>#REF!</v>
      </c>
      <c r="O50" s="18" t="e">
        <f t="shared" si="3"/>
        <v>#REF!</v>
      </c>
      <c r="P50" s="2"/>
      <c r="Q50" s="25">
        <v>841064000</v>
      </c>
      <c r="R50" s="23" t="e">
        <f t="shared" si="9"/>
        <v>#REF!</v>
      </c>
      <c r="S50" s="25">
        <v>675704800</v>
      </c>
      <c r="T50" s="47" t="e">
        <f t="shared" si="10"/>
        <v>#REF!</v>
      </c>
      <c r="U50" s="25">
        <v>675704800</v>
      </c>
      <c r="V50" s="47" t="e">
        <f t="shared" si="11"/>
        <v>#REF!</v>
      </c>
    </row>
    <row r="51" spans="1:24" s="44" customFormat="1" x14ac:dyDescent="0.2">
      <c r="A51" s="39"/>
      <c r="B51" s="40"/>
      <c r="C51" s="41"/>
      <c r="D51" s="46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2"/>
      <c r="Q51" s="43"/>
      <c r="R51" s="23">
        <f t="shared" si="9"/>
        <v>0</v>
      </c>
      <c r="S51" s="43"/>
      <c r="U51" s="43"/>
    </row>
    <row r="52" spans="1:24" s="44" customFormat="1" x14ac:dyDescent="0.2">
      <c r="A52" s="39"/>
      <c r="B52" s="40"/>
      <c r="C52" s="41"/>
      <c r="D52" s="38" t="s">
        <v>59</v>
      </c>
      <c r="E52" s="43">
        <f>+E53+E62+E135</f>
        <v>9061000000</v>
      </c>
      <c r="F52" s="43"/>
      <c r="G52" s="43">
        <f>+G53+G62+G135</f>
        <v>25680000000</v>
      </c>
      <c r="H52" s="18" t="e">
        <f>+#REF!</f>
        <v>#REF!</v>
      </c>
      <c r="I52" s="43" t="e">
        <f>+I53+I62+I135</f>
        <v>#REF!</v>
      </c>
      <c r="J52" s="43" t="e">
        <f>+J53+J62+J135</f>
        <v>#REF!</v>
      </c>
      <c r="K52" s="43" t="e">
        <f>+K53+K62+K135</f>
        <v>#REF!</v>
      </c>
      <c r="L52" s="18" t="e">
        <f t="shared" ref="L52:L83" si="12">+G52-H52</f>
        <v>#REF!</v>
      </c>
      <c r="M52" s="18" t="e">
        <f t="shared" ref="M52:M83" si="13">+H52-I52</f>
        <v>#REF!</v>
      </c>
      <c r="N52" s="18" t="e">
        <f t="shared" ref="N52:N83" si="14">+I52-J52</f>
        <v>#REF!</v>
      </c>
      <c r="O52" s="18" t="e">
        <f t="shared" ref="O52:O83" si="15">+J52-K52</f>
        <v>#REF!</v>
      </c>
      <c r="P52" s="26"/>
      <c r="Q52" s="43">
        <f>+Q53+Q62+Q135</f>
        <v>24309079367.560001</v>
      </c>
      <c r="R52" s="23" t="e">
        <f t="shared" si="9"/>
        <v>#REF!</v>
      </c>
      <c r="S52" s="43">
        <f>+S53+S62+S135</f>
        <v>23427605416.810001</v>
      </c>
      <c r="U52" s="43">
        <f>+U53+U62+U135</f>
        <v>21945991818</v>
      </c>
      <c r="X52" s="47"/>
    </row>
    <row r="53" spans="1:24" s="44" customFormat="1" x14ac:dyDescent="0.2">
      <c r="A53" s="39"/>
      <c r="B53" s="48" t="s">
        <v>154</v>
      </c>
      <c r="C53" s="17">
        <v>10</v>
      </c>
      <c r="D53" s="46" t="s">
        <v>80</v>
      </c>
      <c r="E53" s="43">
        <f>+E54+E59</f>
        <v>257000000</v>
      </c>
      <c r="F53" s="43"/>
      <c r="G53" s="43">
        <f>+G54+G59</f>
        <v>257000000</v>
      </c>
      <c r="H53" s="18" t="e">
        <f>+#REF!</f>
        <v>#REF!</v>
      </c>
      <c r="I53" s="43" t="e">
        <f>+I54+I59</f>
        <v>#REF!</v>
      </c>
      <c r="J53" s="43" t="e">
        <f>+J54+J59</f>
        <v>#REF!</v>
      </c>
      <c r="K53" s="43" t="e">
        <f>+K54+K59</f>
        <v>#REF!</v>
      </c>
      <c r="L53" s="18" t="e">
        <f t="shared" si="12"/>
        <v>#REF!</v>
      </c>
      <c r="M53" s="18" t="e">
        <f t="shared" si="13"/>
        <v>#REF!</v>
      </c>
      <c r="N53" s="18" t="e">
        <f t="shared" si="14"/>
        <v>#REF!</v>
      </c>
      <c r="O53" s="18" t="e">
        <f t="shared" si="15"/>
        <v>#REF!</v>
      </c>
      <c r="P53" s="2"/>
      <c r="Q53" s="43">
        <f>+Q54+Q59</f>
        <v>185037191</v>
      </c>
      <c r="R53" s="23" t="e">
        <f t="shared" si="9"/>
        <v>#REF!</v>
      </c>
      <c r="S53" s="43">
        <f>+S54+S59</f>
        <v>184037191</v>
      </c>
      <c r="U53" s="43">
        <f>+U54+U59</f>
        <v>184037191</v>
      </c>
    </row>
    <row r="54" spans="1:24" s="50" customFormat="1" x14ac:dyDescent="0.2">
      <c r="A54" s="49"/>
      <c r="B54" s="48" t="s">
        <v>239</v>
      </c>
      <c r="C54" s="17">
        <v>10</v>
      </c>
      <c r="D54" s="46" t="s">
        <v>240</v>
      </c>
      <c r="E54" s="43">
        <f>SUM(E55:E58)</f>
        <v>247000000</v>
      </c>
      <c r="F54" s="43"/>
      <c r="G54" s="43">
        <f>SUM(G55:G58)</f>
        <v>247000000</v>
      </c>
      <c r="H54" s="18" t="e">
        <f>+#REF!</f>
        <v>#REF!</v>
      </c>
      <c r="I54" s="43" t="e">
        <f>SUM(I55:I58)</f>
        <v>#REF!</v>
      </c>
      <c r="J54" s="43" t="e">
        <f>SUM(J55:J58)</f>
        <v>#REF!</v>
      </c>
      <c r="K54" s="43" t="e">
        <f>SUM(K55:K58)</f>
        <v>#REF!</v>
      </c>
      <c r="L54" s="18" t="e">
        <f t="shared" si="12"/>
        <v>#REF!</v>
      </c>
      <c r="M54" s="18" t="e">
        <f t="shared" si="13"/>
        <v>#REF!</v>
      </c>
      <c r="N54" s="18" t="e">
        <f t="shared" si="14"/>
        <v>#REF!</v>
      </c>
      <c r="O54" s="18" t="e">
        <f t="shared" si="15"/>
        <v>#REF!</v>
      </c>
      <c r="P54" s="5"/>
      <c r="Q54" s="43">
        <f>SUM(Q55:Q58)</f>
        <v>185037191</v>
      </c>
      <c r="R54" s="23" t="e">
        <f t="shared" si="9"/>
        <v>#REF!</v>
      </c>
      <c r="S54" s="43">
        <f>SUM(S55:S58)</f>
        <v>184037191</v>
      </c>
      <c r="U54" s="43">
        <f>SUM(U55:U58)</f>
        <v>184037191</v>
      </c>
    </row>
    <row r="55" spans="1:24" s="44" customFormat="1" x14ac:dyDescent="0.2">
      <c r="A55" s="39" t="str">
        <f>+B55&amp;C55</f>
        <v>A 2-0-3-50-210</v>
      </c>
      <c r="B55" s="40" t="s">
        <v>155</v>
      </c>
      <c r="C55" s="41">
        <v>10</v>
      </c>
      <c r="D55" s="42" t="s">
        <v>81</v>
      </c>
      <c r="E55" s="25">
        <v>42000000</v>
      </c>
      <c r="F55" s="25"/>
      <c r="G55" s="25">
        <v>38602120</v>
      </c>
      <c r="H55" s="18" t="e">
        <f>+#REF!</f>
        <v>#REF!</v>
      </c>
      <c r="I55" s="25" t="e">
        <f>SUM(#REF!)</f>
        <v>#REF!</v>
      </c>
      <c r="J55" s="25" t="e">
        <f>SUM(#REF!)</f>
        <v>#REF!</v>
      </c>
      <c r="K55" s="25" t="e">
        <f>SUM(#REF!)</f>
        <v>#REF!</v>
      </c>
      <c r="L55" s="18" t="e">
        <f t="shared" si="12"/>
        <v>#REF!</v>
      </c>
      <c r="M55" s="18" t="e">
        <f t="shared" si="13"/>
        <v>#REF!</v>
      </c>
      <c r="N55" s="18" t="e">
        <f t="shared" si="14"/>
        <v>#REF!</v>
      </c>
      <c r="O55" s="18" t="e">
        <f t="shared" si="15"/>
        <v>#REF!</v>
      </c>
      <c r="P55" s="2"/>
      <c r="Q55" s="25">
        <v>5600100</v>
      </c>
      <c r="R55" s="23" t="e">
        <f t="shared" si="9"/>
        <v>#REF!</v>
      </c>
      <c r="S55" s="25">
        <v>5600100</v>
      </c>
      <c r="T55" s="47" t="e">
        <f>+I55-S55</f>
        <v>#REF!</v>
      </c>
      <c r="U55" s="25">
        <v>5600100</v>
      </c>
      <c r="V55" s="47" t="e">
        <f>+J55-U55</f>
        <v>#REF!</v>
      </c>
    </row>
    <row r="56" spans="1:24" s="44" customFormat="1" x14ac:dyDescent="0.2">
      <c r="A56" s="39" t="str">
        <f t="shared" ref="A56:A61" si="16">+B56&amp;C56</f>
        <v>A 2-0-3-50-310</v>
      </c>
      <c r="B56" s="40" t="s">
        <v>156</v>
      </c>
      <c r="C56" s="41">
        <v>10</v>
      </c>
      <c r="D56" s="42" t="s">
        <v>82</v>
      </c>
      <c r="E56" s="25">
        <v>175000000</v>
      </c>
      <c r="F56" s="25"/>
      <c r="G56" s="25">
        <v>175000000</v>
      </c>
      <c r="H56" s="18" t="e">
        <f>+#REF!</f>
        <v>#REF!</v>
      </c>
      <c r="I56" s="25" t="e">
        <f>SUM(#REF!)</f>
        <v>#REF!</v>
      </c>
      <c r="J56" s="25" t="e">
        <f>SUM(#REF!)</f>
        <v>#REF!</v>
      </c>
      <c r="K56" s="25" t="e">
        <f>SUM(#REF!)</f>
        <v>#REF!</v>
      </c>
      <c r="L56" s="18" t="e">
        <f t="shared" si="12"/>
        <v>#REF!</v>
      </c>
      <c r="M56" s="18" t="e">
        <f t="shared" si="13"/>
        <v>#REF!</v>
      </c>
      <c r="N56" s="18" t="e">
        <f t="shared" si="14"/>
        <v>#REF!</v>
      </c>
      <c r="O56" s="18" t="e">
        <f t="shared" si="15"/>
        <v>#REF!</v>
      </c>
      <c r="P56" s="2"/>
      <c r="Q56" s="25">
        <v>173607446</v>
      </c>
      <c r="R56" s="23" t="e">
        <f t="shared" si="9"/>
        <v>#REF!</v>
      </c>
      <c r="S56" s="25">
        <v>173607446</v>
      </c>
      <c r="T56" s="47" t="e">
        <f>+I56-S56</f>
        <v>#REF!</v>
      </c>
      <c r="U56" s="25">
        <v>173607446</v>
      </c>
      <c r="V56" s="47" t="e">
        <f>+J56-U56</f>
        <v>#REF!</v>
      </c>
    </row>
    <row r="57" spans="1:24" s="44" customFormat="1" x14ac:dyDescent="0.2">
      <c r="A57" s="39" t="str">
        <f t="shared" si="16"/>
        <v>A 2-0-3-50-1610</v>
      </c>
      <c r="B57" s="40" t="s">
        <v>157</v>
      </c>
      <c r="C57" s="41">
        <v>10</v>
      </c>
      <c r="D57" s="42" t="s">
        <v>83</v>
      </c>
      <c r="E57" s="25">
        <v>18000000</v>
      </c>
      <c r="F57" s="25"/>
      <c r="G57" s="25">
        <v>21397880</v>
      </c>
      <c r="H57" s="18" t="e">
        <f>+#REF!</f>
        <v>#REF!</v>
      </c>
      <c r="I57" s="25" t="e">
        <f>SUM(#REF!)</f>
        <v>#REF!</v>
      </c>
      <c r="J57" s="25" t="e">
        <f>SUM(#REF!)</f>
        <v>#REF!</v>
      </c>
      <c r="K57" s="25" t="e">
        <f>SUM(#REF!)</f>
        <v>#REF!</v>
      </c>
      <c r="L57" s="18" t="e">
        <f t="shared" si="12"/>
        <v>#REF!</v>
      </c>
      <c r="M57" s="18" t="e">
        <f t="shared" si="13"/>
        <v>#REF!</v>
      </c>
      <c r="N57" s="18" t="e">
        <f t="shared" si="14"/>
        <v>#REF!</v>
      </c>
      <c r="O57" s="18" t="e">
        <f t="shared" si="15"/>
        <v>#REF!</v>
      </c>
      <c r="P57" s="2"/>
      <c r="Q57" s="25">
        <v>3629317</v>
      </c>
      <c r="R57" s="23" t="e">
        <f t="shared" si="9"/>
        <v>#REF!</v>
      </c>
      <c r="S57" s="25">
        <v>3629317</v>
      </c>
      <c r="T57" s="47" t="e">
        <f>+I57-S57</f>
        <v>#REF!</v>
      </c>
      <c r="U57" s="25">
        <v>3629317</v>
      </c>
      <c r="V57" s="47" t="e">
        <f>+J57-U57</f>
        <v>#REF!</v>
      </c>
    </row>
    <row r="58" spans="1:24" s="44" customFormat="1" x14ac:dyDescent="0.2">
      <c r="A58" s="39" t="str">
        <f t="shared" si="16"/>
        <v>A 2-0-3-50-9010</v>
      </c>
      <c r="B58" s="40" t="s">
        <v>158</v>
      </c>
      <c r="C58" s="41">
        <v>10</v>
      </c>
      <c r="D58" s="42" t="s">
        <v>84</v>
      </c>
      <c r="E58" s="25">
        <v>12000000</v>
      </c>
      <c r="F58" s="25"/>
      <c r="G58" s="25">
        <v>12000000</v>
      </c>
      <c r="H58" s="18" t="e">
        <f>+#REF!</f>
        <v>#REF!</v>
      </c>
      <c r="I58" s="25" t="e">
        <f>SUM(#REF!)</f>
        <v>#REF!</v>
      </c>
      <c r="J58" s="25" t="e">
        <f>SUM(#REF!)</f>
        <v>#REF!</v>
      </c>
      <c r="K58" s="25" t="e">
        <f>SUM(#REF!)</f>
        <v>#REF!</v>
      </c>
      <c r="L58" s="18" t="e">
        <f t="shared" si="12"/>
        <v>#REF!</v>
      </c>
      <c r="M58" s="18" t="e">
        <f t="shared" si="13"/>
        <v>#REF!</v>
      </c>
      <c r="N58" s="18" t="e">
        <f t="shared" si="14"/>
        <v>#REF!</v>
      </c>
      <c r="O58" s="18" t="e">
        <f t="shared" si="15"/>
        <v>#REF!</v>
      </c>
      <c r="P58" s="2"/>
      <c r="Q58" s="25">
        <v>2200328</v>
      </c>
      <c r="R58" s="23" t="e">
        <f t="shared" si="9"/>
        <v>#REF!</v>
      </c>
      <c r="S58" s="25">
        <v>1200328</v>
      </c>
      <c r="T58" s="47" t="e">
        <f>+I58-S58</f>
        <v>#REF!</v>
      </c>
      <c r="U58" s="25">
        <v>1200328</v>
      </c>
      <c r="V58" s="47" t="e">
        <f>+J58-U58</f>
        <v>#REF!</v>
      </c>
    </row>
    <row r="59" spans="1:24" s="44" customFormat="1" x14ac:dyDescent="0.2">
      <c r="A59" s="39"/>
      <c r="B59" s="40" t="s">
        <v>241</v>
      </c>
      <c r="C59" s="41">
        <v>10</v>
      </c>
      <c r="D59" s="46" t="s">
        <v>242</v>
      </c>
      <c r="E59" s="43">
        <f>+E60+E61</f>
        <v>10000000</v>
      </c>
      <c r="F59" s="43"/>
      <c r="G59" s="43">
        <f>+G60+G61</f>
        <v>10000000</v>
      </c>
      <c r="H59" s="18" t="e">
        <f>+#REF!</f>
        <v>#REF!</v>
      </c>
      <c r="I59" s="43" t="e">
        <f>+I60+I61</f>
        <v>#REF!</v>
      </c>
      <c r="J59" s="43" t="e">
        <f>+J60+J61</f>
        <v>#REF!</v>
      </c>
      <c r="K59" s="43" t="e">
        <f>+K60+K61</f>
        <v>#REF!</v>
      </c>
      <c r="L59" s="18" t="e">
        <f t="shared" si="12"/>
        <v>#REF!</v>
      </c>
      <c r="M59" s="18" t="e">
        <f t="shared" si="13"/>
        <v>#REF!</v>
      </c>
      <c r="N59" s="18" t="e">
        <f t="shared" si="14"/>
        <v>#REF!</v>
      </c>
      <c r="O59" s="18" t="e">
        <f t="shared" si="15"/>
        <v>#REF!</v>
      </c>
      <c r="P59" s="2"/>
      <c r="Q59" s="43">
        <f>+Q60+Q61</f>
        <v>0</v>
      </c>
      <c r="R59" s="23" t="e">
        <f t="shared" si="9"/>
        <v>#REF!</v>
      </c>
      <c r="S59" s="43">
        <f>+S60+S61</f>
        <v>0</v>
      </c>
      <c r="U59" s="43">
        <f>+U60+U61</f>
        <v>0</v>
      </c>
    </row>
    <row r="60" spans="1:24" s="44" customFormat="1" x14ac:dyDescent="0.2">
      <c r="A60" s="39" t="str">
        <f t="shared" si="16"/>
        <v>A 2-0-3-51-110</v>
      </c>
      <c r="B60" s="40" t="s">
        <v>289</v>
      </c>
      <c r="C60" s="41">
        <v>10</v>
      </c>
      <c r="D60" s="42" t="s">
        <v>290</v>
      </c>
      <c r="E60" s="25">
        <v>1000000</v>
      </c>
      <c r="F60" s="25"/>
      <c r="G60" s="25">
        <v>1000000</v>
      </c>
      <c r="H60" s="18" t="e">
        <f>+#REF!</f>
        <v>#REF!</v>
      </c>
      <c r="I60" s="25" t="e">
        <f>SUM(#REF!)</f>
        <v>#REF!</v>
      </c>
      <c r="J60" s="25" t="e">
        <f>SUM(#REF!)</f>
        <v>#REF!</v>
      </c>
      <c r="K60" s="25" t="e">
        <f>SUM(#REF!)</f>
        <v>#REF!</v>
      </c>
      <c r="L60" s="18" t="e">
        <f t="shared" si="12"/>
        <v>#REF!</v>
      </c>
      <c r="M60" s="18" t="e">
        <f t="shared" si="13"/>
        <v>#REF!</v>
      </c>
      <c r="N60" s="18" t="e">
        <f t="shared" si="14"/>
        <v>#REF!</v>
      </c>
      <c r="O60" s="18" t="e">
        <f t="shared" si="15"/>
        <v>#REF!</v>
      </c>
      <c r="P60" s="2"/>
      <c r="Q60" s="25">
        <v>0</v>
      </c>
      <c r="R60" s="23" t="e">
        <f t="shared" si="9"/>
        <v>#REF!</v>
      </c>
      <c r="S60" s="25">
        <v>0</v>
      </c>
      <c r="T60" s="47" t="e">
        <f>+I60-S60</f>
        <v>#REF!</v>
      </c>
      <c r="U60" s="25">
        <v>0</v>
      </c>
      <c r="V60" s="47" t="e">
        <f>+J60-U60</f>
        <v>#REF!</v>
      </c>
    </row>
    <row r="61" spans="1:24" s="44" customFormat="1" x14ac:dyDescent="0.2">
      <c r="A61" s="39" t="str">
        <f t="shared" si="16"/>
        <v>A 2-0-3-51-210</v>
      </c>
      <c r="B61" s="40" t="s">
        <v>159</v>
      </c>
      <c r="C61" s="41">
        <v>10</v>
      </c>
      <c r="D61" s="42" t="s">
        <v>85</v>
      </c>
      <c r="E61" s="25">
        <v>9000000</v>
      </c>
      <c r="F61" s="25"/>
      <c r="G61" s="25">
        <v>9000000</v>
      </c>
      <c r="H61" s="18" t="e">
        <f>+#REF!</f>
        <v>#REF!</v>
      </c>
      <c r="I61" s="25" t="e">
        <f>SUM(#REF!)</f>
        <v>#REF!</v>
      </c>
      <c r="J61" s="25" t="e">
        <f>SUM(#REF!)</f>
        <v>#REF!</v>
      </c>
      <c r="K61" s="25" t="e">
        <f>SUM(#REF!)</f>
        <v>#REF!</v>
      </c>
      <c r="L61" s="18" t="e">
        <f t="shared" si="12"/>
        <v>#REF!</v>
      </c>
      <c r="M61" s="18" t="e">
        <f t="shared" si="13"/>
        <v>#REF!</v>
      </c>
      <c r="N61" s="18" t="e">
        <f t="shared" si="14"/>
        <v>#REF!</v>
      </c>
      <c r="O61" s="18" t="e">
        <f t="shared" si="15"/>
        <v>#REF!</v>
      </c>
      <c r="P61" s="2"/>
      <c r="Q61" s="25">
        <v>0</v>
      </c>
      <c r="R61" s="23" t="e">
        <f t="shared" si="9"/>
        <v>#REF!</v>
      </c>
      <c r="S61" s="25">
        <v>0</v>
      </c>
      <c r="T61" s="47" t="e">
        <f>+I61-S61</f>
        <v>#REF!</v>
      </c>
      <c r="U61" s="25">
        <v>0</v>
      </c>
      <c r="V61" s="47" t="e">
        <f>+J61-U61</f>
        <v>#REF!</v>
      </c>
    </row>
    <row r="62" spans="1:24" s="44" customFormat="1" x14ac:dyDescent="0.2">
      <c r="A62" s="39"/>
      <c r="B62" s="48" t="s">
        <v>160</v>
      </c>
      <c r="C62" s="17"/>
      <c r="D62" s="46" t="s">
        <v>86</v>
      </c>
      <c r="E62" s="43">
        <f>+E63+E72+E75+E86+E97+E101+E104+E110+E114+E117+E120+E121+E122+E123+E130+E131</f>
        <v>8804000000</v>
      </c>
      <c r="F62" s="43"/>
      <c r="G62" s="43">
        <f>+G63+G72+G75+G86+G97+G101+G104+G110+G114+G117+G120+G121+G122+G123+G130+G131</f>
        <v>25421120000</v>
      </c>
      <c r="H62" s="18" t="e">
        <f>+#REF!</f>
        <v>#REF!</v>
      </c>
      <c r="I62" s="43" t="e">
        <f>+I63+I72+I75+I86+I97+I101+I104+I110+I114+I117+I120+I121+I122+I123+I130+I131</f>
        <v>#REF!</v>
      </c>
      <c r="J62" s="43" t="e">
        <f>+J63+J72+J75+J86+J97+J101+J104+J110+J114+J117+J120+J121+J122+J123+J130+J131</f>
        <v>#REF!</v>
      </c>
      <c r="K62" s="43" t="e">
        <f>+K63+K72+K75+K86+K97+K101+K104+K110+K114+K117+K120+K121+K122+K123+K130+K131</f>
        <v>#REF!</v>
      </c>
      <c r="L62" s="18" t="e">
        <f t="shared" si="12"/>
        <v>#REF!</v>
      </c>
      <c r="M62" s="18" t="e">
        <f t="shared" si="13"/>
        <v>#REF!</v>
      </c>
      <c r="N62" s="18" t="e">
        <f t="shared" si="14"/>
        <v>#REF!</v>
      </c>
      <c r="O62" s="18" t="e">
        <f t="shared" si="15"/>
        <v>#REF!</v>
      </c>
      <c r="P62" s="2"/>
      <c r="Q62" s="43">
        <f>+Q63+Q72+Q75+Q86+Q97+Q101+Q104+Q110+Q114+Q117+Q120+Q121+Q122+Q123+Q130+Q131</f>
        <v>24122171536.560001</v>
      </c>
      <c r="R62" s="23" t="e">
        <f t="shared" si="9"/>
        <v>#REF!</v>
      </c>
      <c r="S62" s="43">
        <f>+S63+S72+S75+S86+S97+S101+S104+S110+S114+S117+S120+S121+S122+S123+S130+S131</f>
        <v>23241697585.810001</v>
      </c>
      <c r="U62" s="43">
        <f>+U63+U72+U75+U86+U97+U101+U104+U110+U114+U117+U120+U121+U122+U123+U130+U131</f>
        <v>21760083987</v>
      </c>
      <c r="X62" s="47"/>
    </row>
    <row r="63" spans="1:24" s="44" customFormat="1" x14ac:dyDescent="0.2">
      <c r="A63" s="39"/>
      <c r="B63" s="40" t="s">
        <v>243</v>
      </c>
      <c r="C63" s="17">
        <v>10</v>
      </c>
      <c r="D63" s="46" t="s">
        <v>244</v>
      </c>
      <c r="E63" s="43">
        <f>SUM(E64:E71)</f>
        <v>685000000</v>
      </c>
      <c r="F63" s="43"/>
      <c r="G63" s="43">
        <f>SUM(G64:G71)</f>
        <v>3799691279.5900002</v>
      </c>
      <c r="H63" s="18" t="e">
        <f>+#REF!</f>
        <v>#REF!</v>
      </c>
      <c r="I63" s="43" t="e">
        <f>SUM(I64:I71)</f>
        <v>#REF!</v>
      </c>
      <c r="J63" s="43" t="e">
        <f>SUM(J64:J71)</f>
        <v>#REF!</v>
      </c>
      <c r="K63" s="43" t="e">
        <f>SUM(K64:K71)</f>
        <v>#REF!</v>
      </c>
      <c r="L63" s="18" t="e">
        <f t="shared" si="12"/>
        <v>#REF!</v>
      </c>
      <c r="M63" s="18" t="e">
        <f t="shared" si="13"/>
        <v>#REF!</v>
      </c>
      <c r="N63" s="18" t="e">
        <f t="shared" si="14"/>
        <v>#REF!</v>
      </c>
      <c r="O63" s="18" t="e">
        <f t="shared" si="15"/>
        <v>#REF!</v>
      </c>
      <c r="P63" s="2"/>
      <c r="Q63" s="43">
        <f>SUM(Q64:Q71)</f>
        <v>3532375530.5900002</v>
      </c>
      <c r="R63" s="23" t="e">
        <f t="shared" si="9"/>
        <v>#REF!</v>
      </c>
      <c r="S63" s="43">
        <f>SUM(S64:S71)</f>
        <v>3454282250.5900002</v>
      </c>
      <c r="U63" s="43">
        <f>SUM(U64:U71)</f>
        <v>2418439094</v>
      </c>
    </row>
    <row r="64" spans="1:24" s="44" customFormat="1" x14ac:dyDescent="0.2">
      <c r="A64" s="39" t="str">
        <f t="shared" ref="A64:A122" si="17">+B64&amp;C64</f>
        <v>A 2-0-4-1-310</v>
      </c>
      <c r="B64" s="40" t="s">
        <v>285</v>
      </c>
      <c r="C64" s="41">
        <v>10</v>
      </c>
      <c r="D64" s="42" t="s">
        <v>286</v>
      </c>
      <c r="E64" s="25">
        <v>0</v>
      </c>
      <c r="F64" s="25"/>
      <c r="G64" s="25">
        <v>0</v>
      </c>
      <c r="H64" s="18" t="e">
        <f>+#REF!</f>
        <v>#REF!</v>
      </c>
      <c r="I64" s="25" t="e">
        <f>SUM(#REF!)</f>
        <v>#REF!</v>
      </c>
      <c r="J64" s="25" t="e">
        <f>SUM(#REF!)</f>
        <v>#REF!</v>
      </c>
      <c r="K64" s="25" t="e">
        <f>SUM(#REF!)</f>
        <v>#REF!</v>
      </c>
      <c r="L64" s="18" t="e">
        <f t="shared" si="12"/>
        <v>#REF!</v>
      </c>
      <c r="M64" s="18" t="e">
        <f t="shared" si="13"/>
        <v>#REF!</v>
      </c>
      <c r="N64" s="18" t="e">
        <f t="shared" si="14"/>
        <v>#REF!</v>
      </c>
      <c r="O64" s="18" t="e">
        <f t="shared" si="15"/>
        <v>#REF!</v>
      </c>
      <c r="P64" s="2"/>
      <c r="Q64" s="25">
        <v>0</v>
      </c>
      <c r="R64" s="23" t="e">
        <f t="shared" si="9"/>
        <v>#REF!</v>
      </c>
      <c r="S64" s="25">
        <v>0</v>
      </c>
      <c r="T64" s="47" t="e">
        <f t="shared" ref="T64:T71" si="18">+I64-S64</f>
        <v>#REF!</v>
      </c>
      <c r="U64" s="25">
        <v>0</v>
      </c>
      <c r="V64" s="47" t="e">
        <f t="shared" ref="V64:V71" si="19">+J64-U64</f>
        <v>#REF!</v>
      </c>
      <c r="X64" s="47"/>
    </row>
    <row r="65" spans="1:22" s="44" customFormat="1" x14ac:dyDescent="0.2">
      <c r="A65" s="39" t="str">
        <f t="shared" si="17"/>
        <v>A 2-0-4-1-410</v>
      </c>
      <c r="B65" s="40" t="s">
        <v>161</v>
      </c>
      <c r="C65" s="41">
        <v>10</v>
      </c>
      <c r="D65" s="42" t="s">
        <v>87</v>
      </c>
      <c r="E65" s="25">
        <v>1000000</v>
      </c>
      <c r="F65" s="25"/>
      <c r="G65" s="25">
        <v>56836290</v>
      </c>
      <c r="H65" s="18" t="e">
        <f>+#REF!</f>
        <v>#REF!</v>
      </c>
      <c r="I65" s="25" t="e">
        <f>SUM(#REF!)</f>
        <v>#REF!</v>
      </c>
      <c r="J65" s="25" t="e">
        <f>SUM(#REF!)</f>
        <v>#REF!</v>
      </c>
      <c r="K65" s="25" t="e">
        <f>SUM(#REF!)</f>
        <v>#REF!</v>
      </c>
      <c r="L65" s="18" t="e">
        <f t="shared" si="12"/>
        <v>#REF!</v>
      </c>
      <c r="M65" s="18" t="e">
        <f t="shared" si="13"/>
        <v>#REF!</v>
      </c>
      <c r="N65" s="18" t="e">
        <f t="shared" si="14"/>
        <v>#REF!</v>
      </c>
      <c r="O65" s="18" t="e">
        <f t="shared" si="15"/>
        <v>#REF!</v>
      </c>
      <c r="P65" s="2"/>
      <c r="Q65" s="25">
        <v>56836290</v>
      </c>
      <c r="R65" s="23" t="e">
        <f t="shared" si="9"/>
        <v>#REF!</v>
      </c>
      <c r="S65" s="25">
        <v>56336290</v>
      </c>
      <c r="T65" s="47" t="e">
        <f t="shared" si="18"/>
        <v>#REF!</v>
      </c>
      <c r="U65" s="25">
        <v>56336290</v>
      </c>
      <c r="V65" s="47" t="e">
        <f t="shared" si="19"/>
        <v>#REF!</v>
      </c>
    </row>
    <row r="66" spans="1:22" s="44" customFormat="1" x14ac:dyDescent="0.2">
      <c r="A66" s="39" t="str">
        <f t="shared" si="17"/>
        <v>A 2-0-4-1-610</v>
      </c>
      <c r="B66" s="40" t="s">
        <v>162</v>
      </c>
      <c r="C66" s="41">
        <v>10</v>
      </c>
      <c r="D66" s="42" t="s">
        <v>88</v>
      </c>
      <c r="E66" s="25">
        <v>0</v>
      </c>
      <c r="F66" s="25"/>
      <c r="G66" s="25">
        <v>1039953161.59</v>
      </c>
      <c r="H66" s="18" t="e">
        <f>+#REF!</f>
        <v>#REF!</v>
      </c>
      <c r="I66" s="25" t="e">
        <f>SUM(#REF!)</f>
        <v>#REF!</v>
      </c>
      <c r="J66" s="25" t="e">
        <f>SUM(#REF!)</f>
        <v>#REF!</v>
      </c>
      <c r="K66" s="25" t="e">
        <f>SUM(#REF!)</f>
        <v>#REF!</v>
      </c>
      <c r="L66" s="18" t="e">
        <f t="shared" si="12"/>
        <v>#REF!</v>
      </c>
      <c r="M66" s="18" t="e">
        <f t="shared" si="13"/>
        <v>#REF!</v>
      </c>
      <c r="N66" s="18" t="e">
        <f t="shared" si="14"/>
        <v>#REF!</v>
      </c>
      <c r="O66" s="18" t="e">
        <f t="shared" si="15"/>
        <v>#REF!</v>
      </c>
      <c r="P66" s="2"/>
      <c r="Q66" s="25">
        <v>1035843156.59</v>
      </c>
      <c r="R66" s="23" t="e">
        <f t="shared" si="9"/>
        <v>#REF!</v>
      </c>
      <c r="S66" s="25">
        <v>1035843156.59</v>
      </c>
      <c r="T66" s="47" t="e">
        <f t="shared" si="18"/>
        <v>#REF!</v>
      </c>
      <c r="U66" s="25">
        <v>0</v>
      </c>
      <c r="V66" s="47" t="e">
        <f t="shared" si="19"/>
        <v>#REF!</v>
      </c>
    </row>
    <row r="67" spans="1:22" s="44" customFormat="1" x14ac:dyDescent="0.2">
      <c r="A67" s="39" t="str">
        <f t="shared" si="17"/>
        <v>A 2-0-4-1-810</v>
      </c>
      <c r="B67" s="40" t="s">
        <v>163</v>
      </c>
      <c r="C67" s="41">
        <v>10</v>
      </c>
      <c r="D67" s="42" t="s">
        <v>89</v>
      </c>
      <c r="E67" s="25">
        <v>330000000</v>
      </c>
      <c r="F67" s="25"/>
      <c r="G67" s="25">
        <v>841988119</v>
      </c>
      <c r="H67" s="18" t="e">
        <f>+#REF!</f>
        <v>#REF!</v>
      </c>
      <c r="I67" s="25" t="e">
        <f>SUM(#REF!)</f>
        <v>#REF!</v>
      </c>
      <c r="J67" s="25" t="e">
        <f>SUM(#REF!)</f>
        <v>#REF!</v>
      </c>
      <c r="K67" s="25" t="e">
        <f>SUM(#REF!)</f>
        <v>#REF!</v>
      </c>
      <c r="L67" s="18" t="e">
        <f t="shared" si="12"/>
        <v>#REF!</v>
      </c>
      <c r="M67" s="18" t="e">
        <f t="shared" si="13"/>
        <v>#REF!</v>
      </c>
      <c r="N67" s="18" t="e">
        <f t="shared" si="14"/>
        <v>#REF!</v>
      </c>
      <c r="O67" s="18" t="e">
        <f t="shared" si="15"/>
        <v>#REF!</v>
      </c>
      <c r="P67" s="2"/>
      <c r="Q67" s="25">
        <v>841438108</v>
      </c>
      <c r="R67" s="23" t="e">
        <f t="shared" si="9"/>
        <v>#REF!</v>
      </c>
      <c r="S67" s="25">
        <v>841438108</v>
      </c>
      <c r="T67" s="47" t="e">
        <f t="shared" si="18"/>
        <v>#REF!</v>
      </c>
      <c r="U67" s="25">
        <v>841438108</v>
      </c>
      <c r="V67" s="47" t="e">
        <f t="shared" si="19"/>
        <v>#REF!</v>
      </c>
    </row>
    <row r="68" spans="1:22" s="44" customFormat="1" x14ac:dyDescent="0.2">
      <c r="A68" s="39" t="str">
        <f t="shared" si="17"/>
        <v>A 2-0-4-1-910</v>
      </c>
      <c r="B68" s="40" t="s">
        <v>164</v>
      </c>
      <c r="C68" s="41">
        <v>10</v>
      </c>
      <c r="D68" s="42" t="s">
        <v>140</v>
      </c>
      <c r="E68" s="25">
        <v>3000000</v>
      </c>
      <c r="F68" s="25"/>
      <c r="G68" s="25">
        <v>43000000</v>
      </c>
      <c r="H68" s="18" t="e">
        <f>+#REF!</f>
        <v>#REF!</v>
      </c>
      <c r="I68" s="25" t="e">
        <f>SUM(#REF!)</f>
        <v>#REF!</v>
      </c>
      <c r="J68" s="25" t="e">
        <f>SUM(#REF!)</f>
        <v>#REF!</v>
      </c>
      <c r="K68" s="25" t="e">
        <f>SUM(#REF!)</f>
        <v>#REF!</v>
      </c>
      <c r="L68" s="18" t="e">
        <f t="shared" si="12"/>
        <v>#REF!</v>
      </c>
      <c r="M68" s="18" t="e">
        <f t="shared" si="13"/>
        <v>#REF!</v>
      </c>
      <c r="N68" s="18" t="e">
        <f t="shared" si="14"/>
        <v>#REF!</v>
      </c>
      <c r="O68" s="18" t="e">
        <f t="shared" si="15"/>
        <v>#REF!</v>
      </c>
      <c r="P68" s="2"/>
      <c r="Q68" s="25">
        <v>1500000</v>
      </c>
      <c r="R68" s="23" t="e">
        <f t="shared" si="9"/>
        <v>#REF!</v>
      </c>
      <c r="S68" s="25">
        <v>0</v>
      </c>
      <c r="T68" s="47" t="e">
        <f t="shared" si="18"/>
        <v>#REF!</v>
      </c>
      <c r="U68" s="25">
        <v>0</v>
      </c>
      <c r="V68" s="47" t="e">
        <f t="shared" si="19"/>
        <v>#REF!</v>
      </c>
    </row>
    <row r="69" spans="1:22" s="44" customFormat="1" x14ac:dyDescent="0.2">
      <c r="A69" s="39" t="str">
        <f t="shared" si="17"/>
        <v>A 2-0-4-1-1610</v>
      </c>
      <c r="B69" s="40" t="s">
        <v>165</v>
      </c>
      <c r="C69" s="41">
        <v>10</v>
      </c>
      <c r="D69" s="42" t="s">
        <v>90</v>
      </c>
      <c r="E69" s="25">
        <v>350000000</v>
      </c>
      <c r="F69" s="25"/>
      <c r="G69" s="25">
        <v>1778925309</v>
      </c>
      <c r="H69" s="18" t="e">
        <f>+#REF!</f>
        <v>#REF!</v>
      </c>
      <c r="I69" s="25" t="e">
        <f>SUM(#REF!)</f>
        <v>#REF!</v>
      </c>
      <c r="J69" s="25" t="e">
        <f>SUM(#REF!)</f>
        <v>#REF!</v>
      </c>
      <c r="K69" s="25" t="e">
        <f>SUM(#REF!)</f>
        <v>#REF!</v>
      </c>
      <c r="L69" s="18" t="e">
        <f t="shared" si="12"/>
        <v>#REF!</v>
      </c>
      <c r="M69" s="18" t="e">
        <f t="shared" si="13"/>
        <v>#REF!</v>
      </c>
      <c r="N69" s="18" t="e">
        <f t="shared" si="14"/>
        <v>#REF!</v>
      </c>
      <c r="O69" s="18" t="e">
        <f t="shared" si="15"/>
        <v>#REF!</v>
      </c>
      <c r="P69" s="2"/>
      <c r="Q69" s="25">
        <v>1561975576</v>
      </c>
      <c r="R69" s="23" t="e">
        <f t="shared" si="9"/>
        <v>#REF!</v>
      </c>
      <c r="S69" s="25">
        <v>1485882296</v>
      </c>
      <c r="T69" s="47" t="e">
        <f t="shared" si="18"/>
        <v>#REF!</v>
      </c>
      <c r="U69" s="25">
        <v>1485882296</v>
      </c>
      <c r="V69" s="47" t="e">
        <f t="shared" si="19"/>
        <v>#REF!</v>
      </c>
    </row>
    <row r="70" spans="1:22" s="44" customFormat="1" x14ac:dyDescent="0.2">
      <c r="A70" s="39" t="str">
        <f t="shared" si="17"/>
        <v>A 2-0-4-1-2510</v>
      </c>
      <c r="B70" s="40" t="s">
        <v>291</v>
      </c>
      <c r="C70" s="41">
        <v>10</v>
      </c>
      <c r="D70" s="42" t="s">
        <v>292</v>
      </c>
      <c r="E70" s="25">
        <v>1000000</v>
      </c>
      <c r="F70" s="25"/>
      <c r="G70" s="25">
        <v>10000000</v>
      </c>
      <c r="H70" s="18" t="e">
        <f>+#REF!</f>
        <v>#REF!</v>
      </c>
      <c r="I70" s="25" t="e">
        <f>SUM(#REF!)</f>
        <v>#REF!</v>
      </c>
      <c r="J70" s="25" t="e">
        <f>SUM(#REF!)</f>
        <v>#REF!</v>
      </c>
      <c r="K70" s="25" t="e">
        <f>SUM(#REF!)</f>
        <v>#REF!</v>
      </c>
      <c r="L70" s="18" t="e">
        <f t="shared" si="12"/>
        <v>#REF!</v>
      </c>
      <c r="M70" s="18" t="e">
        <f t="shared" si="13"/>
        <v>#REF!</v>
      </c>
      <c r="N70" s="18" t="e">
        <f t="shared" si="14"/>
        <v>#REF!</v>
      </c>
      <c r="O70" s="18" t="e">
        <f t="shared" si="15"/>
        <v>#REF!</v>
      </c>
      <c r="P70" s="2"/>
      <c r="Q70" s="25">
        <v>5794000</v>
      </c>
      <c r="R70" s="23" t="e">
        <f t="shared" si="9"/>
        <v>#REF!</v>
      </c>
      <c r="S70" s="25">
        <v>5794000</v>
      </c>
      <c r="T70" s="47" t="e">
        <f t="shared" si="18"/>
        <v>#REF!</v>
      </c>
      <c r="U70" s="25">
        <v>5794000</v>
      </c>
      <c r="V70" s="47" t="e">
        <f t="shared" si="19"/>
        <v>#REF!</v>
      </c>
    </row>
    <row r="71" spans="1:22" s="44" customFormat="1" x14ac:dyDescent="0.2">
      <c r="A71" s="39" t="str">
        <f t="shared" si="17"/>
        <v>A 2-0-4-1-2610</v>
      </c>
      <c r="B71" s="40" t="s">
        <v>302</v>
      </c>
      <c r="C71" s="41">
        <v>10</v>
      </c>
      <c r="D71" s="42" t="s">
        <v>303</v>
      </c>
      <c r="E71" s="25">
        <v>0</v>
      </c>
      <c r="F71" s="25"/>
      <c r="G71" s="25">
        <v>28988400</v>
      </c>
      <c r="H71" s="18" t="e">
        <f>+#REF!</f>
        <v>#REF!</v>
      </c>
      <c r="I71" s="25" t="e">
        <f>SUM(#REF!)</f>
        <v>#REF!</v>
      </c>
      <c r="J71" s="25" t="e">
        <f>SUM(#REF!)</f>
        <v>#REF!</v>
      </c>
      <c r="K71" s="25" t="e">
        <f>SUM(#REF!)</f>
        <v>#REF!</v>
      </c>
      <c r="L71" s="18" t="e">
        <f t="shared" si="12"/>
        <v>#REF!</v>
      </c>
      <c r="M71" s="18" t="e">
        <f t="shared" si="13"/>
        <v>#REF!</v>
      </c>
      <c r="N71" s="18" t="e">
        <f t="shared" si="14"/>
        <v>#REF!</v>
      </c>
      <c r="O71" s="18" t="e">
        <f t="shared" si="15"/>
        <v>#REF!</v>
      </c>
      <c r="P71" s="2"/>
      <c r="Q71" s="25">
        <v>28988400</v>
      </c>
      <c r="R71" s="23" t="e">
        <f t="shared" si="9"/>
        <v>#REF!</v>
      </c>
      <c r="S71" s="25">
        <v>28988400</v>
      </c>
      <c r="T71" s="47" t="e">
        <f t="shared" si="18"/>
        <v>#REF!</v>
      </c>
      <c r="U71" s="25">
        <v>28988400</v>
      </c>
      <c r="V71" s="47" t="e">
        <f t="shared" si="19"/>
        <v>#REF!</v>
      </c>
    </row>
    <row r="72" spans="1:22" s="50" customFormat="1" x14ac:dyDescent="0.2">
      <c r="A72" s="49"/>
      <c r="B72" s="48" t="s">
        <v>245</v>
      </c>
      <c r="C72" s="17">
        <v>10</v>
      </c>
      <c r="D72" s="46" t="s">
        <v>246</v>
      </c>
      <c r="E72" s="43">
        <f>+E73+E74</f>
        <v>3000000</v>
      </c>
      <c r="F72" s="43"/>
      <c r="G72" s="43">
        <f>+G73+G74</f>
        <v>181800000</v>
      </c>
      <c r="H72" s="18" t="e">
        <f>+#REF!</f>
        <v>#REF!</v>
      </c>
      <c r="I72" s="43" t="e">
        <f>+I73+I74</f>
        <v>#REF!</v>
      </c>
      <c r="J72" s="43" t="e">
        <f>+J73+J74</f>
        <v>#REF!</v>
      </c>
      <c r="K72" s="43" t="e">
        <f>+K73+K74</f>
        <v>#REF!</v>
      </c>
      <c r="L72" s="18" t="e">
        <f t="shared" si="12"/>
        <v>#REF!</v>
      </c>
      <c r="M72" s="18" t="e">
        <f t="shared" si="13"/>
        <v>#REF!</v>
      </c>
      <c r="N72" s="18" t="e">
        <f t="shared" si="14"/>
        <v>#REF!</v>
      </c>
      <c r="O72" s="18" t="e">
        <f t="shared" si="15"/>
        <v>#REF!</v>
      </c>
      <c r="P72" s="5"/>
      <c r="Q72" s="43">
        <f>+Q73+Q74</f>
        <v>146868444</v>
      </c>
      <c r="R72" s="23" t="e">
        <f t="shared" si="9"/>
        <v>#REF!</v>
      </c>
      <c r="S72" s="43">
        <f>+S73+S74</f>
        <v>145368444</v>
      </c>
      <c r="U72" s="43">
        <f>+U73+U74</f>
        <v>145368444</v>
      </c>
    </row>
    <row r="73" spans="1:22" s="44" customFormat="1" x14ac:dyDescent="0.2">
      <c r="A73" s="39" t="str">
        <f t="shared" si="17"/>
        <v>A 2-0-4-2-110</v>
      </c>
      <c r="B73" s="40" t="s">
        <v>166</v>
      </c>
      <c r="C73" s="41">
        <v>10</v>
      </c>
      <c r="D73" s="42" t="s">
        <v>91</v>
      </c>
      <c r="E73" s="25">
        <v>0</v>
      </c>
      <c r="F73" s="25"/>
      <c r="G73" s="25">
        <v>126800000</v>
      </c>
      <c r="H73" s="18" t="e">
        <f>+#REF!</f>
        <v>#REF!</v>
      </c>
      <c r="I73" s="25" t="e">
        <f>SUM(#REF!)</f>
        <v>#REF!</v>
      </c>
      <c r="J73" s="25" t="e">
        <f>SUM(#REF!)</f>
        <v>#REF!</v>
      </c>
      <c r="K73" s="25" t="e">
        <f>SUM(#REF!)</f>
        <v>#REF!</v>
      </c>
      <c r="L73" s="18" t="e">
        <f t="shared" si="12"/>
        <v>#REF!</v>
      </c>
      <c r="M73" s="18" t="e">
        <f t="shared" si="13"/>
        <v>#REF!</v>
      </c>
      <c r="N73" s="18" t="e">
        <f t="shared" si="14"/>
        <v>#REF!</v>
      </c>
      <c r="O73" s="18" t="e">
        <f t="shared" si="15"/>
        <v>#REF!</v>
      </c>
      <c r="P73" s="2"/>
      <c r="Q73" s="25">
        <v>93669460</v>
      </c>
      <c r="R73" s="23" t="e">
        <f t="shared" si="9"/>
        <v>#REF!</v>
      </c>
      <c r="S73" s="25">
        <v>93669460</v>
      </c>
      <c r="T73" s="47" t="e">
        <f>+I73-S73</f>
        <v>#REF!</v>
      </c>
      <c r="U73" s="25">
        <v>93669460</v>
      </c>
      <c r="V73" s="47" t="e">
        <f>+J73-U73</f>
        <v>#REF!</v>
      </c>
    </row>
    <row r="74" spans="1:22" s="44" customFormat="1" x14ac:dyDescent="0.2">
      <c r="A74" s="39" t="str">
        <f t="shared" si="17"/>
        <v>A 2-0-4-2-210</v>
      </c>
      <c r="B74" s="40" t="s">
        <v>167</v>
      </c>
      <c r="C74" s="41">
        <v>10</v>
      </c>
      <c r="D74" s="42" t="s">
        <v>131</v>
      </c>
      <c r="E74" s="25">
        <v>3000000</v>
      </c>
      <c r="F74" s="25"/>
      <c r="G74" s="25">
        <v>55000000</v>
      </c>
      <c r="H74" s="18" t="e">
        <f>+#REF!</f>
        <v>#REF!</v>
      </c>
      <c r="I74" s="25" t="e">
        <f>SUM(#REF!)</f>
        <v>#REF!</v>
      </c>
      <c r="J74" s="25" t="e">
        <f>SUM(#REF!)</f>
        <v>#REF!</v>
      </c>
      <c r="K74" s="25" t="e">
        <f>SUM(#REF!)</f>
        <v>#REF!</v>
      </c>
      <c r="L74" s="18" t="e">
        <f t="shared" si="12"/>
        <v>#REF!</v>
      </c>
      <c r="M74" s="18" t="e">
        <f t="shared" si="13"/>
        <v>#REF!</v>
      </c>
      <c r="N74" s="18" t="e">
        <f t="shared" si="14"/>
        <v>#REF!</v>
      </c>
      <c r="O74" s="18" t="e">
        <f t="shared" si="15"/>
        <v>#REF!</v>
      </c>
      <c r="P74" s="2"/>
      <c r="Q74" s="25">
        <v>53198984</v>
      </c>
      <c r="R74" s="23" t="e">
        <f t="shared" si="9"/>
        <v>#REF!</v>
      </c>
      <c r="S74" s="25">
        <v>51698984</v>
      </c>
      <c r="T74" s="47" t="e">
        <f>+I74-S74</f>
        <v>#REF!</v>
      </c>
      <c r="U74" s="25">
        <v>51698984</v>
      </c>
      <c r="V74" s="47" t="e">
        <f>+J74-U74</f>
        <v>#REF!</v>
      </c>
    </row>
    <row r="75" spans="1:22" s="44" customFormat="1" x14ac:dyDescent="0.2">
      <c r="A75" s="39"/>
      <c r="B75" s="40" t="s">
        <v>247</v>
      </c>
      <c r="C75" s="41">
        <v>10</v>
      </c>
      <c r="D75" s="46" t="s">
        <v>248</v>
      </c>
      <c r="E75" s="43">
        <f>SUM(E76:E85)</f>
        <v>533000000</v>
      </c>
      <c r="F75" s="43"/>
      <c r="G75" s="43">
        <f>SUM(G76:G85)</f>
        <v>1770093779</v>
      </c>
      <c r="H75" s="18" t="e">
        <f>+#REF!</f>
        <v>#REF!</v>
      </c>
      <c r="I75" s="43" t="e">
        <f>SUM(I76:I85)</f>
        <v>#REF!</v>
      </c>
      <c r="J75" s="43" t="e">
        <f>SUM(J76:J85)</f>
        <v>#REF!</v>
      </c>
      <c r="K75" s="43" t="e">
        <f>SUM(K76:K85)</f>
        <v>#REF!</v>
      </c>
      <c r="L75" s="18" t="e">
        <f t="shared" si="12"/>
        <v>#REF!</v>
      </c>
      <c r="M75" s="18" t="e">
        <f t="shared" si="13"/>
        <v>#REF!</v>
      </c>
      <c r="N75" s="18" t="e">
        <f t="shared" si="14"/>
        <v>#REF!</v>
      </c>
      <c r="O75" s="18" t="e">
        <f t="shared" si="15"/>
        <v>#REF!</v>
      </c>
      <c r="P75" s="2"/>
      <c r="Q75" s="43">
        <f>SUM(Q76:Q85)</f>
        <v>1716049771</v>
      </c>
      <c r="R75" s="23" t="e">
        <f t="shared" ref="R75:R96" si="20">+H75-Q75</f>
        <v>#REF!</v>
      </c>
      <c r="S75" s="43">
        <f>SUM(S76:S85)</f>
        <v>1681220485</v>
      </c>
      <c r="U75" s="43">
        <f>SUM(U76:U85)</f>
        <v>1675320485</v>
      </c>
    </row>
    <row r="76" spans="1:22" s="44" customFormat="1" x14ac:dyDescent="0.2">
      <c r="A76" s="39" t="str">
        <f t="shared" si="17"/>
        <v>A 2-0-4-4-110</v>
      </c>
      <c r="B76" s="40" t="s">
        <v>168</v>
      </c>
      <c r="C76" s="41">
        <v>10</v>
      </c>
      <c r="D76" s="42" t="s">
        <v>92</v>
      </c>
      <c r="E76" s="25">
        <v>250000000</v>
      </c>
      <c r="F76" s="25"/>
      <c r="G76" s="25">
        <v>280000000</v>
      </c>
      <c r="H76" s="18" t="e">
        <f>+#REF!</f>
        <v>#REF!</v>
      </c>
      <c r="I76" s="25" t="e">
        <f>SUM(#REF!)</f>
        <v>#REF!</v>
      </c>
      <c r="J76" s="25" t="e">
        <f>SUM(#REF!)</f>
        <v>#REF!</v>
      </c>
      <c r="K76" s="25" t="e">
        <f>SUM(#REF!)</f>
        <v>#REF!</v>
      </c>
      <c r="L76" s="18" t="e">
        <f t="shared" si="12"/>
        <v>#REF!</v>
      </c>
      <c r="M76" s="18" t="e">
        <f t="shared" si="13"/>
        <v>#REF!</v>
      </c>
      <c r="N76" s="18" t="e">
        <f t="shared" si="14"/>
        <v>#REF!</v>
      </c>
      <c r="O76" s="18" t="e">
        <f t="shared" si="15"/>
        <v>#REF!</v>
      </c>
      <c r="P76" s="2"/>
      <c r="Q76" s="25">
        <v>270000000</v>
      </c>
      <c r="R76" s="23" t="e">
        <f t="shared" si="20"/>
        <v>#REF!</v>
      </c>
      <c r="S76" s="25">
        <v>239499958</v>
      </c>
      <c r="T76" s="47" t="e">
        <f t="shared" ref="T76:T85" si="21">+I76-S76</f>
        <v>#REF!</v>
      </c>
      <c r="U76" s="25">
        <v>239499958</v>
      </c>
      <c r="V76" s="47" t="e">
        <f t="shared" ref="V76:V85" si="22">+J76-U76</f>
        <v>#REF!</v>
      </c>
    </row>
    <row r="77" spans="1:22" s="44" customFormat="1" x14ac:dyDescent="0.2">
      <c r="A77" s="39" t="str">
        <f t="shared" si="17"/>
        <v>A 2-0-4-4-210</v>
      </c>
      <c r="B77" s="40" t="s">
        <v>169</v>
      </c>
      <c r="C77" s="41">
        <v>10</v>
      </c>
      <c r="D77" s="42" t="s">
        <v>93</v>
      </c>
      <c r="E77" s="25"/>
      <c r="F77" s="25"/>
      <c r="G77" s="25">
        <v>0</v>
      </c>
      <c r="H77" s="18" t="e">
        <f>+#REF!</f>
        <v>#REF!</v>
      </c>
      <c r="I77" s="25" t="e">
        <f>SUM(#REF!)</f>
        <v>#REF!</v>
      </c>
      <c r="J77" s="25" t="e">
        <f>SUM(#REF!)</f>
        <v>#REF!</v>
      </c>
      <c r="K77" s="25" t="e">
        <f>SUM(#REF!)</f>
        <v>#REF!</v>
      </c>
      <c r="L77" s="18" t="e">
        <f t="shared" si="12"/>
        <v>#REF!</v>
      </c>
      <c r="M77" s="18" t="e">
        <f t="shared" si="13"/>
        <v>#REF!</v>
      </c>
      <c r="N77" s="18" t="e">
        <f t="shared" si="14"/>
        <v>#REF!</v>
      </c>
      <c r="O77" s="18" t="e">
        <f t="shared" si="15"/>
        <v>#REF!</v>
      </c>
      <c r="P77" s="2"/>
      <c r="Q77" s="25">
        <v>0</v>
      </c>
      <c r="R77" s="23" t="e">
        <f t="shared" si="20"/>
        <v>#REF!</v>
      </c>
      <c r="S77" s="25">
        <v>0</v>
      </c>
      <c r="T77" s="47" t="e">
        <f t="shared" si="21"/>
        <v>#REF!</v>
      </c>
      <c r="U77" s="25">
        <v>0</v>
      </c>
      <c r="V77" s="47" t="e">
        <f t="shared" si="22"/>
        <v>#REF!</v>
      </c>
    </row>
    <row r="78" spans="1:22" s="44" customFormat="1" x14ac:dyDescent="0.2">
      <c r="A78" s="39" t="str">
        <f t="shared" si="17"/>
        <v>A 2-0-4-4-610</v>
      </c>
      <c r="B78" s="40" t="s">
        <v>170</v>
      </c>
      <c r="C78" s="41">
        <v>10</v>
      </c>
      <c r="D78" s="42" t="s">
        <v>94</v>
      </c>
      <c r="E78" s="25"/>
      <c r="F78" s="25"/>
      <c r="G78" s="25">
        <v>40000000</v>
      </c>
      <c r="H78" s="18" t="e">
        <f>+#REF!</f>
        <v>#REF!</v>
      </c>
      <c r="I78" s="25" t="e">
        <f>SUM(#REF!)</f>
        <v>#REF!</v>
      </c>
      <c r="J78" s="25" t="e">
        <f>SUM(#REF!)</f>
        <v>#REF!</v>
      </c>
      <c r="K78" s="25" t="e">
        <f>SUM(#REF!)</f>
        <v>#REF!</v>
      </c>
      <c r="L78" s="18" t="e">
        <f t="shared" si="12"/>
        <v>#REF!</v>
      </c>
      <c r="M78" s="18" t="e">
        <f t="shared" si="13"/>
        <v>#REF!</v>
      </c>
      <c r="N78" s="18" t="e">
        <f t="shared" si="14"/>
        <v>#REF!</v>
      </c>
      <c r="O78" s="18" t="e">
        <f t="shared" si="15"/>
        <v>#REF!</v>
      </c>
      <c r="P78" s="2"/>
      <c r="Q78" s="25">
        <v>39962000</v>
      </c>
      <c r="R78" s="23" t="e">
        <f t="shared" si="20"/>
        <v>#REF!</v>
      </c>
      <c r="S78" s="25">
        <v>39962000</v>
      </c>
      <c r="T78" s="47" t="e">
        <f t="shared" si="21"/>
        <v>#REF!</v>
      </c>
      <c r="U78" s="25">
        <v>39962000</v>
      </c>
      <c r="V78" s="47" t="e">
        <f t="shared" si="22"/>
        <v>#REF!</v>
      </c>
    </row>
    <row r="79" spans="1:22" s="44" customFormat="1" x14ac:dyDescent="0.2">
      <c r="A79" s="39" t="str">
        <f t="shared" si="17"/>
        <v>A 2-0-4-4-910</v>
      </c>
      <c r="B79" s="40" t="s">
        <v>171</v>
      </c>
      <c r="C79" s="41">
        <v>10</v>
      </c>
      <c r="D79" s="42" t="s">
        <v>95</v>
      </c>
      <c r="E79" s="25">
        <v>3000000</v>
      </c>
      <c r="F79" s="25"/>
      <c r="G79" s="25">
        <v>14900000</v>
      </c>
      <c r="H79" s="18" t="e">
        <f>+#REF!</f>
        <v>#REF!</v>
      </c>
      <c r="I79" s="25" t="e">
        <f>SUM(#REF!)</f>
        <v>#REF!</v>
      </c>
      <c r="J79" s="25" t="e">
        <f>SUM(#REF!)</f>
        <v>#REF!</v>
      </c>
      <c r="K79" s="25" t="e">
        <f>SUM(#REF!)</f>
        <v>#REF!</v>
      </c>
      <c r="L79" s="18" t="e">
        <f t="shared" si="12"/>
        <v>#REF!</v>
      </c>
      <c r="M79" s="18" t="e">
        <f t="shared" si="13"/>
        <v>#REF!</v>
      </c>
      <c r="N79" s="18" t="e">
        <f t="shared" si="14"/>
        <v>#REF!</v>
      </c>
      <c r="O79" s="18" t="e">
        <f t="shared" si="15"/>
        <v>#REF!</v>
      </c>
      <c r="P79" s="2"/>
      <c r="Q79" s="25">
        <v>14719090</v>
      </c>
      <c r="R79" s="23" t="e">
        <f t="shared" si="20"/>
        <v>#REF!</v>
      </c>
      <c r="S79" s="25">
        <v>13856190</v>
      </c>
      <c r="T79" s="47" t="e">
        <f t="shared" si="21"/>
        <v>#REF!</v>
      </c>
      <c r="U79" s="25">
        <v>13856190</v>
      </c>
      <c r="V79" s="47" t="e">
        <f t="shared" si="22"/>
        <v>#REF!</v>
      </c>
    </row>
    <row r="80" spans="1:22" s="44" customFormat="1" x14ac:dyDescent="0.2">
      <c r="A80" s="39" t="str">
        <f t="shared" si="17"/>
        <v>A 2-0-4-4-1510</v>
      </c>
      <c r="B80" s="40" t="s">
        <v>172</v>
      </c>
      <c r="C80" s="41">
        <v>10</v>
      </c>
      <c r="D80" s="42" t="s">
        <v>96</v>
      </c>
      <c r="E80" s="25">
        <v>270000000</v>
      </c>
      <c r="F80" s="25"/>
      <c r="G80" s="25">
        <v>950000000</v>
      </c>
      <c r="H80" s="18" t="e">
        <f>+#REF!</f>
        <v>#REF!</v>
      </c>
      <c r="I80" s="25" t="e">
        <f>SUM(#REF!)</f>
        <v>#REF!</v>
      </c>
      <c r="J80" s="25" t="e">
        <f>SUM(#REF!)</f>
        <v>#REF!</v>
      </c>
      <c r="K80" s="25" t="e">
        <f>SUM(#REF!)</f>
        <v>#REF!</v>
      </c>
      <c r="L80" s="18" t="e">
        <f t="shared" si="12"/>
        <v>#REF!</v>
      </c>
      <c r="M80" s="18" t="e">
        <f t="shared" si="13"/>
        <v>#REF!</v>
      </c>
      <c r="N80" s="18" t="e">
        <f t="shared" si="14"/>
        <v>#REF!</v>
      </c>
      <c r="O80" s="18" t="e">
        <f t="shared" si="15"/>
        <v>#REF!</v>
      </c>
      <c r="P80" s="2"/>
      <c r="Q80" s="25">
        <v>945578368</v>
      </c>
      <c r="R80" s="23" t="e">
        <f t="shared" si="20"/>
        <v>#REF!</v>
      </c>
      <c r="S80" s="25">
        <v>945019684</v>
      </c>
      <c r="T80" s="47" t="e">
        <f t="shared" si="21"/>
        <v>#REF!</v>
      </c>
      <c r="U80" s="25">
        <v>945019684</v>
      </c>
      <c r="V80" s="47" t="e">
        <f t="shared" si="22"/>
        <v>#REF!</v>
      </c>
    </row>
    <row r="81" spans="1:22" s="44" customFormat="1" x14ac:dyDescent="0.2">
      <c r="A81" s="39" t="str">
        <f t="shared" si="17"/>
        <v>A 2-0-4-4-1710</v>
      </c>
      <c r="B81" s="40" t="s">
        <v>173</v>
      </c>
      <c r="C81" s="41">
        <v>10</v>
      </c>
      <c r="D81" s="42" t="s">
        <v>97</v>
      </c>
      <c r="E81" s="25"/>
      <c r="F81" s="25"/>
      <c r="G81" s="25">
        <v>30000000</v>
      </c>
      <c r="H81" s="18" t="e">
        <f>+#REF!</f>
        <v>#REF!</v>
      </c>
      <c r="I81" s="25" t="e">
        <f>SUM(#REF!)</f>
        <v>#REF!</v>
      </c>
      <c r="J81" s="25" t="e">
        <f>SUM(#REF!)</f>
        <v>#REF!</v>
      </c>
      <c r="K81" s="25" t="e">
        <f>SUM(#REF!)</f>
        <v>#REF!</v>
      </c>
      <c r="L81" s="18" t="e">
        <f t="shared" si="12"/>
        <v>#REF!</v>
      </c>
      <c r="M81" s="18" t="e">
        <f t="shared" si="13"/>
        <v>#REF!</v>
      </c>
      <c r="N81" s="18" t="e">
        <f t="shared" si="14"/>
        <v>#REF!</v>
      </c>
      <c r="O81" s="18" t="e">
        <f t="shared" si="15"/>
        <v>#REF!</v>
      </c>
      <c r="P81" s="2"/>
      <c r="Q81" s="25">
        <v>28000000</v>
      </c>
      <c r="R81" s="23" t="e">
        <f t="shared" si="20"/>
        <v>#REF!</v>
      </c>
      <c r="S81" s="25">
        <v>27999843</v>
      </c>
      <c r="T81" s="47" t="e">
        <f t="shared" si="21"/>
        <v>#REF!</v>
      </c>
      <c r="U81" s="25">
        <v>27999843</v>
      </c>
      <c r="V81" s="47" t="e">
        <f t="shared" si="22"/>
        <v>#REF!</v>
      </c>
    </row>
    <row r="82" spans="1:22" s="44" customFormat="1" x14ac:dyDescent="0.2">
      <c r="A82" s="39" t="str">
        <f t="shared" si="17"/>
        <v>A 2-0-4-4-1810</v>
      </c>
      <c r="B82" s="40" t="s">
        <v>174</v>
      </c>
      <c r="C82" s="41">
        <v>10</v>
      </c>
      <c r="D82" s="42" t="s">
        <v>98</v>
      </c>
      <c r="E82" s="25">
        <v>2000000</v>
      </c>
      <c r="F82" s="25"/>
      <c r="G82" s="25">
        <v>77000000</v>
      </c>
      <c r="H82" s="18" t="e">
        <f>+#REF!</f>
        <v>#REF!</v>
      </c>
      <c r="I82" s="25" t="e">
        <f>SUM(#REF!)</f>
        <v>#REF!</v>
      </c>
      <c r="J82" s="25" t="e">
        <f>SUM(#REF!)</f>
        <v>#REF!</v>
      </c>
      <c r="K82" s="25" t="e">
        <f>SUM(#REF!)</f>
        <v>#REF!</v>
      </c>
      <c r="L82" s="18" t="e">
        <f t="shared" si="12"/>
        <v>#REF!</v>
      </c>
      <c r="M82" s="18" t="e">
        <f t="shared" si="13"/>
        <v>#REF!</v>
      </c>
      <c r="N82" s="18" t="e">
        <f t="shared" si="14"/>
        <v>#REF!</v>
      </c>
      <c r="O82" s="18" t="e">
        <f t="shared" si="15"/>
        <v>#REF!</v>
      </c>
      <c r="P82" s="2"/>
      <c r="Q82" s="25">
        <v>75139128</v>
      </c>
      <c r="R82" s="23" t="e">
        <f t="shared" si="20"/>
        <v>#REF!</v>
      </c>
      <c r="S82" s="25">
        <v>74639128</v>
      </c>
      <c r="T82" s="47" t="e">
        <f t="shared" si="21"/>
        <v>#REF!</v>
      </c>
      <c r="U82" s="25">
        <v>74639128</v>
      </c>
      <c r="V82" s="47" t="e">
        <f t="shared" si="22"/>
        <v>#REF!</v>
      </c>
    </row>
    <row r="83" spans="1:22" s="44" customFormat="1" x14ac:dyDescent="0.2">
      <c r="A83" s="39" t="str">
        <f t="shared" si="17"/>
        <v>A 2-0-4-4-2010</v>
      </c>
      <c r="B83" s="40" t="s">
        <v>175</v>
      </c>
      <c r="C83" s="41">
        <v>10</v>
      </c>
      <c r="D83" s="42" t="s">
        <v>99</v>
      </c>
      <c r="E83" s="25">
        <v>3000000</v>
      </c>
      <c r="F83" s="25"/>
      <c r="G83" s="25">
        <v>85100000</v>
      </c>
      <c r="H83" s="18" t="e">
        <f>+#REF!</f>
        <v>#REF!</v>
      </c>
      <c r="I83" s="25" t="e">
        <f>SUM(#REF!)</f>
        <v>#REF!</v>
      </c>
      <c r="J83" s="25" t="e">
        <f>SUM(#REF!)</f>
        <v>#REF!</v>
      </c>
      <c r="K83" s="25" t="e">
        <f>SUM(#REF!)</f>
        <v>#REF!</v>
      </c>
      <c r="L83" s="18" t="e">
        <f t="shared" si="12"/>
        <v>#REF!</v>
      </c>
      <c r="M83" s="18" t="e">
        <f t="shared" si="13"/>
        <v>#REF!</v>
      </c>
      <c r="N83" s="18" t="e">
        <f t="shared" si="14"/>
        <v>#REF!</v>
      </c>
      <c r="O83" s="18" t="e">
        <f t="shared" si="15"/>
        <v>#REF!</v>
      </c>
      <c r="P83" s="2"/>
      <c r="Q83" s="25">
        <v>61864685</v>
      </c>
      <c r="R83" s="23" t="e">
        <f t="shared" si="20"/>
        <v>#REF!</v>
      </c>
      <c r="S83" s="25">
        <v>60864685</v>
      </c>
      <c r="T83" s="47" t="e">
        <f t="shared" si="21"/>
        <v>#REF!</v>
      </c>
      <c r="U83" s="25">
        <v>60864685</v>
      </c>
      <c r="V83" s="47" t="e">
        <f t="shared" si="22"/>
        <v>#REF!</v>
      </c>
    </row>
    <row r="84" spans="1:22" s="44" customFormat="1" x14ac:dyDescent="0.2">
      <c r="A84" s="39" t="str">
        <f t="shared" si="17"/>
        <v>A 2-0-4-4-2110</v>
      </c>
      <c r="B84" s="40" t="s">
        <v>176</v>
      </c>
      <c r="C84" s="41">
        <v>10</v>
      </c>
      <c r="D84" s="42" t="s">
        <v>132</v>
      </c>
      <c r="E84" s="25">
        <v>2000000</v>
      </c>
      <c r="F84" s="25"/>
      <c r="G84" s="25">
        <v>2000000</v>
      </c>
      <c r="H84" s="18" t="e">
        <f>+#REF!</f>
        <v>#REF!</v>
      </c>
      <c r="I84" s="25" t="e">
        <f>SUM(#REF!)</f>
        <v>#REF!</v>
      </c>
      <c r="J84" s="25" t="e">
        <f>SUM(#REF!)</f>
        <v>#REF!</v>
      </c>
      <c r="K84" s="25" t="e">
        <f>SUM(#REF!)</f>
        <v>#REF!</v>
      </c>
      <c r="L84" s="18" t="e">
        <f t="shared" ref="L84:L115" si="23">+G84-H84</f>
        <v>#REF!</v>
      </c>
      <c r="M84" s="18" t="e">
        <f t="shared" ref="M84:M115" si="24">+H84-I84</f>
        <v>#REF!</v>
      </c>
      <c r="N84" s="18" t="e">
        <f t="shared" ref="N84:N115" si="25">+I84-J84</f>
        <v>#REF!</v>
      </c>
      <c r="O84" s="18" t="e">
        <f t="shared" ref="O84:O115" si="26">+J84-K84</f>
        <v>#REF!</v>
      </c>
      <c r="P84" s="2"/>
      <c r="Q84" s="25">
        <v>0</v>
      </c>
      <c r="R84" s="23" t="e">
        <f t="shared" si="20"/>
        <v>#REF!</v>
      </c>
      <c r="S84" s="25">
        <v>0</v>
      </c>
      <c r="T84" s="47" t="e">
        <f t="shared" si="21"/>
        <v>#REF!</v>
      </c>
      <c r="U84" s="25">
        <v>0</v>
      </c>
      <c r="V84" s="47" t="e">
        <f t="shared" si="22"/>
        <v>#REF!</v>
      </c>
    </row>
    <row r="85" spans="1:22" s="44" customFormat="1" x14ac:dyDescent="0.2">
      <c r="A85" s="39" t="str">
        <f t="shared" si="17"/>
        <v>A 2-0-4-4-2310</v>
      </c>
      <c r="B85" s="40" t="s">
        <v>177</v>
      </c>
      <c r="C85" s="41">
        <v>10</v>
      </c>
      <c r="D85" s="42" t="s">
        <v>133</v>
      </c>
      <c r="E85" s="25">
        <v>3000000</v>
      </c>
      <c r="F85" s="25"/>
      <c r="G85" s="25">
        <v>291093779</v>
      </c>
      <c r="H85" s="18" t="e">
        <f>+#REF!</f>
        <v>#REF!</v>
      </c>
      <c r="I85" s="25" t="e">
        <f>SUM(#REF!)</f>
        <v>#REF!</v>
      </c>
      <c r="J85" s="25" t="e">
        <f>SUM(#REF!)</f>
        <v>#REF!</v>
      </c>
      <c r="K85" s="25" t="e">
        <f>SUM(#REF!)</f>
        <v>#REF!</v>
      </c>
      <c r="L85" s="18" t="e">
        <f t="shared" si="23"/>
        <v>#REF!</v>
      </c>
      <c r="M85" s="18" t="e">
        <f t="shared" si="24"/>
        <v>#REF!</v>
      </c>
      <c r="N85" s="18" t="e">
        <f t="shared" si="25"/>
        <v>#REF!</v>
      </c>
      <c r="O85" s="18" t="e">
        <f t="shared" si="26"/>
        <v>#REF!</v>
      </c>
      <c r="P85" s="2"/>
      <c r="Q85" s="25">
        <v>280786500</v>
      </c>
      <c r="R85" s="23" t="e">
        <f t="shared" si="20"/>
        <v>#REF!</v>
      </c>
      <c r="S85" s="25">
        <v>279378997</v>
      </c>
      <c r="T85" s="47" t="e">
        <f t="shared" si="21"/>
        <v>#REF!</v>
      </c>
      <c r="U85" s="25">
        <v>273478997</v>
      </c>
      <c r="V85" s="47" t="e">
        <f t="shared" si="22"/>
        <v>#REF!</v>
      </c>
    </row>
    <row r="86" spans="1:22" s="44" customFormat="1" x14ac:dyDescent="0.2">
      <c r="A86" s="39"/>
      <c r="B86" s="40" t="s">
        <v>249</v>
      </c>
      <c r="C86" s="41">
        <v>10</v>
      </c>
      <c r="D86" s="46" t="s">
        <v>250</v>
      </c>
      <c r="E86" s="43">
        <f>SUM(E87:E96)</f>
        <v>3136400000</v>
      </c>
      <c r="F86" s="43"/>
      <c r="G86" s="43">
        <f>SUM(G87:G96)</f>
        <v>6673656744.4099998</v>
      </c>
      <c r="H86" s="18" t="e">
        <f>+#REF!</f>
        <v>#REF!</v>
      </c>
      <c r="I86" s="43" t="e">
        <f>SUM(I87:I96)</f>
        <v>#REF!</v>
      </c>
      <c r="J86" s="43" t="e">
        <f>SUM(J87:J96)</f>
        <v>#REF!</v>
      </c>
      <c r="K86" s="43" t="e">
        <f>SUM(K87:K96)</f>
        <v>#REF!</v>
      </c>
      <c r="L86" s="18" t="e">
        <f t="shared" si="23"/>
        <v>#REF!</v>
      </c>
      <c r="M86" s="18" t="e">
        <f t="shared" si="24"/>
        <v>#REF!</v>
      </c>
      <c r="N86" s="18" t="e">
        <f t="shared" si="25"/>
        <v>#REF!</v>
      </c>
      <c r="O86" s="18" t="e">
        <f t="shared" si="26"/>
        <v>#REF!</v>
      </c>
      <c r="P86" s="2"/>
      <c r="Q86" s="43">
        <f>SUM(Q87:Q96)</f>
        <v>6270132356.1800003</v>
      </c>
      <c r="R86" s="23" t="e">
        <f t="shared" si="20"/>
        <v>#REF!</v>
      </c>
      <c r="S86" s="43">
        <f>SUM(S87:S96)</f>
        <v>6150280917.1800003</v>
      </c>
      <c r="U86" s="43">
        <f>SUM(U87:U96)</f>
        <v>5974825548</v>
      </c>
    </row>
    <row r="87" spans="1:22" s="44" customFormat="1" x14ac:dyDescent="0.2">
      <c r="A87" s="39" t="str">
        <f t="shared" si="17"/>
        <v>A 2-0-4-5-110</v>
      </c>
      <c r="B87" s="40" t="s">
        <v>178</v>
      </c>
      <c r="C87" s="41">
        <v>10</v>
      </c>
      <c r="D87" s="42" t="s">
        <v>100</v>
      </c>
      <c r="E87" s="25">
        <v>149000000</v>
      </c>
      <c r="F87" s="25"/>
      <c r="G87" s="25">
        <v>544331472</v>
      </c>
      <c r="H87" s="18" t="e">
        <f>+#REF!</f>
        <v>#REF!</v>
      </c>
      <c r="I87" s="25" t="e">
        <f>SUM(#REF!)</f>
        <v>#REF!</v>
      </c>
      <c r="J87" s="25" t="e">
        <f>SUM(#REF!)</f>
        <v>#REF!</v>
      </c>
      <c r="K87" s="25" t="e">
        <f>SUM(#REF!)</f>
        <v>#REF!</v>
      </c>
      <c r="L87" s="18" t="e">
        <f t="shared" si="23"/>
        <v>#REF!</v>
      </c>
      <c r="M87" s="18" t="e">
        <f t="shared" si="24"/>
        <v>#REF!</v>
      </c>
      <c r="N87" s="18" t="e">
        <f t="shared" si="25"/>
        <v>#REF!</v>
      </c>
      <c r="O87" s="18" t="e">
        <f t="shared" si="26"/>
        <v>#REF!</v>
      </c>
      <c r="P87" s="2"/>
      <c r="Q87" s="25">
        <v>474702719</v>
      </c>
      <c r="R87" s="23" t="e">
        <f t="shared" si="20"/>
        <v>#REF!</v>
      </c>
      <c r="S87" s="25">
        <v>395498719</v>
      </c>
      <c r="T87" s="47" t="e">
        <f t="shared" ref="T87:T96" si="27">+I87-S87</f>
        <v>#REF!</v>
      </c>
      <c r="U87" s="25">
        <v>281671360</v>
      </c>
      <c r="V87" s="47" t="e">
        <f t="shared" ref="V87:V96" si="28">+J87-U87</f>
        <v>#REF!</v>
      </c>
    </row>
    <row r="88" spans="1:22" s="44" customFormat="1" x14ac:dyDescent="0.2">
      <c r="A88" s="39" t="str">
        <f t="shared" si="17"/>
        <v>A 2-0-4-5-210</v>
      </c>
      <c r="B88" s="40" t="s">
        <v>179</v>
      </c>
      <c r="C88" s="41">
        <v>10</v>
      </c>
      <c r="D88" s="42" t="s">
        <v>137</v>
      </c>
      <c r="E88" s="25">
        <v>60000000</v>
      </c>
      <c r="F88" s="25"/>
      <c r="G88" s="25">
        <v>95000000</v>
      </c>
      <c r="H88" s="18" t="e">
        <f>+#REF!</f>
        <v>#REF!</v>
      </c>
      <c r="I88" s="25" t="e">
        <f>SUM(#REF!)</f>
        <v>#REF!</v>
      </c>
      <c r="J88" s="25" t="e">
        <f>SUM(#REF!)</f>
        <v>#REF!</v>
      </c>
      <c r="K88" s="25" t="e">
        <f>SUM(#REF!)</f>
        <v>#REF!</v>
      </c>
      <c r="L88" s="18" t="e">
        <f t="shared" si="23"/>
        <v>#REF!</v>
      </c>
      <c r="M88" s="18" t="e">
        <f t="shared" si="24"/>
        <v>#REF!</v>
      </c>
      <c r="N88" s="18" t="e">
        <f t="shared" si="25"/>
        <v>#REF!</v>
      </c>
      <c r="O88" s="18" t="e">
        <f t="shared" si="26"/>
        <v>#REF!</v>
      </c>
      <c r="P88" s="2"/>
      <c r="Q88" s="25">
        <v>84299708</v>
      </c>
      <c r="R88" s="23" t="e">
        <f t="shared" si="20"/>
        <v>#REF!</v>
      </c>
      <c r="S88" s="25">
        <v>77617254</v>
      </c>
      <c r="T88" s="47" t="e">
        <f t="shared" si="27"/>
        <v>#REF!</v>
      </c>
      <c r="U88" s="25">
        <v>71714558</v>
      </c>
      <c r="V88" s="47" t="e">
        <f t="shared" si="28"/>
        <v>#REF!</v>
      </c>
    </row>
    <row r="89" spans="1:22" s="44" customFormat="1" x14ac:dyDescent="0.2">
      <c r="A89" s="39" t="str">
        <f t="shared" si="17"/>
        <v>A 2-0-4-5-510</v>
      </c>
      <c r="B89" s="40" t="s">
        <v>180</v>
      </c>
      <c r="C89" s="41">
        <v>10</v>
      </c>
      <c r="D89" s="42" t="s">
        <v>138</v>
      </c>
      <c r="E89" s="25">
        <v>100000000</v>
      </c>
      <c r="F89" s="25"/>
      <c r="G89" s="25">
        <v>347679657</v>
      </c>
      <c r="H89" s="18" t="e">
        <f>+#REF!</f>
        <v>#REF!</v>
      </c>
      <c r="I89" s="25" t="e">
        <f>SUM(#REF!)</f>
        <v>#REF!</v>
      </c>
      <c r="J89" s="25" t="e">
        <f>SUM(#REF!)</f>
        <v>#REF!</v>
      </c>
      <c r="K89" s="25" t="e">
        <f>SUM(#REF!)</f>
        <v>#REF!</v>
      </c>
      <c r="L89" s="18" t="e">
        <f t="shared" si="23"/>
        <v>#REF!</v>
      </c>
      <c r="M89" s="18" t="e">
        <f t="shared" si="24"/>
        <v>#REF!</v>
      </c>
      <c r="N89" s="18" t="e">
        <f t="shared" si="25"/>
        <v>#REF!</v>
      </c>
      <c r="O89" s="18" t="e">
        <f t="shared" si="26"/>
        <v>#REF!</v>
      </c>
      <c r="P89" s="2"/>
      <c r="Q89" s="25">
        <v>347679657</v>
      </c>
      <c r="R89" s="23" t="e">
        <f t="shared" si="20"/>
        <v>#REF!</v>
      </c>
      <c r="S89" s="25">
        <v>347679657</v>
      </c>
      <c r="T89" s="47" t="e">
        <f t="shared" si="27"/>
        <v>#REF!</v>
      </c>
      <c r="U89" s="25">
        <v>322770000</v>
      </c>
      <c r="V89" s="47" t="e">
        <f t="shared" si="28"/>
        <v>#REF!</v>
      </c>
    </row>
    <row r="90" spans="1:22" s="44" customFormat="1" x14ac:dyDescent="0.2">
      <c r="A90" s="39" t="str">
        <f t="shared" si="17"/>
        <v>A 2-0-4-5-610</v>
      </c>
      <c r="B90" s="40" t="s">
        <v>181</v>
      </c>
      <c r="C90" s="41">
        <v>10</v>
      </c>
      <c r="D90" s="42" t="s">
        <v>139</v>
      </c>
      <c r="E90" s="25">
        <v>250000000</v>
      </c>
      <c r="F90" s="25"/>
      <c r="G90" s="25">
        <v>250000000</v>
      </c>
      <c r="H90" s="18" t="e">
        <f>+#REF!</f>
        <v>#REF!</v>
      </c>
      <c r="I90" s="25" t="e">
        <f>SUM(#REF!)</f>
        <v>#REF!</v>
      </c>
      <c r="J90" s="25" t="e">
        <f>SUM(#REF!)</f>
        <v>#REF!</v>
      </c>
      <c r="K90" s="25" t="e">
        <f>SUM(#REF!)</f>
        <v>#REF!</v>
      </c>
      <c r="L90" s="18" t="e">
        <f t="shared" si="23"/>
        <v>#REF!</v>
      </c>
      <c r="M90" s="18" t="e">
        <f t="shared" si="24"/>
        <v>#REF!</v>
      </c>
      <c r="N90" s="18" t="e">
        <f t="shared" si="25"/>
        <v>#REF!</v>
      </c>
      <c r="O90" s="18" t="e">
        <f t="shared" si="26"/>
        <v>#REF!</v>
      </c>
      <c r="P90" s="2"/>
      <c r="Q90" s="25">
        <v>240765888</v>
      </c>
      <c r="R90" s="23" t="e">
        <f t="shared" si="20"/>
        <v>#REF!</v>
      </c>
      <c r="S90" s="25">
        <v>239284403</v>
      </c>
      <c r="T90" s="47" t="e">
        <f t="shared" si="27"/>
        <v>#REF!</v>
      </c>
      <c r="U90" s="25">
        <v>239284403</v>
      </c>
      <c r="V90" s="47" t="e">
        <f t="shared" si="28"/>
        <v>#REF!</v>
      </c>
    </row>
    <row r="91" spans="1:22" s="44" customFormat="1" x14ac:dyDescent="0.2">
      <c r="A91" s="39" t="str">
        <f t="shared" si="17"/>
        <v>A 2-0-4-5-810</v>
      </c>
      <c r="B91" s="40" t="s">
        <v>182</v>
      </c>
      <c r="C91" s="41">
        <v>10</v>
      </c>
      <c r="D91" s="42" t="s">
        <v>101</v>
      </c>
      <c r="E91" s="25">
        <v>800000000</v>
      </c>
      <c r="F91" s="25"/>
      <c r="G91" s="25">
        <v>1767512102</v>
      </c>
      <c r="H91" s="18" t="e">
        <f>+#REF!</f>
        <v>#REF!</v>
      </c>
      <c r="I91" s="25" t="e">
        <f>SUM(#REF!)</f>
        <v>#REF!</v>
      </c>
      <c r="J91" s="25" t="e">
        <f>SUM(#REF!)</f>
        <v>#REF!</v>
      </c>
      <c r="K91" s="25" t="e">
        <f>SUM(#REF!)</f>
        <v>#REF!</v>
      </c>
      <c r="L91" s="18" t="e">
        <f t="shared" si="23"/>
        <v>#REF!</v>
      </c>
      <c r="M91" s="18" t="e">
        <f t="shared" si="24"/>
        <v>#REF!</v>
      </c>
      <c r="N91" s="18" t="e">
        <f t="shared" si="25"/>
        <v>#REF!</v>
      </c>
      <c r="O91" s="18" t="e">
        <f t="shared" si="26"/>
        <v>#REF!</v>
      </c>
      <c r="P91" s="2"/>
      <c r="Q91" s="25">
        <v>1656864429</v>
      </c>
      <c r="R91" s="23" t="e">
        <f t="shared" si="20"/>
        <v>#REF!</v>
      </c>
      <c r="S91" s="25">
        <v>1629518965</v>
      </c>
      <c r="T91" s="47" t="e">
        <f t="shared" si="27"/>
        <v>#REF!</v>
      </c>
      <c r="U91" s="25">
        <v>1615208749</v>
      </c>
      <c r="V91" s="47" t="e">
        <f t="shared" si="28"/>
        <v>#REF!</v>
      </c>
    </row>
    <row r="92" spans="1:22" s="44" customFormat="1" x14ac:dyDescent="0.2">
      <c r="A92" s="39" t="str">
        <f>+B92&amp;C92</f>
        <v>A 2-0-4-5-910</v>
      </c>
      <c r="B92" s="40" t="s">
        <v>337</v>
      </c>
      <c r="C92" s="41">
        <v>10</v>
      </c>
      <c r="D92" s="42" t="s">
        <v>338</v>
      </c>
      <c r="E92" s="25"/>
      <c r="F92" s="25"/>
      <c r="G92" s="25">
        <v>8000000</v>
      </c>
      <c r="H92" s="18" t="e">
        <f>+#REF!</f>
        <v>#REF!</v>
      </c>
      <c r="I92" s="25"/>
      <c r="J92" s="25"/>
      <c r="K92" s="25"/>
      <c r="L92" s="18" t="e">
        <f t="shared" si="23"/>
        <v>#REF!</v>
      </c>
      <c r="M92" s="18" t="e">
        <f t="shared" si="24"/>
        <v>#REF!</v>
      </c>
      <c r="N92" s="18">
        <f t="shared" si="25"/>
        <v>0</v>
      </c>
      <c r="O92" s="18">
        <f t="shared" si="26"/>
        <v>0</v>
      </c>
      <c r="P92" s="2"/>
      <c r="Q92" s="25">
        <v>0</v>
      </c>
      <c r="R92" s="23" t="e">
        <f t="shared" si="20"/>
        <v>#REF!</v>
      </c>
      <c r="S92" s="25">
        <v>0</v>
      </c>
      <c r="T92" s="47">
        <f t="shared" si="27"/>
        <v>0</v>
      </c>
      <c r="U92" s="25">
        <v>0</v>
      </c>
      <c r="V92" s="47">
        <f t="shared" si="28"/>
        <v>0</v>
      </c>
    </row>
    <row r="93" spans="1:22" s="44" customFormat="1" x14ac:dyDescent="0.2">
      <c r="A93" s="39" t="str">
        <f t="shared" si="17"/>
        <v>A 2-0-4-5-1010</v>
      </c>
      <c r="B93" s="40" t="s">
        <v>183</v>
      </c>
      <c r="C93" s="41">
        <v>10</v>
      </c>
      <c r="D93" s="42" t="s">
        <v>102</v>
      </c>
      <c r="E93" s="25">
        <v>1700000000</v>
      </c>
      <c r="F93" s="25"/>
      <c r="G93" s="25">
        <v>2925274315.4099998</v>
      </c>
      <c r="H93" s="18" t="e">
        <f>+#REF!</f>
        <v>#REF!</v>
      </c>
      <c r="I93" s="25" t="e">
        <f>SUM(#REF!)</f>
        <v>#REF!</v>
      </c>
      <c r="J93" s="25" t="e">
        <f>SUM(#REF!)</f>
        <v>#REF!</v>
      </c>
      <c r="K93" s="25" t="e">
        <f>SUM(#REF!)</f>
        <v>#REF!</v>
      </c>
      <c r="L93" s="18" t="e">
        <f t="shared" si="23"/>
        <v>#REF!</v>
      </c>
      <c r="M93" s="18" t="e">
        <f t="shared" si="24"/>
        <v>#REF!</v>
      </c>
      <c r="N93" s="18" t="e">
        <f t="shared" si="25"/>
        <v>#REF!</v>
      </c>
      <c r="O93" s="18" t="e">
        <f t="shared" si="26"/>
        <v>#REF!</v>
      </c>
      <c r="P93" s="2"/>
      <c r="Q93" s="25">
        <v>2734895687.1799998</v>
      </c>
      <c r="R93" s="23" t="e">
        <f t="shared" si="20"/>
        <v>#REF!</v>
      </c>
      <c r="S93" s="25">
        <v>2734895687.1799998</v>
      </c>
      <c r="T93" s="47" t="e">
        <f t="shared" si="27"/>
        <v>#REF!</v>
      </c>
      <c r="U93" s="25">
        <v>2718390246</v>
      </c>
      <c r="V93" s="47" t="e">
        <f t="shared" si="28"/>
        <v>#REF!</v>
      </c>
    </row>
    <row r="94" spans="1:22" s="44" customFormat="1" x14ac:dyDescent="0.2">
      <c r="A94" s="39" t="str">
        <f t="shared" si="17"/>
        <v>A 2-0-4-5-1110</v>
      </c>
      <c r="B94" s="40" t="s">
        <v>184</v>
      </c>
      <c r="C94" s="41">
        <v>10</v>
      </c>
      <c r="D94" s="42" t="s">
        <v>103</v>
      </c>
      <c r="E94" s="25">
        <v>0</v>
      </c>
      <c r="F94" s="25"/>
      <c r="G94" s="25">
        <v>0</v>
      </c>
      <c r="H94" s="18" t="e">
        <f>+#REF!</f>
        <v>#REF!</v>
      </c>
      <c r="I94" s="25" t="e">
        <f>SUM(#REF!)</f>
        <v>#REF!</v>
      </c>
      <c r="J94" s="25" t="e">
        <f>SUM(#REF!)</f>
        <v>#REF!</v>
      </c>
      <c r="K94" s="25" t="e">
        <f>SUM(#REF!)</f>
        <v>#REF!</v>
      </c>
      <c r="L94" s="18" t="e">
        <f t="shared" si="23"/>
        <v>#REF!</v>
      </c>
      <c r="M94" s="18" t="e">
        <f t="shared" si="24"/>
        <v>#REF!</v>
      </c>
      <c r="N94" s="18" t="e">
        <f t="shared" si="25"/>
        <v>#REF!</v>
      </c>
      <c r="O94" s="18" t="e">
        <f t="shared" si="26"/>
        <v>#REF!</v>
      </c>
      <c r="P94" s="2"/>
      <c r="Q94" s="25">
        <v>0</v>
      </c>
      <c r="R94" s="23" t="e">
        <f t="shared" si="20"/>
        <v>#REF!</v>
      </c>
      <c r="S94" s="25">
        <v>0</v>
      </c>
      <c r="T94" s="47" t="e">
        <f t="shared" si="27"/>
        <v>#REF!</v>
      </c>
      <c r="U94" s="25">
        <v>0</v>
      </c>
      <c r="V94" s="47" t="e">
        <f t="shared" si="28"/>
        <v>#REF!</v>
      </c>
    </row>
    <row r="95" spans="1:22" s="44" customFormat="1" x14ac:dyDescent="0.2">
      <c r="A95" s="39" t="str">
        <f t="shared" si="17"/>
        <v>A 2-0-4-5-1210</v>
      </c>
      <c r="B95" s="40" t="s">
        <v>185</v>
      </c>
      <c r="C95" s="41">
        <v>10</v>
      </c>
      <c r="D95" s="42" t="s">
        <v>104</v>
      </c>
      <c r="E95" s="25">
        <v>61400000</v>
      </c>
      <c r="F95" s="25"/>
      <c r="G95" s="25">
        <v>101400000</v>
      </c>
      <c r="H95" s="18" t="e">
        <f>+#REF!</f>
        <v>#REF!</v>
      </c>
      <c r="I95" s="25" t="e">
        <f>SUM(#REF!)</f>
        <v>#REF!</v>
      </c>
      <c r="J95" s="25" t="e">
        <f>SUM(#REF!)</f>
        <v>#REF!</v>
      </c>
      <c r="K95" s="25" t="e">
        <f>SUM(#REF!)</f>
        <v>#REF!</v>
      </c>
      <c r="L95" s="18" t="e">
        <f t="shared" si="23"/>
        <v>#REF!</v>
      </c>
      <c r="M95" s="18" t="e">
        <f t="shared" si="24"/>
        <v>#REF!</v>
      </c>
      <c r="N95" s="18" t="e">
        <f t="shared" si="25"/>
        <v>#REF!</v>
      </c>
      <c r="O95" s="18" t="e">
        <f t="shared" si="26"/>
        <v>#REF!</v>
      </c>
      <c r="P95" s="2"/>
      <c r="Q95" s="25">
        <v>96465070</v>
      </c>
      <c r="R95" s="23" t="e">
        <f t="shared" si="20"/>
        <v>#REF!</v>
      </c>
      <c r="S95" s="25">
        <v>94847359</v>
      </c>
      <c r="T95" s="47" t="e">
        <f t="shared" si="27"/>
        <v>#REF!</v>
      </c>
      <c r="U95" s="25">
        <v>94847359</v>
      </c>
      <c r="V95" s="47" t="e">
        <f t="shared" si="28"/>
        <v>#REF!</v>
      </c>
    </row>
    <row r="96" spans="1:22" s="44" customFormat="1" x14ac:dyDescent="0.2">
      <c r="A96" s="39" t="str">
        <f t="shared" si="17"/>
        <v>A 2-0-4-5-1310</v>
      </c>
      <c r="B96" s="40" t="s">
        <v>186</v>
      </c>
      <c r="C96" s="41">
        <v>10</v>
      </c>
      <c r="D96" s="42" t="s">
        <v>134</v>
      </c>
      <c r="E96" s="25">
        <v>16000000</v>
      </c>
      <c r="F96" s="25"/>
      <c r="G96" s="25">
        <v>634459198</v>
      </c>
      <c r="H96" s="18" t="e">
        <f>+#REF!</f>
        <v>#REF!</v>
      </c>
      <c r="I96" s="25" t="e">
        <f>SUM(#REF!)</f>
        <v>#REF!</v>
      </c>
      <c r="J96" s="25" t="e">
        <f>SUM(#REF!)</f>
        <v>#REF!</v>
      </c>
      <c r="K96" s="25" t="e">
        <f>SUM(#REF!)</f>
        <v>#REF!</v>
      </c>
      <c r="L96" s="18" t="e">
        <f t="shared" si="23"/>
        <v>#REF!</v>
      </c>
      <c r="M96" s="18" t="e">
        <f t="shared" si="24"/>
        <v>#REF!</v>
      </c>
      <c r="N96" s="18" t="e">
        <f t="shared" si="25"/>
        <v>#REF!</v>
      </c>
      <c r="O96" s="18" t="e">
        <f t="shared" si="26"/>
        <v>#REF!</v>
      </c>
      <c r="P96" s="2"/>
      <c r="Q96" s="25">
        <v>634459198</v>
      </c>
      <c r="R96" s="23" t="e">
        <f t="shared" si="20"/>
        <v>#REF!</v>
      </c>
      <c r="S96" s="25">
        <v>630938873</v>
      </c>
      <c r="T96" s="47" t="e">
        <f t="shared" si="27"/>
        <v>#REF!</v>
      </c>
      <c r="U96" s="25">
        <v>630938873</v>
      </c>
      <c r="V96" s="47" t="e">
        <f t="shared" si="28"/>
        <v>#REF!</v>
      </c>
    </row>
    <row r="97" spans="1:22" s="44" customFormat="1" x14ac:dyDescent="0.2">
      <c r="A97" s="39"/>
      <c r="B97" s="40" t="s">
        <v>251</v>
      </c>
      <c r="C97" s="41">
        <v>10</v>
      </c>
      <c r="D97" s="46" t="s">
        <v>252</v>
      </c>
      <c r="E97" s="43">
        <f>+E98+E99+E100</f>
        <v>1449000000</v>
      </c>
      <c r="F97" s="43"/>
      <c r="G97" s="43">
        <f>+G98+G99+G100</f>
        <v>4344487251</v>
      </c>
      <c r="H97" s="18" t="e">
        <f>+#REF!</f>
        <v>#REF!</v>
      </c>
      <c r="I97" s="43" t="e">
        <f>+I98+I99+I100</f>
        <v>#REF!</v>
      </c>
      <c r="J97" s="43" t="e">
        <f>+J98+J99+J100</f>
        <v>#REF!</v>
      </c>
      <c r="K97" s="43" t="e">
        <f>+K98+K99+K100</f>
        <v>#REF!</v>
      </c>
      <c r="L97" s="18" t="e">
        <f t="shared" si="23"/>
        <v>#REF!</v>
      </c>
      <c r="M97" s="18" t="e">
        <f t="shared" si="24"/>
        <v>#REF!</v>
      </c>
      <c r="N97" s="18" t="e">
        <f t="shared" si="25"/>
        <v>#REF!</v>
      </c>
      <c r="O97" s="18" t="e">
        <f t="shared" si="26"/>
        <v>#REF!</v>
      </c>
      <c r="P97" s="2"/>
      <c r="Q97" s="43">
        <f>+Q98+Q99+Q100</f>
        <v>4099425732</v>
      </c>
      <c r="S97" s="43">
        <f>+S98+S99+S100</f>
        <v>3867925670</v>
      </c>
      <c r="U97" s="43">
        <f>+U98+U99+U100</f>
        <v>3867925670</v>
      </c>
    </row>
    <row r="98" spans="1:22" s="44" customFormat="1" x14ac:dyDescent="0.2">
      <c r="A98" s="39" t="str">
        <f t="shared" si="17"/>
        <v>A 2-0-4-6-210</v>
      </c>
      <c r="B98" s="40" t="s">
        <v>187</v>
      </c>
      <c r="C98" s="41">
        <v>10</v>
      </c>
      <c r="D98" s="42" t="s">
        <v>105</v>
      </c>
      <c r="E98" s="25">
        <v>520000000</v>
      </c>
      <c r="F98" s="25"/>
      <c r="G98" s="25">
        <v>2058417000</v>
      </c>
      <c r="H98" s="18" t="e">
        <f>+#REF!</f>
        <v>#REF!</v>
      </c>
      <c r="I98" s="25" t="e">
        <f>SUM(#REF!)</f>
        <v>#REF!</v>
      </c>
      <c r="J98" s="25" t="e">
        <f>SUM(#REF!)</f>
        <v>#REF!</v>
      </c>
      <c r="K98" s="25" t="e">
        <f>SUM(#REF!)</f>
        <v>#REF!</v>
      </c>
      <c r="L98" s="18" t="e">
        <f t="shared" si="23"/>
        <v>#REF!</v>
      </c>
      <c r="M98" s="18" t="e">
        <f t="shared" si="24"/>
        <v>#REF!</v>
      </c>
      <c r="N98" s="18" t="e">
        <f t="shared" si="25"/>
        <v>#REF!</v>
      </c>
      <c r="O98" s="18" t="e">
        <f t="shared" si="26"/>
        <v>#REF!</v>
      </c>
      <c r="P98" s="2"/>
      <c r="Q98" s="25">
        <v>1937433200</v>
      </c>
      <c r="R98" s="23" t="e">
        <f>+H98-Q98</f>
        <v>#REF!</v>
      </c>
      <c r="S98" s="25">
        <v>1705933200</v>
      </c>
      <c r="T98" s="47" t="e">
        <f>+I98-S98</f>
        <v>#REF!</v>
      </c>
      <c r="U98" s="25">
        <v>1705933200</v>
      </c>
      <c r="V98" s="47" t="e">
        <f>+J98-U98</f>
        <v>#REF!</v>
      </c>
    </row>
    <row r="99" spans="1:22" s="44" customFormat="1" x14ac:dyDescent="0.2">
      <c r="A99" s="39" t="str">
        <f t="shared" si="17"/>
        <v>A 2-0-4-6-310</v>
      </c>
      <c r="B99" s="40" t="s">
        <v>188</v>
      </c>
      <c r="C99" s="41">
        <v>10</v>
      </c>
      <c r="D99" s="42" t="s">
        <v>141</v>
      </c>
      <c r="E99" s="25">
        <v>13000000</v>
      </c>
      <c r="F99" s="25"/>
      <c r="G99" s="25">
        <v>0</v>
      </c>
      <c r="H99" s="18" t="e">
        <f>+#REF!</f>
        <v>#REF!</v>
      </c>
      <c r="I99" s="25" t="e">
        <f>SUM(#REF!)</f>
        <v>#REF!</v>
      </c>
      <c r="J99" s="25" t="e">
        <f>SUM(#REF!)</f>
        <v>#REF!</v>
      </c>
      <c r="K99" s="25" t="e">
        <f>SUM(#REF!)</f>
        <v>#REF!</v>
      </c>
      <c r="L99" s="18" t="e">
        <f t="shared" si="23"/>
        <v>#REF!</v>
      </c>
      <c r="M99" s="18" t="e">
        <f t="shared" si="24"/>
        <v>#REF!</v>
      </c>
      <c r="N99" s="18" t="e">
        <f t="shared" si="25"/>
        <v>#REF!</v>
      </c>
      <c r="O99" s="18" t="e">
        <f t="shared" si="26"/>
        <v>#REF!</v>
      </c>
      <c r="P99" s="2"/>
      <c r="Q99" s="25">
        <v>0</v>
      </c>
      <c r="R99" s="23" t="e">
        <f>+H99-Q99</f>
        <v>#REF!</v>
      </c>
      <c r="S99" s="25">
        <v>0</v>
      </c>
      <c r="T99" s="47" t="e">
        <f>+I99-S99</f>
        <v>#REF!</v>
      </c>
      <c r="U99" s="25">
        <v>0</v>
      </c>
      <c r="V99" s="47" t="e">
        <f>+J99-U99</f>
        <v>#REF!</v>
      </c>
    </row>
    <row r="100" spans="1:22" s="44" customFormat="1" x14ac:dyDescent="0.2">
      <c r="A100" s="39" t="str">
        <f t="shared" si="17"/>
        <v>A 2-0-4-6-510</v>
      </c>
      <c r="B100" s="40" t="s">
        <v>189</v>
      </c>
      <c r="C100" s="41">
        <v>10</v>
      </c>
      <c r="D100" s="42" t="s">
        <v>106</v>
      </c>
      <c r="E100" s="25">
        <v>916000000</v>
      </c>
      <c r="F100" s="25"/>
      <c r="G100" s="25">
        <v>2286070251</v>
      </c>
      <c r="H100" s="18" t="e">
        <f>+#REF!</f>
        <v>#REF!</v>
      </c>
      <c r="I100" s="25" t="e">
        <f>SUM(#REF!)</f>
        <v>#REF!</v>
      </c>
      <c r="J100" s="25" t="e">
        <f>SUM(#REF!)</f>
        <v>#REF!</v>
      </c>
      <c r="K100" s="25" t="e">
        <f>SUM(#REF!)</f>
        <v>#REF!</v>
      </c>
      <c r="L100" s="18" t="e">
        <f t="shared" si="23"/>
        <v>#REF!</v>
      </c>
      <c r="M100" s="18" t="e">
        <f t="shared" si="24"/>
        <v>#REF!</v>
      </c>
      <c r="N100" s="18" t="e">
        <f t="shared" si="25"/>
        <v>#REF!</v>
      </c>
      <c r="O100" s="18" t="e">
        <f t="shared" si="26"/>
        <v>#REF!</v>
      </c>
      <c r="P100" s="2"/>
      <c r="Q100" s="25">
        <v>2161992532</v>
      </c>
      <c r="R100" s="23" t="e">
        <f>+H100-Q100</f>
        <v>#REF!</v>
      </c>
      <c r="S100" s="25">
        <v>2161992470</v>
      </c>
      <c r="T100" s="47" t="e">
        <f>+I100-S100</f>
        <v>#REF!</v>
      </c>
      <c r="U100" s="25">
        <v>2161992470</v>
      </c>
      <c r="V100" s="47" t="e">
        <f>+J100-U100</f>
        <v>#REF!</v>
      </c>
    </row>
    <row r="101" spans="1:22" s="44" customFormat="1" x14ac:dyDescent="0.2">
      <c r="A101" s="39"/>
      <c r="B101" s="40" t="s">
        <v>253</v>
      </c>
      <c r="C101" s="41">
        <v>10</v>
      </c>
      <c r="D101" s="46" t="s">
        <v>254</v>
      </c>
      <c r="E101" s="43">
        <f>+E102+E103</f>
        <v>40000000</v>
      </c>
      <c r="F101" s="43"/>
      <c r="G101" s="43">
        <f>+G102+G103</f>
        <v>436000000</v>
      </c>
      <c r="H101" s="18" t="e">
        <f>+#REF!</f>
        <v>#REF!</v>
      </c>
      <c r="I101" s="43" t="e">
        <f>+I102+I103</f>
        <v>#REF!</v>
      </c>
      <c r="J101" s="43" t="e">
        <f>+J102+J103</f>
        <v>#REF!</v>
      </c>
      <c r="K101" s="43" t="e">
        <f>+K102+K103</f>
        <v>#REF!</v>
      </c>
      <c r="L101" s="18" t="e">
        <f t="shared" si="23"/>
        <v>#REF!</v>
      </c>
      <c r="M101" s="18" t="e">
        <f t="shared" si="24"/>
        <v>#REF!</v>
      </c>
      <c r="N101" s="18" t="e">
        <f t="shared" si="25"/>
        <v>#REF!</v>
      </c>
      <c r="O101" s="18" t="e">
        <f t="shared" si="26"/>
        <v>#REF!</v>
      </c>
      <c r="P101" s="2"/>
      <c r="Q101" s="43">
        <f>+Q102+Q103</f>
        <v>388305026.79000002</v>
      </c>
      <c r="S101" s="43">
        <f>+S102+S103</f>
        <v>386175955.04000002</v>
      </c>
      <c r="U101" s="43">
        <f>+U102+U103</f>
        <v>259600950</v>
      </c>
    </row>
    <row r="102" spans="1:22" s="44" customFormat="1" x14ac:dyDescent="0.2">
      <c r="A102" s="39" t="str">
        <f t="shared" si="17"/>
        <v>A 2-0-4-7-510</v>
      </c>
      <c r="B102" s="40" t="s">
        <v>190</v>
      </c>
      <c r="C102" s="41">
        <v>10</v>
      </c>
      <c r="D102" s="42" t="s">
        <v>107</v>
      </c>
      <c r="E102" s="25">
        <v>10000000</v>
      </c>
      <c r="F102" s="25"/>
      <c r="G102" s="25">
        <v>91000000</v>
      </c>
      <c r="H102" s="18" t="e">
        <f>+#REF!</f>
        <v>#REF!</v>
      </c>
      <c r="I102" s="25" t="e">
        <f>SUM(#REF!)</f>
        <v>#REF!</v>
      </c>
      <c r="J102" s="25" t="e">
        <f>SUM(#REF!)</f>
        <v>#REF!</v>
      </c>
      <c r="K102" s="25" t="e">
        <f>SUM(#REF!)</f>
        <v>#REF!</v>
      </c>
      <c r="L102" s="18" t="e">
        <f t="shared" si="23"/>
        <v>#REF!</v>
      </c>
      <c r="M102" s="18" t="e">
        <f t="shared" si="24"/>
        <v>#REF!</v>
      </c>
      <c r="N102" s="18" t="e">
        <f t="shared" si="25"/>
        <v>#REF!</v>
      </c>
      <c r="O102" s="18" t="e">
        <f t="shared" si="26"/>
        <v>#REF!</v>
      </c>
      <c r="P102" s="2"/>
      <c r="Q102" s="25">
        <v>51389000</v>
      </c>
      <c r="R102" s="23" t="e">
        <f>+H102-Q102</f>
        <v>#REF!</v>
      </c>
      <c r="S102" s="25">
        <v>50143000</v>
      </c>
      <c r="T102" s="47" t="e">
        <f>+I102-S102</f>
        <v>#REF!</v>
      </c>
      <c r="U102" s="25">
        <v>50143000</v>
      </c>
      <c r="V102" s="47" t="e">
        <f>+J102-U102</f>
        <v>#REF!</v>
      </c>
    </row>
    <row r="103" spans="1:22" s="44" customFormat="1" x14ac:dyDescent="0.2">
      <c r="A103" s="39" t="str">
        <f t="shared" si="17"/>
        <v>A 2-0-4-7-610</v>
      </c>
      <c r="B103" s="40" t="s">
        <v>191</v>
      </c>
      <c r="C103" s="41">
        <v>10</v>
      </c>
      <c r="D103" s="42" t="s">
        <v>135</v>
      </c>
      <c r="E103" s="25">
        <v>30000000</v>
      </c>
      <c r="F103" s="25"/>
      <c r="G103" s="25">
        <v>345000000</v>
      </c>
      <c r="H103" s="18" t="e">
        <f>+#REF!</f>
        <v>#REF!</v>
      </c>
      <c r="I103" s="25" t="e">
        <f>SUM(#REF!)</f>
        <v>#REF!</v>
      </c>
      <c r="J103" s="25" t="e">
        <f>SUM(#REF!)</f>
        <v>#REF!</v>
      </c>
      <c r="K103" s="25" t="e">
        <f>SUM(#REF!)</f>
        <v>#REF!</v>
      </c>
      <c r="L103" s="18" t="e">
        <f t="shared" si="23"/>
        <v>#REF!</v>
      </c>
      <c r="M103" s="18" t="e">
        <f t="shared" si="24"/>
        <v>#REF!</v>
      </c>
      <c r="N103" s="18" t="e">
        <f t="shared" si="25"/>
        <v>#REF!</v>
      </c>
      <c r="O103" s="18" t="e">
        <f t="shared" si="26"/>
        <v>#REF!</v>
      </c>
      <c r="P103" s="2"/>
      <c r="Q103" s="25">
        <v>336916026.79000002</v>
      </c>
      <c r="R103" s="23" t="e">
        <f>+H103-Q103</f>
        <v>#REF!</v>
      </c>
      <c r="S103" s="25">
        <v>336032955.04000002</v>
      </c>
      <c r="T103" s="47" t="e">
        <f>+I103-S103</f>
        <v>#REF!</v>
      </c>
      <c r="U103" s="25">
        <v>209457950</v>
      </c>
      <c r="V103" s="47" t="e">
        <f>+J103-U103</f>
        <v>#REF!</v>
      </c>
    </row>
    <row r="104" spans="1:22" s="44" customFormat="1" x14ac:dyDescent="0.2">
      <c r="A104" s="39"/>
      <c r="B104" s="40" t="s">
        <v>255</v>
      </c>
      <c r="C104" s="41">
        <v>10</v>
      </c>
      <c r="D104" s="46" t="s">
        <v>256</v>
      </c>
      <c r="E104" s="43">
        <f>SUM(E105:E109)</f>
        <v>1300600000</v>
      </c>
      <c r="F104" s="43"/>
      <c r="G104" s="43">
        <f>SUM(G105:G109)</f>
        <v>1361600000</v>
      </c>
      <c r="H104" s="18" t="e">
        <f>+#REF!</f>
        <v>#REF!</v>
      </c>
      <c r="I104" s="43" t="e">
        <f>SUM(I105:I109)</f>
        <v>#REF!</v>
      </c>
      <c r="J104" s="43" t="e">
        <f>SUM(J105:J109)</f>
        <v>#REF!</v>
      </c>
      <c r="K104" s="43" t="e">
        <f>SUM(K105:K109)</f>
        <v>#REF!</v>
      </c>
      <c r="L104" s="18" t="e">
        <f t="shared" si="23"/>
        <v>#REF!</v>
      </c>
      <c r="M104" s="18" t="e">
        <f t="shared" si="24"/>
        <v>#REF!</v>
      </c>
      <c r="N104" s="18" t="e">
        <f t="shared" si="25"/>
        <v>#REF!</v>
      </c>
      <c r="O104" s="18" t="e">
        <f t="shared" si="26"/>
        <v>#REF!</v>
      </c>
      <c r="P104" s="2"/>
      <c r="Q104" s="43">
        <f>SUM(Q105:Q109)</f>
        <v>1361600000</v>
      </c>
      <c r="S104" s="43">
        <f>SUM(S105:S109)</f>
        <v>1361581000</v>
      </c>
      <c r="U104" s="43">
        <f>SUM(U105:U109)</f>
        <v>1361581000</v>
      </c>
    </row>
    <row r="105" spans="1:22" s="44" customFormat="1" x14ac:dyDescent="0.2">
      <c r="A105" s="39" t="str">
        <f t="shared" si="17"/>
        <v>A 2-0-4-8-110</v>
      </c>
      <c r="B105" s="40" t="s">
        <v>192</v>
      </c>
      <c r="C105" s="41">
        <v>10</v>
      </c>
      <c r="D105" s="42" t="s">
        <v>108</v>
      </c>
      <c r="E105" s="25">
        <v>100000000</v>
      </c>
      <c r="F105" s="25"/>
      <c r="G105" s="25">
        <v>99436546</v>
      </c>
      <c r="H105" s="18" t="e">
        <f>+#REF!</f>
        <v>#REF!</v>
      </c>
      <c r="I105" s="25" t="e">
        <f>SUM(#REF!)</f>
        <v>#REF!</v>
      </c>
      <c r="J105" s="25" t="e">
        <f>SUM(#REF!)</f>
        <v>#REF!</v>
      </c>
      <c r="K105" s="25" t="e">
        <f>SUM(#REF!)</f>
        <v>#REF!</v>
      </c>
      <c r="L105" s="18" t="e">
        <f t="shared" si="23"/>
        <v>#REF!</v>
      </c>
      <c r="M105" s="18" t="e">
        <f t="shared" si="24"/>
        <v>#REF!</v>
      </c>
      <c r="N105" s="18" t="e">
        <f t="shared" si="25"/>
        <v>#REF!</v>
      </c>
      <c r="O105" s="18" t="e">
        <f t="shared" si="26"/>
        <v>#REF!</v>
      </c>
      <c r="P105" s="2"/>
      <c r="Q105" s="25">
        <v>99436546</v>
      </c>
      <c r="R105" s="23" t="e">
        <f>+H105-Q105</f>
        <v>#REF!</v>
      </c>
      <c r="S105" s="25">
        <v>99436546</v>
      </c>
      <c r="T105" s="47" t="e">
        <f>+I105-S105</f>
        <v>#REF!</v>
      </c>
      <c r="U105" s="25">
        <v>99436546</v>
      </c>
      <c r="V105" s="47" t="e">
        <f>+J105-U105</f>
        <v>#REF!</v>
      </c>
    </row>
    <row r="106" spans="1:22" s="44" customFormat="1" x14ac:dyDescent="0.2">
      <c r="A106" s="39" t="str">
        <f t="shared" si="17"/>
        <v>A 2-0-4-8-210</v>
      </c>
      <c r="B106" s="40" t="s">
        <v>193</v>
      </c>
      <c r="C106" s="41">
        <v>10</v>
      </c>
      <c r="D106" s="42" t="s">
        <v>109</v>
      </c>
      <c r="E106" s="25">
        <v>590000000</v>
      </c>
      <c r="F106" s="25"/>
      <c r="G106" s="25">
        <v>620933271</v>
      </c>
      <c r="H106" s="18" t="e">
        <f>+#REF!</f>
        <v>#REF!</v>
      </c>
      <c r="I106" s="25" t="e">
        <f>SUM(#REF!)</f>
        <v>#REF!</v>
      </c>
      <c r="J106" s="25" t="e">
        <f>SUM(#REF!)</f>
        <v>#REF!</v>
      </c>
      <c r="K106" s="25" t="e">
        <f>SUM(#REF!)</f>
        <v>#REF!</v>
      </c>
      <c r="L106" s="18" t="e">
        <f t="shared" si="23"/>
        <v>#REF!</v>
      </c>
      <c r="M106" s="18" t="e">
        <f t="shared" si="24"/>
        <v>#REF!</v>
      </c>
      <c r="N106" s="18" t="e">
        <f t="shared" si="25"/>
        <v>#REF!</v>
      </c>
      <c r="O106" s="18" t="e">
        <f t="shared" si="26"/>
        <v>#REF!</v>
      </c>
      <c r="P106" s="2"/>
      <c r="Q106" s="25">
        <v>620933271</v>
      </c>
      <c r="R106" s="23" t="e">
        <f>+H106-Q106</f>
        <v>#REF!</v>
      </c>
      <c r="S106" s="25">
        <v>620933271</v>
      </c>
      <c r="T106" s="47" t="e">
        <f>+I106-S106</f>
        <v>#REF!</v>
      </c>
      <c r="U106" s="25">
        <v>620933271</v>
      </c>
      <c r="V106" s="47" t="e">
        <f>+J106-U106</f>
        <v>#REF!</v>
      </c>
    </row>
    <row r="107" spans="1:22" s="44" customFormat="1" x14ac:dyDescent="0.2">
      <c r="A107" s="39" t="str">
        <f t="shared" si="17"/>
        <v>A 2-0-4-8-310</v>
      </c>
      <c r="B107" s="40" t="s">
        <v>194</v>
      </c>
      <c r="C107" s="41">
        <v>10</v>
      </c>
      <c r="D107" s="42" t="s">
        <v>110</v>
      </c>
      <c r="E107" s="25">
        <v>600000</v>
      </c>
      <c r="F107" s="25"/>
      <c r="G107" s="25">
        <v>171619</v>
      </c>
      <c r="H107" s="18" t="e">
        <f>+#REF!</f>
        <v>#REF!</v>
      </c>
      <c r="I107" s="25" t="e">
        <f>SUM(#REF!)</f>
        <v>#REF!</v>
      </c>
      <c r="J107" s="25" t="e">
        <f>SUM(#REF!)</f>
        <v>#REF!</v>
      </c>
      <c r="K107" s="25" t="e">
        <f>SUM(#REF!)</f>
        <v>#REF!</v>
      </c>
      <c r="L107" s="18" t="e">
        <f t="shared" si="23"/>
        <v>#REF!</v>
      </c>
      <c r="M107" s="18" t="e">
        <f t="shared" si="24"/>
        <v>#REF!</v>
      </c>
      <c r="N107" s="18" t="e">
        <f t="shared" si="25"/>
        <v>#REF!</v>
      </c>
      <c r="O107" s="18" t="e">
        <f t="shared" si="26"/>
        <v>#REF!</v>
      </c>
      <c r="P107" s="2"/>
      <c r="Q107" s="25">
        <v>171619</v>
      </c>
      <c r="R107" s="23" t="e">
        <f>+H107-Q107</f>
        <v>#REF!</v>
      </c>
      <c r="S107" s="25">
        <v>171619</v>
      </c>
      <c r="T107" s="47" t="e">
        <f>+I107-S107</f>
        <v>#REF!</v>
      </c>
      <c r="U107" s="25">
        <v>171619</v>
      </c>
      <c r="V107" s="47" t="e">
        <f>+J107-U107</f>
        <v>#REF!</v>
      </c>
    </row>
    <row r="108" spans="1:22" s="44" customFormat="1" x14ac:dyDescent="0.2">
      <c r="A108" s="39" t="str">
        <f t="shared" si="17"/>
        <v>A 2-0-4-8-510</v>
      </c>
      <c r="B108" s="40" t="s">
        <v>195</v>
      </c>
      <c r="C108" s="41">
        <v>10</v>
      </c>
      <c r="D108" s="42" t="s">
        <v>111</v>
      </c>
      <c r="E108" s="25">
        <v>120000000</v>
      </c>
      <c r="F108" s="25"/>
      <c r="G108" s="25">
        <v>189698284</v>
      </c>
      <c r="H108" s="18" t="e">
        <f>+#REF!</f>
        <v>#REF!</v>
      </c>
      <c r="I108" s="25" t="e">
        <f>SUM(#REF!)</f>
        <v>#REF!</v>
      </c>
      <c r="J108" s="25" t="e">
        <f>SUM(#REF!)</f>
        <v>#REF!</v>
      </c>
      <c r="K108" s="25" t="e">
        <f>SUM(#REF!)</f>
        <v>#REF!</v>
      </c>
      <c r="L108" s="18" t="e">
        <f t="shared" si="23"/>
        <v>#REF!</v>
      </c>
      <c r="M108" s="18" t="e">
        <f t="shared" si="24"/>
        <v>#REF!</v>
      </c>
      <c r="N108" s="18" t="e">
        <f t="shared" si="25"/>
        <v>#REF!</v>
      </c>
      <c r="O108" s="18" t="e">
        <f t="shared" si="26"/>
        <v>#REF!</v>
      </c>
      <c r="P108" s="26"/>
      <c r="Q108" s="25">
        <v>189698284</v>
      </c>
      <c r="R108" s="23" t="e">
        <f>+H108-Q108</f>
        <v>#REF!</v>
      </c>
      <c r="S108" s="25">
        <v>189679284</v>
      </c>
      <c r="T108" s="47" t="e">
        <f>+I108-S108</f>
        <v>#REF!</v>
      </c>
      <c r="U108" s="25">
        <v>189679284</v>
      </c>
      <c r="V108" s="47" t="e">
        <f>+J108-U108</f>
        <v>#REF!</v>
      </c>
    </row>
    <row r="109" spans="1:22" s="44" customFormat="1" x14ac:dyDescent="0.2">
      <c r="A109" s="39" t="str">
        <f t="shared" si="17"/>
        <v>A 2-0-4-8-610</v>
      </c>
      <c r="B109" s="40" t="s">
        <v>196</v>
      </c>
      <c r="C109" s="41">
        <v>10</v>
      </c>
      <c r="D109" s="42" t="s">
        <v>112</v>
      </c>
      <c r="E109" s="25">
        <v>490000000</v>
      </c>
      <c r="F109" s="25"/>
      <c r="G109" s="25">
        <v>451360280</v>
      </c>
      <c r="H109" s="18" t="e">
        <f>+#REF!</f>
        <v>#REF!</v>
      </c>
      <c r="I109" s="25" t="e">
        <f>SUM(#REF!)</f>
        <v>#REF!</v>
      </c>
      <c r="J109" s="25" t="e">
        <f>SUM(#REF!)</f>
        <v>#REF!</v>
      </c>
      <c r="K109" s="25" t="e">
        <f>SUM(#REF!)</f>
        <v>#REF!</v>
      </c>
      <c r="L109" s="18" t="e">
        <f t="shared" si="23"/>
        <v>#REF!</v>
      </c>
      <c r="M109" s="18" t="e">
        <f t="shared" si="24"/>
        <v>#REF!</v>
      </c>
      <c r="N109" s="18" t="e">
        <f t="shared" si="25"/>
        <v>#REF!</v>
      </c>
      <c r="O109" s="18" t="e">
        <f t="shared" si="26"/>
        <v>#REF!</v>
      </c>
      <c r="P109" s="2"/>
      <c r="Q109" s="25">
        <v>451360280</v>
      </c>
      <c r="R109" s="23" t="e">
        <f>+H109-Q109</f>
        <v>#REF!</v>
      </c>
      <c r="S109" s="25">
        <v>451360280</v>
      </c>
      <c r="T109" s="47" t="e">
        <f>+I109-S109</f>
        <v>#REF!</v>
      </c>
      <c r="U109" s="25">
        <v>451360280</v>
      </c>
      <c r="V109" s="47" t="e">
        <f>+J109-U109</f>
        <v>#REF!</v>
      </c>
    </row>
    <row r="110" spans="1:22" s="44" customFormat="1" x14ac:dyDescent="0.2">
      <c r="A110" s="39"/>
      <c r="B110" s="40" t="s">
        <v>257</v>
      </c>
      <c r="C110" s="41">
        <v>10</v>
      </c>
      <c r="D110" s="46" t="s">
        <v>258</v>
      </c>
      <c r="E110" s="43">
        <f>+E111+E112+E113</f>
        <v>360000000</v>
      </c>
      <c r="F110" s="43"/>
      <c r="G110" s="43">
        <f>+G111+G112+G113</f>
        <v>480962893</v>
      </c>
      <c r="H110" s="18" t="e">
        <f>+#REF!</f>
        <v>#REF!</v>
      </c>
      <c r="I110" s="43" t="e">
        <f>+I111+I112+I113</f>
        <v>#REF!</v>
      </c>
      <c r="J110" s="43" t="e">
        <f>+J111+J112+J113</f>
        <v>#REF!</v>
      </c>
      <c r="K110" s="43" t="e">
        <f>+K111+K112+K113</f>
        <v>#REF!</v>
      </c>
      <c r="L110" s="18" t="e">
        <f t="shared" si="23"/>
        <v>#REF!</v>
      </c>
      <c r="M110" s="18" t="e">
        <f t="shared" si="24"/>
        <v>#REF!</v>
      </c>
      <c r="N110" s="18" t="e">
        <f t="shared" si="25"/>
        <v>#REF!</v>
      </c>
      <c r="O110" s="18" t="e">
        <f t="shared" si="26"/>
        <v>#REF!</v>
      </c>
      <c r="P110" s="2"/>
      <c r="Q110" s="43">
        <f>+Q111+Q112+Q113</f>
        <v>416510261</v>
      </c>
      <c r="S110" s="43">
        <f>+S111+S112+S113</f>
        <v>413415552</v>
      </c>
      <c r="U110" s="43">
        <f>+U111+U112+U113</f>
        <v>409365962</v>
      </c>
    </row>
    <row r="111" spans="1:22" s="44" customFormat="1" x14ac:dyDescent="0.2">
      <c r="A111" s="39" t="str">
        <f t="shared" si="17"/>
        <v>A 2-0-4-9-110</v>
      </c>
      <c r="B111" s="40" t="s">
        <v>331</v>
      </c>
      <c r="C111" s="41">
        <v>10</v>
      </c>
      <c r="D111" s="42" t="s">
        <v>293</v>
      </c>
      <c r="E111" s="25">
        <v>50000000</v>
      </c>
      <c r="F111" s="25"/>
      <c r="G111" s="25">
        <v>31390266</v>
      </c>
      <c r="H111" s="18" t="e">
        <f>+#REF!</f>
        <v>#REF!</v>
      </c>
      <c r="I111" s="25" t="e">
        <f>SUM(#REF!)</f>
        <v>#REF!</v>
      </c>
      <c r="J111" s="25" t="e">
        <f>SUM(#REF!)</f>
        <v>#REF!</v>
      </c>
      <c r="K111" s="25" t="e">
        <f>SUM(#REF!)</f>
        <v>#REF!</v>
      </c>
      <c r="L111" s="18" t="e">
        <f t="shared" si="23"/>
        <v>#REF!</v>
      </c>
      <c r="M111" s="18" t="e">
        <f t="shared" si="24"/>
        <v>#REF!</v>
      </c>
      <c r="N111" s="18" t="e">
        <f t="shared" si="25"/>
        <v>#REF!</v>
      </c>
      <c r="O111" s="18" t="e">
        <f t="shared" si="26"/>
        <v>#REF!</v>
      </c>
      <c r="P111" s="2"/>
      <c r="Q111" s="25">
        <v>31390266</v>
      </c>
      <c r="R111" s="23" t="e">
        <f>+H111-Q111</f>
        <v>#REF!</v>
      </c>
      <c r="S111" s="25">
        <v>31390266</v>
      </c>
      <c r="T111" s="47" t="e">
        <f>+I111-S111</f>
        <v>#REF!</v>
      </c>
      <c r="U111" s="25">
        <v>31390266</v>
      </c>
      <c r="V111" s="47" t="e">
        <f>+J111-U111</f>
        <v>#REF!</v>
      </c>
    </row>
    <row r="112" spans="1:22" s="44" customFormat="1" x14ac:dyDescent="0.2">
      <c r="A112" s="39" t="str">
        <f t="shared" si="17"/>
        <v>A 2-0-4-9-810</v>
      </c>
      <c r="B112" s="40" t="s">
        <v>197</v>
      </c>
      <c r="C112" s="41">
        <v>10</v>
      </c>
      <c r="D112" s="42" t="s">
        <v>113</v>
      </c>
      <c r="E112" s="25">
        <v>10000000</v>
      </c>
      <c r="F112" s="25"/>
      <c r="G112" s="25">
        <v>6502988</v>
      </c>
      <c r="H112" s="18" t="e">
        <f>+#REF!</f>
        <v>#REF!</v>
      </c>
      <c r="I112" s="25" t="e">
        <f>SUM(#REF!)</f>
        <v>#REF!</v>
      </c>
      <c r="J112" s="25" t="e">
        <f>SUM(#REF!)</f>
        <v>#REF!</v>
      </c>
      <c r="K112" s="25" t="e">
        <f>SUM(#REF!)</f>
        <v>#REF!</v>
      </c>
      <c r="L112" s="18" t="e">
        <f t="shared" si="23"/>
        <v>#REF!</v>
      </c>
      <c r="M112" s="18" t="e">
        <f t="shared" si="24"/>
        <v>#REF!</v>
      </c>
      <c r="N112" s="18" t="e">
        <f t="shared" si="25"/>
        <v>#REF!</v>
      </c>
      <c r="O112" s="18" t="e">
        <f t="shared" si="26"/>
        <v>#REF!</v>
      </c>
      <c r="P112" s="2"/>
      <c r="Q112" s="25">
        <v>6502988</v>
      </c>
      <c r="R112" s="23" t="e">
        <f>+H112-Q112</f>
        <v>#REF!</v>
      </c>
      <c r="S112" s="25">
        <v>6118995</v>
      </c>
      <c r="T112" s="47" t="e">
        <f>+I112-S112</f>
        <v>#REF!</v>
      </c>
      <c r="U112" s="25">
        <v>6118995</v>
      </c>
      <c r="V112" s="47" t="e">
        <f>+J112-U112</f>
        <v>#REF!</v>
      </c>
    </row>
    <row r="113" spans="1:22" s="44" customFormat="1" x14ac:dyDescent="0.2">
      <c r="A113" s="39" t="str">
        <f t="shared" si="17"/>
        <v>A 2-0-4-9-1110</v>
      </c>
      <c r="B113" s="40" t="s">
        <v>198</v>
      </c>
      <c r="C113" s="41">
        <v>10</v>
      </c>
      <c r="D113" s="42" t="s">
        <v>114</v>
      </c>
      <c r="E113" s="25">
        <v>300000000</v>
      </c>
      <c r="F113" s="25"/>
      <c r="G113" s="25">
        <v>443069639</v>
      </c>
      <c r="H113" s="18" t="e">
        <f>+#REF!</f>
        <v>#REF!</v>
      </c>
      <c r="I113" s="25" t="e">
        <f>SUM(#REF!)</f>
        <v>#REF!</v>
      </c>
      <c r="J113" s="25" t="e">
        <f>SUM(#REF!)</f>
        <v>#REF!</v>
      </c>
      <c r="K113" s="25" t="e">
        <f>SUM(#REF!)</f>
        <v>#REF!</v>
      </c>
      <c r="L113" s="18" t="e">
        <f t="shared" si="23"/>
        <v>#REF!</v>
      </c>
      <c r="M113" s="18" t="e">
        <f t="shared" si="24"/>
        <v>#REF!</v>
      </c>
      <c r="N113" s="18" t="e">
        <f t="shared" si="25"/>
        <v>#REF!</v>
      </c>
      <c r="O113" s="18" t="e">
        <f t="shared" si="26"/>
        <v>#REF!</v>
      </c>
      <c r="P113" s="2"/>
      <c r="Q113" s="25">
        <v>378617007</v>
      </c>
      <c r="R113" s="23" t="e">
        <f>+H113-Q113</f>
        <v>#REF!</v>
      </c>
      <c r="S113" s="25">
        <v>375906291</v>
      </c>
      <c r="T113" s="47" t="e">
        <f>+I113-S113</f>
        <v>#REF!</v>
      </c>
      <c r="U113" s="25">
        <v>371856701</v>
      </c>
      <c r="V113" s="47" t="e">
        <f>+J113-U113</f>
        <v>#REF!</v>
      </c>
    </row>
    <row r="114" spans="1:22" s="44" customFormat="1" x14ac:dyDescent="0.2">
      <c r="A114" s="39"/>
      <c r="B114" s="40" t="s">
        <v>259</v>
      </c>
      <c r="C114" s="41">
        <v>10</v>
      </c>
      <c r="D114" s="46" t="s">
        <v>260</v>
      </c>
      <c r="E114" s="43">
        <f>+SUM(E115:E116)</f>
        <v>320000000</v>
      </c>
      <c r="F114" s="43"/>
      <c r="G114" s="43">
        <f>+SUM(G115:G116)</f>
        <v>979508053</v>
      </c>
      <c r="H114" s="18" t="e">
        <f>+#REF!</f>
        <v>#REF!</v>
      </c>
      <c r="I114" s="43" t="e">
        <f>SUM(I115:I116)</f>
        <v>#REF!</v>
      </c>
      <c r="J114" s="43" t="e">
        <f>SUM(J115:J116)</f>
        <v>#REF!</v>
      </c>
      <c r="K114" s="43" t="e">
        <f>SUM(K115:K116)</f>
        <v>#REF!</v>
      </c>
      <c r="L114" s="18" t="e">
        <f t="shared" si="23"/>
        <v>#REF!</v>
      </c>
      <c r="M114" s="18" t="e">
        <f t="shared" si="24"/>
        <v>#REF!</v>
      </c>
      <c r="N114" s="18" t="e">
        <f t="shared" si="25"/>
        <v>#REF!</v>
      </c>
      <c r="O114" s="18" t="e">
        <f t="shared" si="26"/>
        <v>#REF!</v>
      </c>
      <c r="P114" s="2"/>
      <c r="Q114" s="43">
        <f>SUM(Q115:Q116)</f>
        <v>979508053</v>
      </c>
      <c r="S114" s="43">
        <f>SUM(S115:S116)</f>
        <v>977254041</v>
      </c>
      <c r="U114" s="43">
        <f>SUM(U115:U116)</f>
        <v>977254041</v>
      </c>
    </row>
    <row r="115" spans="1:22" s="44" customFormat="1" x14ac:dyDescent="0.2">
      <c r="A115" s="39" t="str">
        <f>+B115&amp;C115</f>
        <v>A 2-0-4-10-110</v>
      </c>
      <c r="B115" s="40" t="s">
        <v>332</v>
      </c>
      <c r="C115" s="41">
        <v>10</v>
      </c>
      <c r="D115" s="42" t="s">
        <v>333</v>
      </c>
      <c r="E115" s="25"/>
      <c r="F115" s="25"/>
      <c r="G115" s="25">
        <v>3000000</v>
      </c>
      <c r="H115" s="18" t="e">
        <f>+#REF!</f>
        <v>#REF!</v>
      </c>
      <c r="I115" s="25" t="e">
        <f>SUM(#REF!)</f>
        <v>#REF!</v>
      </c>
      <c r="J115" s="25" t="e">
        <f>SUM(#REF!)</f>
        <v>#REF!</v>
      </c>
      <c r="K115" s="25" t="e">
        <f>SUM(#REF!)</f>
        <v>#REF!</v>
      </c>
      <c r="L115" s="18" t="e">
        <f t="shared" si="23"/>
        <v>#REF!</v>
      </c>
      <c r="M115" s="18" t="e">
        <f t="shared" si="24"/>
        <v>#REF!</v>
      </c>
      <c r="N115" s="18" t="e">
        <f t="shared" si="25"/>
        <v>#REF!</v>
      </c>
      <c r="O115" s="18" t="e">
        <f t="shared" si="26"/>
        <v>#REF!</v>
      </c>
      <c r="P115" s="2"/>
      <c r="Q115" s="25">
        <v>3000000</v>
      </c>
      <c r="R115" s="23" t="e">
        <f>+H115-Q115</f>
        <v>#REF!</v>
      </c>
      <c r="S115" s="25">
        <v>2100000</v>
      </c>
      <c r="T115" s="47" t="e">
        <f>+I115-S115</f>
        <v>#REF!</v>
      </c>
      <c r="U115" s="25">
        <v>2100000</v>
      </c>
      <c r="V115" s="47" t="e">
        <f>+J115-U115</f>
        <v>#REF!</v>
      </c>
    </row>
    <row r="116" spans="1:22" s="44" customFormat="1" x14ac:dyDescent="0.2">
      <c r="A116" s="39" t="str">
        <f t="shared" si="17"/>
        <v>A 2-0-4-10-210</v>
      </c>
      <c r="B116" s="40" t="s">
        <v>199</v>
      </c>
      <c r="C116" s="41">
        <v>10</v>
      </c>
      <c r="D116" s="42" t="s">
        <v>115</v>
      </c>
      <c r="E116" s="25">
        <v>320000000</v>
      </c>
      <c r="F116" s="25"/>
      <c r="G116" s="25">
        <v>976508053</v>
      </c>
      <c r="H116" s="18" t="e">
        <f>+#REF!</f>
        <v>#REF!</v>
      </c>
      <c r="I116" s="25" t="e">
        <f>SUM(#REF!)</f>
        <v>#REF!</v>
      </c>
      <c r="J116" s="25" t="e">
        <f>SUM(#REF!)</f>
        <v>#REF!</v>
      </c>
      <c r="K116" s="25" t="e">
        <f>SUM(#REF!)</f>
        <v>#REF!</v>
      </c>
      <c r="L116" s="18" t="e">
        <f t="shared" ref="L116:L135" si="29">+G116-H116</f>
        <v>#REF!</v>
      </c>
      <c r="M116" s="18" t="e">
        <f t="shared" ref="M116:M135" si="30">+H116-I116</f>
        <v>#REF!</v>
      </c>
      <c r="N116" s="18" t="e">
        <f t="shared" ref="N116:N135" si="31">+I116-J116</f>
        <v>#REF!</v>
      </c>
      <c r="O116" s="18" t="e">
        <f t="shared" ref="O116:O135" si="32">+J116-K116</f>
        <v>#REF!</v>
      </c>
      <c r="P116" s="2"/>
      <c r="Q116" s="25">
        <v>976508053</v>
      </c>
      <c r="R116" s="23" t="e">
        <f>+H116-Q116</f>
        <v>#REF!</v>
      </c>
      <c r="S116" s="25">
        <v>975154041</v>
      </c>
      <c r="T116" s="47" t="e">
        <f>+I116-S116</f>
        <v>#REF!</v>
      </c>
      <c r="U116" s="25">
        <v>975154041</v>
      </c>
      <c r="V116" s="47" t="e">
        <f>+J116-U116</f>
        <v>#REF!</v>
      </c>
    </row>
    <row r="117" spans="1:22" s="44" customFormat="1" x14ac:dyDescent="0.2">
      <c r="A117" s="39"/>
      <c r="B117" s="40" t="s">
        <v>261</v>
      </c>
      <c r="C117" s="41">
        <v>10</v>
      </c>
      <c r="D117" s="46" t="s">
        <v>262</v>
      </c>
      <c r="E117" s="43">
        <f>+E118+E119</f>
        <v>820000000</v>
      </c>
      <c r="F117" s="43"/>
      <c r="G117" s="43">
        <f>+G118+G119</f>
        <v>4319200000</v>
      </c>
      <c r="H117" s="18" t="e">
        <f>+#REF!</f>
        <v>#REF!</v>
      </c>
      <c r="I117" s="43" t="e">
        <f>+I118+I119</f>
        <v>#REF!</v>
      </c>
      <c r="J117" s="43" t="e">
        <f>+J118+J119</f>
        <v>#REF!</v>
      </c>
      <c r="K117" s="43" t="e">
        <f>+K118+K119</f>
        <v>#REF!</v>
      </c>
      <c r="L117" s="18" t="e">
        <f t="shared" si="29"/>
        <v>#REF!</v>
      </c>
      <c r="M117" s="18" t="e">
        <f t="shared" si="30"/>
        <v>#REF!</v>
      </c>
      <c r="N117" s="18" t="e">
        <f t="shared" si="31"/>
        <v>#REF!</v>
      </c>
      <c r="O117" s="18" t="e">
        <f t="shared" si="32"/>
        <v>#REF!</v>
      </c>
      <c r="P117" s="2"/>
      <c r="Q117" s="43">
        <f>+Q118+Q119</f>
        <v>4239528178</v>
      </c>
      <c r="S117" s="43">
        <f>+S118+S119</f>
        <v>3857911524</v>
      </c>
      <c r="U117" s="43">
        <f>+U118+U119</f>
        <v>3857911524</v>
      </c>
    </row>
    <row r="118" spans="1:22" s="44" customFormat="1" x14ac:dyDescent="0.2">
      <c r="A118" s="39" t="str">
        <f t="shared" si="17"/>
        <v>A 2-0-4-11-110</v>
      </c>
      <c r="B118" s="40" t="s">
        <v>200</v>
      </c>
      <c r="C118" s="41">
        <v>10</v>
      </c>
      <c r="D118" s="42" t="s">
        <v>116</v>
      </c>
      <c r="E118" s="25">
        <v>50000000</v>
      </c>
      <c r="F118" s="25"/>
      <c r="G118" s="25">
        <v>140000000</v>
      </c>
      <c r="H118" s="18" t="e">
        <f>+#REF!</f>
        <v>#REF!</v>
      </c>
      <c r="I118" s="25" t="e">
        <f>SUM(#REF!)</f>
        <v>#REF!</v>
      </c>
      <c r="J118" s="25" t="e">
        <f>SUM(#REF!)</f>
        <v>#REF!</v>
      </c>
      <c r="K118" s="25" t="e">
        <f>SUM(#REF!)</f>
        <v>#REF!</v>
      </c>
      <c r="L118" s="18" t="e">
        <f t="shared" si="29"/>
        <v>#REF!</v>
      </c>
      <c r="M118" s="18" t="e">
        <f t="shared" si="30"/>
        <v>#REF!</v>
      </c>
      <c r="N118" s="18" t="e">
        <f t="shared" si="31"/>
        <v>#REF!</v>
      </c>
      <c r="O118" s="18" t="e">
        <f t="shared" si="32"/>
        <v>#REF!</v>
      </c>
      <c r="P118" s="2"/>
      <c r="Q118" s="25">
        <v>126096871</v>
      </c>
      <c r="R118" s="23" t="e">
        <f>+H118-Q118</f>
        <v>#REF!</v>
      </c>
      <c r="S118" s="25">
        <v>125414416</v>
      </c>
      <c r="T118" s="47" t="e">
        <f>+I118-S118</f>
        <v>#REF!</v>
      </c>
      <c r="U118" s="25">
        <v>125414416</v>
      </c>
      <c r="V118" s="47" t="e">
        <f>+J118-U118</f>
        <v>#REF!</v>
      </c>
    </row>
    <row r="119" spans="1:22" s="44" customFormat="1" x14ac:dyDescent="0.2">
      <c r="A119" s="39" t="str">
        <f t="shared" si="17"/>
        <v>A 2-0-4-11-210</v>
      </c>
      <c r="B119" s="40" t="s">
        <v>201</v>
      </c>
      <c r="C119" s="41">
        <v>10</v>
      </c>
      <c r="D119" s="42" t="s">
        <v>117</v>
      </c>
      <c r="E119" s="25">
        <v>770000000</v>
      </c>
      <c r="F119" s="25"/>
      <c r="G119" s="25">
        <v>4179200000</v>
      </c>
      <c r="H119" s="18" t="e">
        <f>+#REF!</f>
        <v>#REF!</v>
      </c>
      <c r="I119" s="25" t="e">
        <f>SUM(#REF!)</f>
        <v>#REF!</v>
      </c>
      <c r="J119" s="25" t="e">
        <f>SUM(#REF!)</f>
        <v>#REF!</v>
      </c>
      <c r="K119" s="25" t="e">
        <f>SUM(#REF!)</f>
        <v>#REF!</v>
      </c>
      <c r="L119" s="18" t="e">
        <f t="shared" si="29"/>
        <v>#REF!</v>
      </c>
      <c r="M119" s="18" t="e">
        <f t="shared" si="30"/>
        <v>#REF!</v>
      </c>
      <c r="N119" s="18" t="e">
        <f t="shared" si="31"/>
        <v>#REF!</v>
      </c>
      <c r="O119" s="18" t="e">
        <f t="shared" si="32"/>
        <v>#REF!</v>
      </c>
      <c r="P119" s="2"/>
      <c r="Q119" s="25">
        <v>4113431307</v>
      </c>
      <c r="R119" s="23" t="e">
        <f>+H119-Q119</f>
        <v>#REF!</v>
      </c>
      <c r="S119" s="25">
        <v>3732497108</v>
      </c>
      <c r="T119" s="47" t="e">
        <f>+I119-S119</f>
        <v>#REF!</v>
      </c>
      <c r="U119" s="25">
        <v>3732497108</v>
      </c>
      <c r="V119" s="47" t="e">
        <f>+J119-U119</f>
        <v>#REF!</v>
      </c>
    </row>
    <row r="120" spans="1:22" s="44" customFormat="1" x14ac:dyDescent="0.2">
      <c r="A120" s="39" t="str">
        <f t="shared" si="17"/>
        <v>A 2-0-4-1410</v>
      </c>
      <c r="B120" s="40" t="s">
        <v>202</v>
      </c>
      <c r="C120" s="41">
        <v>10</v>
      </c>
      <c r="D120" s="46" t="s">
        <v>36</v>
      </c>
      <c r="E120" s="43">
        <v>0</v>
      </c>
      <c r="F120" s="25"/>
      <c r="G120" s="25">
        <v>0</v>
      </c>
      <c r="H120" s="18" t="e">
        <f>+#REF!</f>
        <v>#REF!</v>
      </c>
      <c r="I120" s="43" t="e">
        <f>SUM(#REF!)</f>
        <v>#REF!</v>
      </c>
      <c r="J120" s="43" t="e">
        <f>SUM(#REF!)</f>
        <v>#REF!</v>
      </c>
      <c r="K120" s="43" t="e">
        <f>SUM(#REF!)</f>
        <v>#REF!</v>
      </c>
      <c r="L120" s="18" t="e">
        <f t="shared" si="29"/>
        <v>#REF!</v>
      </c>
      <c r="M120" s="18" t="e">
        <f t="shared" si="30"/>
        <v>#REF!</v>
      </c>
      <c r="N120" s="18" t="e">
        <f t="shared" si="31"/>
        <v>#REF!</v>
      </c>
      <c r="O120" s="18" t="e">
        <f t="shared" si="32"/>
        <v>#REF!</v>
      </c>
      <c r="P120" s="2"/>
      <c r="Q120" s="25">
        <v>0</v>
      </c>
      <c r="R120" s="23" t="e">
        <f>+H120-Q120</f>
        <v>#REF!</v>
      </c>
      <c r="S120" s="25">
        <v>0</v>
      </c>
      <c r="T120" s="47" t="e">
        <f>+I120-S120</f>
        <v>#REF!</v>
      </c>
      <c r="U120" s="25">
        <v>0</v>
      </c>
      <c r="V120" s="47" t="e">
        <f>+J120-U120</f>
        <v>#REF!</v>
      </c>
    </row>
    <row r="121" spans="1:22" s="44" customFormat="1" x14ac:dyDescent="0.2">
      <c r="A121" s="39" t="str">
        <f t="shared" si="17"/>
        <v>A 2-0-4-17-110</v>
      </c>
      <c r="B121" s="40" t="s">
        <v>203</v>
      </c>
      <c r="C121" s="41">
        <v>10</v>
      </c>
      <c r="D121" s="46" t="s">
        <v>118</v>
      </c>
      <c r="E121" s="43">
        <v>0</v>
      </c>
      <c r="F121" s="25"/>
      <c r="G121" s="25">
        <v>8120000</v>
      </c>
      <c r="H121" s="18" t="e">
        <f>+#REF!</f>
        <v>#REF!</v>
      </c>
      <c r="I121" s="43" t="e">
        <f>SUM(#REF!)</f>
        <v>#REF!</v>
      </c>
      <c r="J121" s="43" t="e">
        <f>SUM(#REF!)</f>
        <v>#REF!</v>
      </c>
      <c r="K121" s="43" t="e">
        <f>SUM(#REF!)</f>
        <v>#REF!</v>
      </c>
      <c r="L121" s="18" t="e">
        <f t="shared" si="29"/>
        <v>#REF!</v>
      </c>
      <c r="M121" s="18" t="e">
        <f t="shared" si="30"/>
        <v>#REF!</v>
      </c>
      <c r="N121" s="18" t="e">
        <f t="shared" si="31"/>
        <v>#REF!</v>
      </c>
      <c r="O121" s="18" t="e">
        <f t="shared" si="32"/>
        <v>#REF!</v>
      </c>
      <c r="P121" s="2"/>
      <c r="Q121" s="25">
        <v>0</v>
      </c>
      <c r="R121" s="23" t="e">
        <f>+H121-Q121</f>
        <v>#REF!</v>
      </c>
      <c r="S121" s="25">
        <v>0</v>
      </c>
      <c r="T121" s="47" t="e">
        <f>+I121-S121</f>
        <v>#REF!</v>
      </c>
      <c r="U121" s="25">
        <v>0</v>
      </c>
      <c r="V121" s="47" t="e">
        <f>+J121-U121</f>
        <v>#REF!</v>
      </c>
    </row>
    <row r="122" spans="1:22" s="44" customFormat="1" x14ac:dyDescent="0.2">
      <c r="A122" s="39" t="str">
        <f t="shared" si="17"/>
        <v>A 2-0-4-17-210</v>
      </c>
      <c r="B122" s="40" t="s">
        <v>204</v>
      </c>
      <c r="C122" s="41">
        <v>10</v>
      </c>
      <c r="D122" s="46" t="s">
        <v>119</v>
      </c>
      <c r="E122" s="43">
        <v>0</v>
      </c>
      <c r="F122" s="25"/>
      <c r="G122" s="25">
        <v>0</v>
      </c>
      <c r="H122" s="18" t="e">
        <f>+#REF!</f>
        <v>#REF!</v>
      </c>
      <c r="I122" s="43" t="e">
        <f>SUM(#REF!)</f>
        <v>#REF!</v>
      </c>
      <c r="J122" s="43" t="e">
        <f>SUM(#REF!)</f>
        <v>#REF!</v>
      </c>
      <c r="K122" s="43" t="e">
        <f>SUM(#REF!)</f>
        <v>#REF!</v>
      </c>
      <c r="L122" s="18" t="e">
        <f t="shared" si="29"/>
        <v>#REF!</v>
      </c>
      <c r="M122" s="18" t="e">
        <f t="shared" si="30"/>
        <v>#REF!</v>
      </c>
      <c r="N122" s="18" t="e">
        <f t="shared" si="31"/>
        <v>#REF!</v>
      </c>
      <c r="O122" s="18" t="e">
        <f t="shared" si="32"/>
        <v>#REF!</v>
      </c>
      <c r="P122" s="2"/>
      <c r="Q122" s="25">
        <v>0</v>
      </c>
      <c r="R122" s="23" t="e">
        <f>+H122-Q122</f>
        <v>#REF!</v>
      </c>
      <c r="S122" s="25">
        <v>0</v>
      </c>
      <c r="T122" s="47" t="e">
        <f>+I122-S122</f>
        <v>#REF!</v>
      </c>
      <c r="U122" s="25">
        <v>0</v>
      </c>
      <c r="V122" s="47" t="e">
        <f>+J122-U122</f>
        <v>#REF!</v>
      </c>
    </row>
    <row r="123" spans="1:22" s="44" customFormat="1" x14ac:dyDescent="0.2">
      <c r="A123" s="39"/>
      <c r="B123" s="40" t="s">
        <v>263</v>
      </c>
      <c r="C123" s="41">
        <v>10</v>
      </c>
      <c r="D123" s="46" t="s">
        <v>264</v>
      </c>
      <c r="E123" s="43">
        <f>SUM(E124:E129)</f>
        <v>100000000</v>
      </c>
      <c r="F123" s="43"/>
      <c r="G123" s="43">
        <f>SUM(G124:G129)</f>
        <v>789487300</v>
      </c>
      <c r="H123" s="18" t="e">
        <f>+#REF!</f>
        <v>#REF!</v>
      </c>
      <c r="I123" s="43" t="e">
        <f>SUM(I124:I129)</f>
        <v>#REF!</v>
      </c>
      <c r="J123" s="43" t="e">
        <f>SUM(J124:J129)</f>
        <v>#REF!</v>
      </c>
      <c r="K123" s="43" t="e">
        <f>SUM(K124:K129)</f>
        <v>#REF!</v>
      </c>
      <c r="L123" s="18" t="e">
        <f t="shared" si="29"/>
        <v>#REF!</v>
      </c>
      <c r="M123" s="18" t="e">
        <f t="shared" si="30"/>
        <v>#REF!</v>
      </c>
      <c r="N123" s="18" t="e">
        <f t="shared" si="31"/>
        <v>#REF!</v>
      </c>
      <c r="O123" s="18" t="e">
        <f t="shared" si="32"/>
        <v>#REF!</v>
      </c>
      <c r="P123" s="2"/>
      <c r="Q123" s="43">
        <f>SUM(Q124:Q129)</f>
        <v>744877100</v>
      </c>
      <c r="S123" s="43">
        <f>SUM(S124:S129)</f>
        <v>730963663</v>
      </c>
      <c r="U123" s="43">
        <f>SUM(U124:U129)</f>
        <v>611623985</v>
      </c>
    </row>
    <row r="124" spans="1:22" s="44" customFormat="1" x14ac:dyDescent="0.2">
      <c r="A124" s="39" t="str">
        <f t="shared" ref="A124:A130" si="33">+B124&amp;C124</f>
        <v>A 2-0-4-21-110</v>
      </c>
      <c r="B124" s="40" t="s">
        <v>205</v>
      </c>
      <c r="C124" s="41">
        <v>10</v>
      </c>
      <c r="D124" s="42" t="s">
        <v>136</v>
      </c>
      <c r="E124" s="25">
        <v>0</v>
      </c>
      <c r="F124" s="25"/>
      <c r="G124" s="25">
        <v>49565100</v>
      </c>
      <c r="H124" s="18" t="e">
        <f>+#REF!</f>
        <v>#REF!</v>
      </c>
      <c r="I124" s="25" t="e">
        <f>SUM(#REF!)</f>
        <v>#REF!</v>
      </c>
      <c r="J124" s="25" t="e">
        <f>SUM(#REF!)</f>
        <v>#REF!</v>
      </c>
      <c r="K124" s="25" t="e">
        <f>SUM(#REF!)</f>
        <v>#REF!</v>
      </c>
      <c r="L124" s="18" t="e">
        <f t="shared" si="29"/>
        <v>#REF!</v>
      </c>
      <c r="M124" s="18" t="e">
        <f t="shared" si="30"/>
        <v>#REF!</v>
      </c>
      <c r="N124" s="18" t="e">
        <f t="shared" si="31"/>
        <v>#REF!</v>
      </c>
      <c r="O124" s="18" t="e">
        <f t="shared" si="32"/>
        <v>#REF!</v>
      </c>
      <c r="P124" s="2"/>
      <c r="Q124" s="25">
        <v>47341514</v>
      </c>
      <c r="R124" s="23" t="e">
        <f t="shared" ref="R124:R130" si="34">+H124-Q124</f>
        <v>#REF!</v>
      </c>
      <c r="S124" s="25">
        <v>47341514</v>
      </c>
      <c r="T124" s="47" t="e">
        <f t="shared" ref="T124:T130" si="35">+I124-S124</f>
        <v>#REF!</v>
      </c>
      <c r="U124" s="25">
        <v>47341514</v>
      </c>
      <c r="V124" s="47" t="e">
        <f t="shared" ref="V124:V130" si="36">+J124-U124</f>
        <v>#REF!</v>
      </c>
    </row>
    <row r="125" spans="1:22" s="44" customFormat="1" x14ac:dyDescent="0.2">
      <c r="A125" s="39" t="str">
        <f t="shared" si="33"/>
        <v>A 2-0-4-21-210</v>
      </c>
      <c r="B125" s="40" t="s">
        <v>295</v>
      </c>
      <c r="C125" s="41">
        <v>10</v>
      </c>
      <c r="D125" s="42" t="s">
        <v>298</v>
      </c>
      <c r="E125" s="25">
        <v>0</v>
      </c>
      <c r="F125" s="25"/>
      <c r="G125" s="25">
        <v>0</v>
      </c>
      <c r="H125" s="18" t="e">
        <f>+#REF!</f>
        <v>#REF!</v>
      </c>
      <c r="I125" s="25" t="e">
        <f>SUM(#REF!)</f>
        <v>#REF!</v>
      </c>
      <c r="J125" s="25" t="e">
        <f>SUM(#REF!)</f>
        <v>#REF!</v>
      </c>
      <c r="K125" s="25" t="e">
        <f>SUM(#REF!)</f>
        <v>#REF!</v>
      </c>
      <c r="L125" s="18" t="e">
        <f t="shared" si="29"/>
        <v>#REF!</v>
      </c>
      <c r="M125" s="18" t="e">
        <f t="shared" si="30"/>
        <v>#REF!</v>
      </c>
      <c r="N125" s="18" t="e">
        <f t="shared" si="31"/>
        <v>#REF!</v>
      </c>
      <c r="O125" s="18" t="e">
        <f t="shared" si="32"/>
        <v>#REF!</v>
      </c>
      <c r="P125" s="2"/>
      <c r="Q125" s="25">
        <v>0</v>
      </c>
      <c r="R125" s="23" t="e">
        <f t="shared" si="34"/>
        <v>#REF!</v>
      </c>
      <c r="S125" s="25">
        <v>0</v>
      </c>
      <c r="T125" s="47" t="e">
        <f t="shared" si="35"/>
        <v>#REF!</v>
      </c>
      <c r="U125" s="25">
        <v>0</v>
      </c>
      <c r="V125" s="47" t="e">
        <f t="shared" si="36"/>
        <v>#REF!</v>
      </c>
    </row>
    <row r="126" spans="1:22" s="44" customFormat="1" x14ac:dyDescent="0.2">
      <c r="A126" s="39" t="str">
        <f t="shared" si="33"/>
        <v>A 2-0-4-21-310</v>
      </c>
      <c r="B126" s="40" t="s">
        <v>206</v>
      </c>
      <c r="C126" s="41">
        <v>10</v>
      </c>
      <c r="D126" s="42" t="s">
        <v>120</v>
      </c>
      <c r="E126" s="25">
        <v>0</v>
      </c>
      <c r="F126" s="25"/>
      <c r="G126" s="25">
        <v>0</v>
      </c>
      <c r="H126" s="18" t="e">
        <f>+#REF!</f>
        <v>#REF!</v>
      </c>
      <c r="I126" s="25" t="e">
        <f>SUM(#REF!)</f>
        <v>#REF!</v>
      </c>
      <c r="J126" s="25" t="e">
        <f>SUM(#REF!)</f>
        <v>#REF!</v>
      </c>
      <c r="K126" s="25" t="e">
        <f>SUM(#REF!)</f>
        <v>#REF!</v>
      </c>
      <c r="L126" s="18" t="e">
        <f t="shared" si="29"/>
        <v>#REF!</v>
      </c>
      <c r="M126" s="18" t="e">
        <f t="shared" si="30"/>
        <v>#REF!</v>
      </c>
      <c r="N126" s="18" t="e">
        <f t="shared" si="31"/>
        <v>#REF!</v>
      </c>
      <c r="O126" s="18" t="e">
        <f t="shared" si="32"/>
        <v>#REF!</v>
      </c>
      <c r="P126" s="2"/>
      <c r="Q126" s="25">
        <v>0</v>
      </c>
      <c r="R126" s="23" t="e">
        <f t="shared" si="34"/>
        <v>#REF!</v>
      </c>
      <c r="S126" s="25">
        <v>0</v>
      </c>
      <c r="T126" s="47" t="e">
        <f t="shared" si="35"/>
        <v>#REF!</v>
      </c>
      <c r="U126" s="25">
        <v>0</v>
      </c>
      <c r="V126" s="47" t="e">
        <f t="shared" si="36"/>
        <v>#REF!</v>
      </c>
    </row>
    <row r="127" spans="1:22" s="44" customFormat="1" x14ac:dyDescent="0.2">
      <c r="A127" s="39" t="str">
        <f t="shared" si="33"/>
        <v>A 2-0-4-21-410</v>
      </c>
      <c r="B127" s="40" t="s">
        <v>296</v>
      </c>
      <c r="C127" s="41">
        <v>10</v>
      </c>
      <c r="D127" s="42" t="s">
        <v>297</v>
      </c>
      <c r="E127" s="25">
        <v>33000000</v>
      </c>
      <c r="F127" s="25"/>
      <c r="G127" s="25">
        <v>373076860</v>
      </c>
      <c r="H127" s="18" t="e">
        <f>+#REF!</f>
        <v>#REF!</v>
      </c>
      <c r="I127" s="25" t="e">
        <f>SUM(#REF!)</f>
        <v>#REF!</v>
      </c>
      <c r="J127" s="25" t="e">
        <f>SUM(#REF!)</f>
        <v>#REF!</v>
      </c>
      <c r="K127" s="25" t="e">
        <f>SUM(#REF!)</f>
        <v>#REF!</v>
      </c>
      <c r="L127" s="18" t="e">
        <f t="shared" si="29"/>
        <v>#REF!</v>
      </c>
      <c r="M127" s="18" t="e">
        <f t="shared" si="30"/>
        <v>#REF!</v>
      </c>
      <c r="N127" s="18" t="e">
        <f t="shared" si="31"/>
        <v>#REF!</v>
      </c>
      <c r="O127" s="18" t="e">
        <f t="shared" si="32"/>
        <v>#REF!</v>
      </c>
      <c r="P127" s="2"/>
      <c r="Q127" s="25">
        <v>358528532</v>
      </c>
      <c r="R127" s="23" t="e">
        <f t="shared" si="34"/>
        <v>#REF!</v>
      </c>
      <c r="S127" s="25">
        <v>345897264</v>
      </c>
      <c r="T127" s="47" t="e">
        <f t="shared" si="35"/>
        <v>#REF!</v>
      </c>
      <c r="U127" s="25">
        <v>281026946</v>
      </c>
      <c r="V127" s="47" t="e">
        <f t="shared" si="36"/>
        <v>#REF!</v>
      </c>
    </row>
    <row r="128" spans="1:22" s="44" customFormat="1" x14ac:dyDescent="0.2">
      <c r="A128" s="39" t="str">
        <f t="shared" si="33"/>
        <v>A 2-0-4-21-510</v>
      </c>
      <c r="B128" s="40" t="s">
        <v>294</v>
      </c>
      <c r="C128" s="41">
        <v>10</v>
      </c>
      <c r="D128" s="42" t="s">
        <v>284</v>
      </c>
      <c r="E128" s="25">
        <v>33000000</v>
      </c>
      <c r="F128" s="25"/>
      <c r="G128" s="25">
        <v>258845340</v>
      </c>
      <c r="H128" s="18" t="e">
        <f>+#REF!</f>
        <v>#REF!</v>
      </c>
      <c r="I128" s="25" t="e">
        <f>SUM(#REF!)</f>
        <v>#REF!</v>
      </c>
      <c r="J128" s="25" t="e">
        <f>SUM(#REF!)</f>
        <v>#REF!</v>
      </c>
      <c r="K128" s="25" t="e">
        <f>SUM(#REF!)</f>
        <v>#REF!</v>
      </c>
      <c r="L128" s="18" t="e">
        <f t="shared" si="29"/>
        <v>#REF!</v>
      </c>
      <c r="M128" s="18" t="e">
        <f t="shared" si="30"/>
        <v>#REF!</v>
      </c>
      <c r="N128" s="18" t="e">
        <f t="shared" si="31"/>
        <v>#REF!</v>
      </c>
      <c r="O128" s="18" t="e">
        <f t="shared" si="32"/>
        <v>#REF!</v>
      </c>
      <c r="P128" s="2"/>
      <c r="Q128" s="25">
        <v>258833294</v>
      </c>
      <c r="R128" s="23" t="e">
        <f t="shared" si="34"/>
        <v>#REF!</v>
      </c>
      <c r="S128" s="25">
        <v>258261491</v>
      </c>
      <c r="T128" s="47" t="e">
        <f t="shared" si="35"/>
        <v>#REF!</v>
      </c>
      <c r="U128" s="25">
        <v>245025891</v>
      </c>
      <c r="V128" s="47" t="e">
        <f t="shared" si="36"/>
        <v>#REF!</v>
      </c>
    </row>
    <row r="129" spans="1:22" s="44" customFormat="1" x14ac:dyDescent="0.2">
      <c r="A129" s="39" t="str">
        <f t="shared" si="33"/>
        <v>A 2-0-4-21-810</v>
      </c>
      <c r="B129" s="40" t="s">
        <v>207</v>
      </c>
      <c r="C129" s="41">
        <v>10</v>
      </c>
      <c r="D129" s="42" t="s">
        <v>121</v>
      </c>
      <c r="E129" s="25">
        <v>34000000</v>
      </c>
      <c r="F129" s="25"/>
      <c r="G129" s="25">
        <v>108000000</v>
      </c>
      <c r="H129" s="18" t="e">
        <f>+#REF!</f>
        <v>#REF!</v>
      </c>
      <c r="I129" s="25" t="e">
        <f>SUM(#REF!)</f>
        <v>#REF!</v>
      </c>
      <c r="J129" s="25" t="e">
        <f>SUM(#REF!)</f>
        <v>#REF!</v>
      </c>
      <c r="K129" s="25" t="e">
        <f>SUM(#REF!)</f>
        <v>#REF!</v>
      </c>
      <c r="L129" s="18" t="e">
        <f t="shared" si="29"/>
        <v>#REF!</v>
      </c>
      <c r="M129" s="18" t="e">
        <f t="shared" si="30"/>
        <v>#REF!</v>
      </c>
      <c r="N129" s="18" t="e">
        <f t="shared" si="31"/>
        <v>#REF!</v>
      </c>
      <c r="O129" s="18" t="e">
        <f t="shared" si="32"/>
        <v>#REF!</v>
      </c>
      <c r="P129" s="2"/>
      <c r="Q129" s="25">
        <v>80173760</v>
      </c>
      <c r="R129" s="23" t="e">
        <f t="shared" si="34"/>
        <v>#REF!</v>
      </c>
      <c r="S129" s="25">
        <v>79463394</v>
      </c>
      <c r="T129" s="47" t="e">
        <f t="shared" si="35"/>
        <v>#REF!</v>
      </c>
      <c r="U129" s="25">
        <v>38229634</v>
      </c>
      <c r="V129" s="47" t="e">
        <f t="shared" si="36"/>
        <v>#REF!</v>
      </c>
    </row>
    <row r="130" spans="1:22" s="44" customFormat="1" x14ac:dyDescent="0.2">
      <c r="A130" s="39" t="str">
        <f t="shared" si="33"/>
        <v>A 2-0-4-4010</v>
      </c>
      <c r="B130" s="40" t="s">
        <v>208</v>
      </c>
      <c r="C130" s="41">
        <v>10</v>
      </c>
      <c r="D130" s="46" t="s">
        <v>122</v>
      </c>
      <c r="E130" s="43">
        <v>0</v>
      </c>
      <c r="F130" s="43"/>
      <c r="G130" s="25">
        <v>0</v>
      </c>
      <c r="H130" s="18" t="e">
        <f>+#REF!</f>
        <v>#REF!</v>
      </c>
      <c r="I130" s="43" t="e">
        <f>SUM(#REF!)</f>
        <v>#REF!</v>
      </c>
      <c r="J130" s="43" t="e">
        <f>SUM(#REF!)</f>
        <v>#REF!</v>
      </c>
      <c r="K130" s="43" t="e">
        <f>SUM(#REF!)</f>
        <v>#REF!</v>
      </c>
      <c r="L130" s="18" t="e">
        <f t="shared" si="29"/>
        <v>#REF!</v>
      </c>
      <c r="M130" s="18" t="e">
        <f t="shared" si="30"/>
        <v>#REF!</v>
      </c>
      <c r="N130" s="18" t="e">
        <f t="shared" si="31"/>
        <v>#REF!</v>
      </c>
      <c r="O130" s="18" t="e">
        <f t="shared" si="32"/>
        <v>#REF!</v>
      </c>
      <c r="P130" s="2"/>
      <c r="Q130" s="25">
        <v>0</v>
      </c>
      <c r="R130" s="23" t="e">
        <f t="shared" si="34"/>
        <v>#REF!</v>
      </c>
      <c r="S130" s="25">
        <v>0</v>
      </c>
      <c r="T130" s="47" t="e">
        <f t="shared" si="35"/>
        <v>#REF!</v>
      </c>
      <c r="U130" s="25">
        <v>0</v>
      </c>
      <c r="V130" s="47" t="e">
        <f t="shared" si="36"/>
        <v>#REF!</v>
      </c>
    </row>
    <row r="131" spans="1:22" s="44" customFormat="1" x14ac:dyDescent="0.2">
      <c r="A131" s="39"/>
      <c r="B131" s="40" t="s">
        <v>265</v>
      </c>
      <c r="C131" s="41">
        <v>10</v>
      </c>
      <c r="D131" s="46" t="s">
        <v>124</v>
      </c>
      <c r="E131" s="43">
        <f>+E132+E133+E134</f>
        <v>57000000</v>
      </c>
      <c r="F131" s="43"/>
      <c r="G131" s="43">
        <f>+G132+G133+G134</f>
        <v>276512700</v>
      </c>
      <c r="H131" s="18" t="e">
        <f>+#REF!</f>
        <v>#REF!</v>
      </c>
      <c r="I131" s="43" t="e">
        <f>+I132+I133+I134</f>
        <v>#REF!</v>
      </c>
      <c r="J131" s="43" t="e">
        <f>+J132+J133+J134</f>
        <v>#REF!</v>
      </c>
      <c r="K131" s="43" t="e">
        <f>+K132+K133+K134</f>
        <v>#REF!</v>
      </c>
      <c r="L131" s="18" t="e">
        <f t="shared" si="29"/>
        <v>#REF!</v>
      </c>
      <c r="M131" s="18" t="e">
        <f t="shared" si="30"/>
        <v>#REF!</v>
      </c>
      <c r="N131" s="18" t="e">
        <f t="shared" si="31"/>
        <v>#REF!</v>
      </c>
      <c r="O131" s="18" t="e">
        <f t="shared" si="32"/>
        <v>#REF!</v>
      </c>
      <c r="P131" s="2"/>
      <c r="Q131" s="43">
        <f>+Q132+Q133+Q134</f>
        <v>226991084</v>
      </c>
      <c r="S131" s="43">
        <f>+S132+S133+S134</f>
        <v>215318084</v>
      </c>
      <c r="U131" s="43">
        <f>+U132+U133+U134</f>
        <v>200867284</v>
      </c>
    </row>
    <row r="132" spans="1:22" s="44" customFormat="1" x14ac:dyDescent="0.2">
      <c r="A132" s="39" t="str">
        <f>+B132&amp;C132</f>
        <v>A 2-0-4-41-210</v>
      </c>
      <c r="B132" s="40" t="s">
        <v>299</v>
      </c>
      <c r="C132" s="41">
        <v>10</v>
      </c>
      <c r="D132" s="42" t="s">
        <v>300</v>
      </c>
      <c r="E132" s="25">
        <v>50000000</v>
      </c>
      <c r="F132" s="25"/>
      <c r="G132" s="25">
        <v>160512700</v>
      </c>
      <c r="H132" s="18" t="e">
        <f>+#REF!</f>
        <v>#REF!</v>
      </c>
      <c r="I132" s="43" t="e">
        <f>SUM(#REF!)</f>
        <v>#REF!</v>
      </c>
      <c r="J132" s="25" t="e">
        <f>SUM(#REF!)</f>
        <v>#REF!</v>
      </c>
      <c r="K132" s="25" t="e">
        <f>SUM(#REF!)</f>
        <v>#REF!</v>
      </c>
      <c r="L132" s="18" t="e">
        <f t="shared" si="29"/>
        <v>#REF!</v>
      </c>
      <c r="M132" s="18" t="e">
        <f t="shared" si="30"/>
        <v>#REF!</v>
      </c>
      <c r="N132" s="18" t="e">
        <f t="shared" si="31"/>
        <v>#REF!</v>
      </c>
      <c r="O132" s="18" t="e">
        <f t="shared" si="32"/>
        <v>#REF!</v>
      </c>
      <c r="P132" s="2"/>
      <c r="Q132" s="25">
        <v>160512700</v>
      </c>
      <c r="R132" s="23" t="e">
        <f>+H132-Q132</f>
        <v>#REF!</v>
      </c>
      <c r="S132" s="25">
        <v>152339700</v>
      </c>
      <c r="T132" s="47" t="e">
        <f>+I132-S132</f>
        <v>#REF!</v>
      </c>
      <c r="U132" s="25">
        <v>137888900</v>
      </c>
      <c r="V132" s="47" t="e">
        <f>+J132-U132</f>
        <v>#REF!</v>
      </c>
    </row>
    <row r="133" spans="1:22" s="44" customFormat="1" x14ac:dyDescent="0.2">
      <c r="A133" s="39" t="str">
        <f>+B133&amp;C133</f>
        <v>A 2-0-4-41-510</v>
      </c>
      <c r="B133" s="40" t="s">
        <v>209</v>
      </c>
      <c r="C133" s="41">
        <v>10</v>
      </c>
      <c r="D133" s="42" t="s">
        <v>123</v>
      </c>
      <c r="E133" s="25">
        <v>4000000</v>
      </c>
      <c r="F133" s="25"/>
      <c r="G133" s="25">
        <v>29000000</v>
      </c>
      <c r="H133" s="18" t="e">
        <f>+#REF!</f>
        <v>#REF!</v>
      </c>
      <c r="I133" s="43" t="e">
        <f>SUM(#REF!)</f>
        <v>#REF!</v>
      </c>
      <c r="J133" s="25" t="e">
        <f>SUM(#REF!)</f>
        <v>#REF!</v>
      </c>
      <c r="K133" s="25" t="e">
        <f>SUM(#REF!)</f>
        <v>#REF!</v>
      </c>
      <c r="L133" s="18" t="e">
        <f t="shared" si="29"/>
        <v>#REF!</v>
      </c>
      <c r="M133" s="18" t="e">
        <f t="shared" si="30"/>
        <v>#REF!</v>
      </c>
      <c r="N133" s="18" t="e">
        <f t="shared" si="31"/>
        <v>#REF!</v>
      </c>
      <c r="O133" s="18" t="e">
        <f t="shared" si="32"/>
        <v>#REF!</v>
      </c>
      <c r="P133" s="2"/>
      <c r="Q133" s="25">
        <v>7495420</v>
      </c>
      <c r="R133" s="23" t="e">
        <f>+H133-Q133</f>
        <v>#REF!</v>
      </c>
      <c r="S133" s="25">
        <v>5495420</v>
      </c>
      <c r="T133" s="47" t="e">
        <f>+I133-S133</f>
        <v>#REF!</v>
      </c>
      <c r="U133" s="25">
        <v>5495420</v>
      </c>
      <c r="V133" s="47" t="e">
        <f>+J133-U133</f>
        <v>#REF!</v>
      </c>
    </row>
    <row r="134" spans="1:22" s="44" customFormat="1" x14ac:dyDescent="0.2">
      <c r="A134" s="39" t="str">
        <f>+B134&amp;C134</f>
        <v>A 2-0-4-41-1310</v>
      </c>
      <c r="B134" s="40" t="s">
        <v>210</v>
      </c>
      <c r="C134" s="41">
        <v>10</v>
      </c>
      <c r="D134" s="42" t="s">
        <v>124</v>
      </c>
      <c r="E134" s="25">
        <v>3000000</v>
      </c>
      <c r="F134" s="25"/>
      <c r="G134" s="25">
        <v>87000000</v>
      </c>
      <c r="H134" s="18" t="e">
        <f>+#REF!</f>
        <v>#REF!</v>
      </c>
      <c r="I134" s="43" t="e">
        <f>SUM(#REF!)</f>
        <v>#REF!</v>
      </c>
      <c r="J134" s="25" t="e">
        <f>SUM(#REF!)</f>
        <v>#REF!</v>
      </c>
      <c r="K134" s="25" t="e">
        <f>SUM(#REF!)</f>
        <v>#REF!</v>
      </c>
      <c r="L134" s="18" t="e">
        <f t="shared" si="29"/>
        <v>#REF!</v>
      </c>
      <c r="M134" s="18" t="e">
        <f t="shared" si="30"/>
        <v>#REF!</v>
      </c>
      <c r="N134" s="18" t="e">
        <f t="shared" si="31"/>
        <v>#REF!</v>
      </c>
      <c r="O134" s="18" t="e">
        <f t="shared" si="32"/>
        <v>#REF!</v>
      </c>
      <c r="P134" s="2"/>
      <c r="Q134" s="25">
        <v>58982964</v>
      </c>
      <c r="R134" s="23" t="e">
        <f>+H134-Q134</f>
        <v>#REF!</v>
      </c>
      <c r="S134" s="25">
        <v>57482964</v>
      </c>
      <c r="T134" s="47" t="e">
        <f>+I134-S134</f>
        <v>#REF!</v>
      </c>
      <c r="U134" s="25">
        <v>57482964</v>
      </c>
      <c r="V134" s="47" t="e">
        <f>+J134-U134</f>
        <v>#REF!</v>
      </c>
    </row>
    <row r="135" spans="1:22" s="44" customFormat="1" x14ac:dyDescent="0.2">
      <c r="A135" s="39" t="str">
        <f>+B135&amp;C135</f>
        <v>A 2-0-4-99910</v>
      </c>
      <c r="B135" s="40" t="s">
        <v>211</v>
      </c>
      <c r="C135" s="41">
        <v>10</v>
      </c>
      <c r="D135" s="46" t="s">
        <v>67</v>
      </c>
      <c r="E135" s="43">
        <v>0</v>
      </c>
      <c r="F135" s="25"/>
      <c r="G135" s="25">
        <v>1880000</v>
      </c>
      <c r="H135" s="18" t="e">
        <f>+#REF!</f>
        <v>#REF!</v>
      </c>
      <c r="I135" s="43" t="e">
        <f>SUM(#REF!)</f>
        <v>#REF!</v>
      </c>
      <c r="J135" s="43" t="e">
        <f>SUM(#REF!)</f>
        <v>#REF!</v>
      </c>
      <c r="K135" s="43" t="e">
        <f>SUM(#REF!)</f>
        <v>#REF!</v>
      </c>
      <c r="L135" s="18" t="e">
        <f t="shared" si="29"/>
        <v>#REF!</v>
      </c>
      <c r="M135" s="18" t="e">
        <f t="shared" si="30"/>
        <v>#REF!</v>
      </c>
      <c r="N135" s="18" t="e">
        <f t="shared" si="31"/>
        <v>#REF!</v>
      </c>
      <c r="O135" s="18" t="e">
        <f t="shared" si="32"/>
        <v>#REF!</v>
      </c>
      <c r="P135" s="2"/>
      <c r="Q135" s="25">
        <v>1870640</v>
      </c>
      <c r="R135" s="23" t="e">
        <f>+H135-Q135</f>
        <v>#REF!</v>
      </c>
      <c r="S135" s="25">
        <v>1870640</v>
      </c>
      <c r="T135" s="47" t="e">
        <f>+I135-S135</f>
        <v>#REF!</v>
      </c>
      <c r="U135" s="25">
        <v>1870640</v>
      </c>
      <c r="V135" s="47" t="e">
        <f>+J135-U135</f>
        <v>#REF!</v>
      </c>
    </row>
    <row r="136" spans="1:22" s="44" customFormat="1" x14ac:dyDescent="0.2">
      <c r="A136" s="39"/>
      <c r="B136" s="40"/>
      <c r="C136" s="41"/>
      <c r="D136" s="46"/>
      <c r="E136" s="43"/>
      <c r="F136" s="25"/>
      <c r="G136" s="43"/>
      <c r="H136" s="18" t="e">
        <f>+#REF!</f>
        <v>#REF!</v>
      </c>
      <c r="I136" s="43"/>
      <c r="J136" s="43"/>
      <c r="K136" s="43"/>
      <c r="L136" s="25"/>
      <c r="M136" s="25"/>
      <c r="N136" s="25"/>
      <c r="O136" s="25"/>
      <c r="P136" s="2"/>
      <c r="Q136" s="43"/>
      <c r="S136" s="43"/>
      <c r="U136" s="43"/>
    </row>
    <row r="137" spans="1:22" s="44" customFormat="1" x14ac:dyDescent="0.2">
      <c r="A137" s="39"/>
      <c r="B137" s="40" t="s">
        <v>266</v>
      </c>
      <c r="C137" s="41"/>
      <c r="D137" s="38" t="s">
        <v>60</v>
      </c>
      <c r="E137" s="43">
        <f>+E138+E142+E145</f>
        <v>232342000000</v>
      </c>
      <c r="F137" s="43"/>
      <c r="G137" s="43">
        <f>+G138+G142+G145</f>
        <v>198656352000</v>
      </c>
      <c r="H137" s="18" t="e">
        <f>+#REF!</f>
        <v>#REF!</v>
      </c>
      <c r="I137" s="43" t="e">
        <f>+I138+I142+I145</f>
        <v>#REF!</v>
      </c>
      <c r="J137" s="43" t="e">
        <f>+J138+J142+J145</f>
        <v>#REF!</v>
      </c>
      <c r="K137" s="43" t="e">
        <f>+K138+K142+K145</f>
        <v>#REF!</v>
      </c>
      <c r="L137" s="18" t="e">
        <f t="shared" ref="L137:L156" si="37">+G137-H137</f>
        <v>#REF!</v>
      </c>
      <c r="M137" s="18" t="e">
        <f t="shared" ref="M137:M156" si="38">+H137-I137</f>
        <v>#REF!</v>
      </c>
      <c r="N137" s="18" t="e">
        <f t="shared" ref="N137:N156" si="39">+I137-J137</f>
        <v>#REF!</v>
      </c>
      <c r="O137" s="18" t="e">
        <f t="shared" ref="O137:O156" si="40">+J137-K137</f>
        <v>#REF!</v>
      </c>
      <c r="P137" s="51"/>
      <c r="Q137" s="43">
        <f>+Q138+Q142+Q145</f>
        <v>190959693553</v>
      </c>
      <c r="S137" s="43">
        <f>+S138+S142+S145</f>
        <v>185737548792</v>
      </c>
      <c r="U137" s="43">
        <f>+U138+U142+U145</f>
        <v>166349780326</v>
      </c>
    </row>
    <row r="138" spans="1:22" s="44" customFormat="1" x14ac:dyDescent="0.2">
      <c r="A138" s="39"/>
      <c r="B138" s="40" t="s">
        <v>267</v>
      </c>
      <c r="C138" s="41"/>
      <c r="D138" s="52" t="s">
        <v>270</v>
      </c>
      <c r="E138" s="43">
        <f>+E139</f>
        <v>326000000</v>
      </c>
      <c r="F138" s="43"/>
      <c r="G138" s="43">
        <f>+G139</f>
        <v>483000000</v>
      </c>
      <c r="H138" s="18" t="e">
        <f>+#REF!</f>
        <v>#REF!</v>
      </c>
      <c r="I138" s="43" t="e">
        <f>+I139</f>
        <v>#REF!</v>
      </c>
      <c r="J138" s="43" t="e">
        <f>+J139</f>
        <v>#REF!</v>
      </c>
      <c r="K138" s="43" t="e">
        <f>+K139</f>
        <v>#REF!</v>
      </c>
      <c r="L138" s="18" t="e">
        <f t="shared" si="37"/>
        <v>#REF!</v>
      </c>
      <c r="M138" s="18" t="e">
        <f t="shared" si="38"/>
        <v>#REF!</v>
      </c>
      <c r="N138" s="18" t="e">
        <f t="shared" si="39"/>
        <v>#REF!</v>
      </c>
      <c r="O138" s="18" t="e">
        <f t="shared" si="40"/>
        <v>#REF!</v>
      </c>
      <c r="P138" s="26"/>
      <c r="Q138" s="43">
        <f>+Q139</f>
        <v>482439660</v>
      </c>
      <c r="S138" s="43">
        <f>+S139</f>
        <v>482439660</v>
      </c>
      <c r="U138" s="43">
        <f>+U139</f>
        <v>482439660</v>
      </c>
    </row>
    <row r="139" spans="1:22" s="44" customFormat="1" x14ac:dyDescent="0.2">
      <c r="A139" s="39"/>
      <c r="B139" s="40" t="s">
        <v>268</v>
      </c>
      <c r="C139" s="41"/>
      <c r="D139" s="52" t="s">
        <v>269</v>
      </c>
      <c r="E139" s="43">
        <f>+E140+E141</f>
        <v>326000000</v>
      </c>
      <c r="F139" s="43"/>
      <c r="G139" s="43">
        <f>+G140+G141</f>
        <v>483000000</v>
      </c>
      <c r="H139" s="18" t="e">
        <f>+#REF!</f>
        <v>#REF!</v>
      </c>
      <c r="I139" s="43" t="e">
        <f>+I140+I141</f>
        <v>#REF!</v>
      </c>
      <c r="J139" s="43" t="e">
        <f>+J140+J141</f>
        <v>#REF!</v>
      </c>
      <c r="K139" s="43" t="e">
        <f>+K140+K141</f>
        <v>#REF!</v>
      </c>
      <c r="L139" s="18" t="e">
        <f t="shared" si="37"/>
        <v>#REF!</v>
      </c>
      <c r="M139" s="18" t="e">
        <f t="shared" si="38"/>
        <v>#REF!</v>
      </c>
      <c r="N139" s="18" t="e">
        <f t="shared" si="39"/>
        <v>#REF!</v>
      </c>
      <c r="O139" s="18" t="e">
        <f t="shared" si="40"/>
        <v>#REF!</v>
      </c>
      <c r="P139" s="2"/>
      <c r="Q139" s="43">
        <f>+Q140+Q141</f>
        <v>482439660</v>
      </c>
      <c r="S139" s="43">
        <f>+S140+S141</f>
        <v>482439660</v>
      </c>
      <c r="U139" s="43">
        <f>+U140+U141</f>
        <v>482439660</v>
      </c>
    </row>
    <row r="140" spans="1:22" s="44" customFormat="1" x14ac:dyDescent="0.2">
      <c r="A140" s="39" t="str">
        <f>+B140&amp;C140</f>
        <v>A 3-2-1-110</v>
      </c>
      <c r="B140" s="40" t="s">
        <v>212</v>
      </c>
      <c r="C140" s="41">
        <v>10</v>
      </c>
      <c r="D140" s="42" t="s">
        <v>9</v>
      </c>
      <c r="E140" s="25">
        <v>0</v>
      </c>
      <c r="F140" s="25"/>
      <c r="G140" s="25">
        <v>157000000</v>
      </c>
      <c r="H140" s="18" t="e">
        <f>+#REF!</f>
        <v>#REF!</v>
      </c>
      <c r="I140" s="25" t="e">
        <f>SUM(#REF!)</f>
        <v>#REF!</v>
      </c>
      <c r="J140" s="25" t="e">
        <f>SUM(#REF!)</f>
        <v>#REF!</v>
      </c>
      <c r="K140" s="25" t="e">
        <f>SUM(#REF!)</f>
        <v>#REF!</v>
      </c>
      <c r="L140" s="18" t="e">
        <f t="shared" si="37"/>
        <v>#REF!</v>
      </c>
      <c r="M140" s="18" t="e">
        <f t="shared" si="38"/>
        <v>#REF!</v>
      </c>
      <c r="N140" s="18" t="e">
        <f t="shared" si="39"/>
        <v>#REF!</v>
      </c>
      <c r="O140" s="18" t="e">
        <f t="shared" si="40"/>
        <v>#REF!</v>
      </c>
      <c r="P140" s="2"/>
      <c r="Q140" s="25">
        <v>157000000</v>
      </c>
      <c r="R140" s="23" t="e">
        <f>+H140-Q140</f>
        <v>#REF!</v>
      </c>
      <c r="S140" s="25">
        <v>157000000</v>
      </c>
      <c r="T140" s="47" t="e">
        <f>+I140-S140</f>
        <v>#REF!</v>
      </c>
      <c r="U140" s="25">
        <v>157000000</v>
      </c>
      <c r="V140" s="47" t="e">
        <f>+J140-U140</f>
        <v>#REF!</v>
      </c>
    </row>
    <row r="141" spans="1:22" s="44" customFormat="1" x14ac:dyDescent="0.2">
      <c r="A141" s="39" t="str">
        <f>+B141&amp;C141</f>
        <v>A 3-2-1-111</v>
      </c>
      <c r="B141" s="40" t="s">
        <v>212</v>
      </c>
      <c r="C141" s="41">
        <v>11</v>
      </c>
      <c r="D141" s="42" t="s">
        <v>9</v>
      </c>
      <c r="E141" s="25">
        <v>326000000</v>
      </c>
      <c r="F141" s="25"/>
      <c r="G141" s="25">
        <v>326000000</v>
      </c>
      <c r="H141" s="18" t="e">
        <f>+#REF!</f>
        <v>#REF!</v>
      </c>
      <c r="I141" s="25" t="e">
        <f>SUM(#REF!)</f>
        <v>#REF!</v>
      </c>
      <c r="J141" s="25" t="e">
        <f>SUM(#REF!)</f>
        <v>#REF!</v>
      </c>
      <c r="K141" s="25" t="e">
        <f>SUM(#REF!)</f>
        <v>#REF!</v>
      </c>
      <c r="L141" s="58" t="e">
        <f t="shared" si="37"/>
        <v>#REF!</v>
      </c>
      <c r="M141" s="58" t="e">
        <f t="shared" si="38"/>
        <v>#REF!</v>
      </c>
      <c r="N141" s="58" t="e">
        <f t="shared" si="39"/>
        <v>#REF!</v>
      </c>
      <c r="O141" s="58" t="e">
        <f t="shared" si="40"/>
        <v>#REF!</v>
      </c>
      <c r="P141" s="2"/>
      <c r="Q141" s="25">
        <v>325439660</v>
      </c>
      <c r="R141" s="23" t="e">
        <f>+H141-Q141</f>
        <v>#REF!</v>
      </c>
      <c r="S141" s="25">
        <v>325439660</v>
      </c>
      <c r="T141" s="47" t="e">
        <f>+I141-S141</f>
        <v>#REF!</v>
      </c>
      <c r="U141" s="25">
        <v>325439660</v>
      </c>
      <c r="V141" s="47" t="e">
        <f>+J141-U141</f>
        <v>#REF!</v>
      </c>
    </row>
    <row r="142" spans="1:22" s="44" customFormat="1" x14ac:dyDescent="0.2">
      <c r="A142" s="39"/>
      <c r="B142" s="40" t="s">
        <v>271</v>
      </c>
      <c r="C142" s="41"/>
      <c r="D142" s="46" t="s">
        <v>272</v>
      </c>
      <c r="E142" s="43">
        <f>+E143</f>
        <v>579000000</v>
      </c>
      <c r="F142" s="43"/>
      <c r="G142" s="43">
        <f t="shared" ref="G142:I143" si="41">+G143</f>
        <v>579000000</v>
      </c>
      <c r="H142" s="18" t="e">
        <f>+#REF!</f>
        <v>#REF!</v>
      </c>
      <c r="I142" s="43" t="e">
        <f t="shared" si="41"/>
        <v>#REF!</v>
      </c>
      <c r="J142" s="43" t="e">
        <f>+J143</f>
        <v>#REF!</v>
      </c>
      <c r="K142" s="43" t="e">
        <f>+K143</f>
        <v>#REF!</v>
      </c>
      <c r="L142" s="18" t="e">
        <f t="shared" si="37"/>
        <v>#REF!</v>
      </c>
      <c r="M142" s="18" t="e">
        <f t="shared" si="38"/>
        <v>#REF!</v>
      </c>
      <c r="N142" s="18" t="e">
        <f t="shared" si="39"/>
        <v>#REF!</v>
      </c>
      <c r="O142" s="18" t="e">
        <f t="shared" si="40"/>
        <v>#REF!</v>
      </c>
      <c r="P142" s="2"/>
      <c r="Q142" s="43">
        <f>+Q143</f>
        <v>574515934</v>
      </c>
      <c r="S142" s="43">
        <f>+S143</f>
        <v>574515934</v>
      </c>
      <c r="U142" s="43">
        <f>+U143</f>
        <v>574515934</v>
      </c>
    </row>
    <row r="143" spans="1:22" s="44" customFormat="1" x14ac:dyDescent="0.2">
      <c r="A143" s="39"/>
      <c r="B143" s="48" t="s">
        <v>273</v>
      </c>
      <c r="C143" s="17"/>
      <c r="D143" s="46" t="s">
        <v>274</v>
      </c>
      <c r="E143" s="43">
        <f>+E144</f>
        <v>579000000</v>
      </c>
      <c r="F143" s="43"/>
      <c r="G143" s="43">
        <f t="shared" si="41"/>
        <v>579000000</v>
      </c>
      <c r="H143" s="18" t="e">
        <f>+#REF!</f>
        <v>#REF!</v>
      </c>
      <c r="I143" s="43" t="e">
        <f t="shared" si="41"/>
        <v>#REF!</v>
      </c>
      <c r="J143" s="43" t="e">
        <f>+J144</f>
        <v>#REF!</v>
      </c>
      <c r="K143" s="43" t="e">
        <f>+K144</f>
        <v>#REF!</v>
      </c>
      <c r="L143" s="18" t="e">
        <f t="shared" si="37"/>
        <v>#REF!</v>
      </c>
      <c r="M143" s="18" t="e">
        <f t="shared" si="38"/>
        <v>#REF!</v>
      </c>
      <c r="N143" s="18" t="e">
        <f t="shared" si="39"/>
        <v>#REF!</v>
      </c>
      <c r="O143" s="18" t="e">
        <f t="shared" si="40"/>
        <v>#REF!</v>
      </c>
      <c r="P143" s="2"/>
      <c r="Q143" s="43">
        <f>+Q144</f>
        <v>574515934</v>
      </c>
      <c r="S143" s="43">
        <f>+S144</f>
        <v>574515934</v>
      </c>
      <c r="U143" s="43">
        <f>+U144</f>
        <v>574515934</v>
      </c>
    </row>
    <row r="144" spans="1:22" s="44" customFormat="1" x14ac:dyDescent="0.2">
      <c r="A144" s="39" t="str">
        <f>+B144&amp;C144</f>
        <v>A 3-5-3-4410</v>
      </c>
      <c r="B144" s="40" t="s">
        <v>321</v>
      </c>
      <c r="C144" s="41">
        <v>10</v>
      </c>
      <c r="D144" s="42" t="s">
        <v>10</v>
      </c>
      <c r="E144" s="25">
        <v>579000000</v>
      </c>
      <c r="F144" s="25"/>
      <c r="G144" s="25">
        <v>579000000</v>
      </c>
      <c r="H144" s="18" t="e">
        <f>+#REF!</f>
        <v>#REF!</v>
      </c>
      <c r="I144" s="25" t="e">
        <f>SUM(#REF!)</f>
        <v>#REF!</v>
      </c>
      <c r="J144" s="25" t="e">
        <f>SUM(#REF!)</f>
        <v>#REF!</v>
      </c>
      <c r="K144" s="25" t="e">
        <f>SUM(#REF!)</f>
        <v>#REF!</v>
      </c>
      <c r="L144" s="58" t="e">
        <f t="shared" si="37"/>
        <v>#REF!</v>
      </c>
      <c r="M144" s="58" t="e">
        <f t="shared" si="38"/>
        <v>#REF!</v>
      </c>
      <c r="N144" s="58" t="e">
        <f t="shared" si="39"/>
        <v>#REF!</v>
      </c>
      <c r="O144" s="58" t="e">
        <f t="shared" si="40"/>
        <v>#REF!</v>
      </c>
      <c r="P144" s="2"/>
      <c r="Q144" s="25">
        <v>574515934</v>
      </c>
      <c r="R144" s="23" t="e">
        <f>+H144-Q144</f>
        <v>#REF!</v>
      </c>
      <c r="S144" s="25">
        <v>574515934</v>
      </c>
      <c r="T144" s="47" t="e">
        <f>+I144-S144</f>
        <v>#REF!</v>
      </c>
      <c r="U144" s="25">
        <v>574515934</v>
      </c>
      <c r="V144" s="47" t="e">
        <f>+J144-U144</f>
        <v>#REF!</v>
      </c>
    </row>
    <row r="145" spans="1:22" s="44" customFormat="1" x14ac:dyDescent="0.2">
      <c r="A145" s="39"/>
      <c r="B145" s="40" t="s">
        <v>275</v>
      </c>
      <c r="C145" s="41"/>
      <c r="D145" s="46" t="s">
        <v>276</v>
      </c>
      <c r="E145" s="43">
        <f>+E146+E149</f>
        <v>231437000000</v>
      </c>
      <c r="F145" s="43"/>
      <c r="G145" s="43">
        <f>+G146+G149</f>
        <v>197594352000</v>
      </c>
      <c r="H145" s="18" t="e">
        <f>+#REF!</f>
        <v>#REF!</v>
      </c>
      <c r="I145" s="43" t="e">
        <f>+I146+I149</f>
        <v>#REF!</v>
      </c>
      <c r="J145" s="43" t="e">
        <f>+J146+J149</f>
        <v>#REF!</v>
      </c>
      <c r="K145" s="43" t="e">
        <f>+K146+K149</f>
        <v>#REF!</v>
      </c>
      <c r="L145" s="18" t="e">
        <f t="shared" si="37"/>
        <v>#REF!</v>
      </c>
      <c r="M145" s="18" t="e">
        <f t="shared" si="38"/>
        <v>#REF!</v>
      </c>
      <c r="N145" s="18" t="e">
        <f t="shared" si="39"/>
        <v>#REF!</v>
      </c>
      <c r="O145" s="18" t="e">
        <f t="shared" si="40"/>
        <v>#REF!</v>
      </c>
      <c r="P145" s="2"/>
      <c r="Q145" s="43">
        <f>+Q146+Q149</f>
        <v>189902737959</v>
      </c>
      <c r="S145" s="43">
        <f>+S146+S149</f>
        <v>184680593198</v>
      </c>
      <c r="U145" s="43">
        <f>+U146+U149</f>
        <v>165292824732</v>
      </c>
    </row>
    <row r="146" spans="1:22" s="44" customFormat="1" x14ac:dyDescent="0.2">
      <c r="A146" s="39"/>
      <c r="B146" s="40" t="s">
        <v>277</v>
      </c>
      <c r="C146" s="41"/>
      <c r="D146" s="42" t="s">
        <v>70</v>
      </c>
      <c r="E146" s="25">
        <f>+E147+E148</f>
        <v>74000000</v>
      </c>
      <c r="F146" s="25"/>
      <c r="G146" s="25">
        <f>+G147+G148</f>
        <v>74000000</v>
      </c>
      <c r="H146" s="18" t="e">
        <f>+#REF!</f>
        <v>#REF!</v>
      </c>
      <c r="I146" s="25" t="e">
        <f>+I147+I148</f>
        <v>#REF!</v>
      </c>
      <c r="J146" s="25" t="e">
        <f>+J147+J148</f>
        <v>#REF!</v>
      </c>
      <c r="K146" s="25" t="e">
        <f>+K147+K148</f>
        <v>#REF!</v>
      </c>
      <c r="L146" s="18" t="e">
        <f t="shared" si="37"/>
        <v>#REF!</v>
      </c>
      <c r="M146" s="18" t="e">
        <f t="shared" si="38"/>
        <v>#REF!</v>
      </c>
      <c r="N146" s="18" t="e">
        <f t="shared" si="39"/>
        <v>#REF!</v>
      </c>
      <c r="O146" s="18" t="e">
        <f t="shared" si="40"/>
        <v>#REF!</v>
      </c>
      <c r="P146" s="2"/>
      <c r="Q146" s="25">
        <f>+Q147+Q148</f>
        <v>74000000</v>
      </c>
      <c r="S146" s="25">
        <f>+S147+S148</f>
        <v>22378282</v>
      </c>
      <c r="U146" s="25">
        <f>+U147+U148</f>
        <v>22378282</v>
      </c>
    </row>
    <row r="147" spans="1:22" s="44" customFormat="1" ht="12.75" customHeight="1" x14ac:dyDescent="0.2">
      <c r="A147" s="39" t="str">
        <f t="shared" ref="A147:A169" si="42">+B147&amp;C147</f>
        <v>A 3-6-1-110</v>
      </c>
      <c r="B147" s="40" t="s">
        <v>213</v>
      </c>
      <c r="C147" s="41">
        <v>10</v>
      </c>
      <c r="D147" s="42" t="s">
        <v>70</v>
      </c>
      <c r="E147" s="25">
        <v>74000000</v>
      </c>
      <c r="F147" s="25"/>
      <c r="G147" s="25">
        <v>74000000</v>
      </c>
      <c r="H147" s="18" t="e">
        <f>+#REF!</f>
        <v>#REF!</v>
      </c>
      <c r="I147" s="25" t="e">
        <f>SUM(#REF!)</f>
        <v>#REF!</v>
      </c>
      <c r="J147" s="25" t="e">
        <f>SUM(#REF!)</f>
        <v>#REF!</v>
      </c>
      <c r="K147" s="25" t="e">
        <f>SUM(#REF!)</f>
        <v>#REF!</v>
      </c>
      <c r="L147" s="58" t="e">
        <f t="shared" si="37"/>
        <v>#REF!</v>
      </c>
      <c r="M147" s="58" t="e">
        <f t="shared" si="38"/>
        <v>#REF!</v>
      </c>
      <c r="N147" s="58" t="e">
        <f t="shared" si="39"/>
        <v>#REF!</v>
      </c>
      <c r="O147" s="58" t="e">
        <f t="shared" si="40"/>
        <v>#REF!</v>
      </c>
      <c r="P147" s="2"/>
      <c r="Q147" s="25">
        <v>74000000</v>
      </c>
      <c r="R147" s="23" t="e">
        <f>+H147-Q147</f>
        <v>#REF!</v>
      </c>
      <c r="S147" s="25">
        <v>22378282</v>
      </c>
      <c r="T147" s="47" t="e">
        <f>+I147-S147</f>
        <v>#REF!</v>
      </c>
      <c r="U147" s="25">
        <v>22378282</v>
      </c>
      <c r="V147" s="47" t="e">
        <f>+J147-U147</f>
        <v>#REF!</v>
      </c>
    </row>
    <row r="148" spans="1:22" s="44" customFormat="1" ht="11.25" customHeight="1" x14ac:dyDescent="0.2">
      <c r="A148" s="39" t="str">
        <f t="shared" si="42"/>
        <v>A 3-6-1-111</v>
      </c>
      <c r="B148" s="40" t="s">
        <v>213</v>
      </c>
      <c r="C148" s="41">
        <v>11</v>
      </c>
      <c r="D148" s="42" t="s">
        <v>70</v>
      </c>
      <c r="E148" s="25">
        <v>0</v>
      </c>
      <c r="F148" s="25"/>
      <c r="G148" s="25">
        <v>0</v>
      </c>
      <c r="H148" s="18" t="e">
        <f>+#REF!</f>
        <v>#REF!</v>
      </c>
      <c r="I148" s="25" t="e">
        <f>SUM(#REF!)</f>
        <v>#REF!</v>
      </c>
      <c r="J148" s="25" t="e">
        <f>SUM(#REF!)</f>
        <v>#REF!</v>
      </c>
      <c r="K148" s="25" t="e">
        <f>SUM(#REF!)</f>
        <v>#REF!</v>
      </c>
      <c r="L148" s="58" t="e">
        <f t="shared" si="37"/>
        <v>#REF!</v>
      </c>
      <c r="M148" s="58" t="e">
        <f t="shared" si="38"/>
        <v>#REF!</v>
      </c>
      <c r="N148" s="58" t="e">
        <f t="shared" si="39"/>
        <v>#REF!</v>
      </c>
      <c r="O148" s="58" t="e">
        <f t="shared" si="40"/>
        <v>#REF!</v>
      </c>
      <c r="P148" s="2"/>
      <c r="Q148" s="25">
        <v>0</v>
      </c>
      <c r="R148" s="23" t="e">
        <f>+H148-Q148</f>
        <v>#REF!</v>
      </c>
      <c r="S148" s="25">
        <v>0</v>
      </c>
      <c r="T148" s="47" t="e">
        <f>+I148-S148</f>
        <v>#REF!</v>
      </c>
      <c r="U148" s="25">
        <v>0</v>
      </c>
      <c r="V148" s="47" t="e">
        <f>+J148-U148</f>
        <v>#REF!</v>
      </c>
    </row>
    <row r="149" spans="1:22" s="44" customFormat="1" ht="11.25" customHeight="1" x14ac:dyDescent="0.2">
      <c r="A149" s="39"/>
      <c r="B149" s="40" t="s">
        <v>278</v>
      </c>
      <c r="C149" s="41"/>
      <c r="D149" s="46" t="s">
        <v>279</v>
      </c>
      <c r="E149" s="43">
        <f>SUM(E150:E156)</f>
        <v>231363000000</v>
      </c>
      <c r="F149" s="43"/>
      <c r="G149" s="43">
        <f>SUM(G150:G156)</f>
        <v>197520352000</v>
      </c>
      <c r="H149" s="18" t="e">
        <f>+#REF!</f>
        <v>#REF!</v>
      </c>
      <c r="I149" s="43" t="e">
        <f>SUM(I150:I156)</f>
        <v>#REF!</v>
      </c>
      <c r="J149" s="43" t="e">
        <f>SUM(J150:J156)</f>
        <v>#REF!</v>
      </c>
      <c r="K149" s="43" t="e">
        <f>SUM(K150:K156)</f>
        <v>#REF!</v>
      </c>
      <c r="L149" s="18" t="e">
        <f t="shared" si="37"/>
        <v>#REF!</v>
      </c>
      <c r="M149" s="18" t="e">
        <f t="shared" si="38"/>
        <v>#REF!</v>
      </c>
      <c r="N149" s="18" t="e">
        <f t="shared" si="39"/>
        <v>#REF!</v>
      </c>
      <c r="O149" s="18" t="e">
        <f t="shared" si="40"/>
        <v>#REF!</v>
      </c>
      <c r="P149" s="53"/>
      <c r="Q149" s="43">
        <f>SUM(Q150:Q156)</f>
        <v>189828737959</v>
      </c>
      <c r="S149" s="43">
        <f>SUM(S150:S156)</f>
        <v>184658214916</v>
      </c>
      <c r="U149" s="43">
        <f>SUM(U150:U156)</f>
        <v>165270446450</v>
      </c>
    </row>
    <row r="150" spans="1:22" s="44" customFormat="1" x14ac:dyDescent="0.2">
      <c r="A150" s="39" t="str">
        <f t="shared" si="42"/>
        <v>A 3-6-3-410</v>
      </c>
      <c r="B150" s="40" t="s">
        <v>214</v>
      </c>
      <c r="C150" s="41">
        <v>10</v>
      </c>
      <c r="D150" s="42" t="s">
        <v>62</v>
      </c>
      <c r="E150" s="25">
        <v>418000000</v>
      </c>
      <c r="F150" s="25"/>
      <c r="G150" s="25">
        <v>418000000</v>
      </c>
      <c r="H150" s="18" t="e">
        <f>+#REF!</f>
        <v>#REF!</v>
      </c>
      <c r="I150" s="25" t="e">
        <f>SUM(#REF!)</f>
        <v>#REF!</v>
      </c>
      <c r="J150" s="25" t="e">
        <f>SUM(#REF!)</f>
        <v>#REF!</v>
      </c>
      <c r="K150" s="25" t="e">
        <f>SUM(#REF!)</f>
        <v>#REF!</v>
      </c>
      <c r="L150" s="58" t="e">
        <f t="shared" si="37"/>
        <v>#REF!</v>
      </c>
      <c r="M150" s="58" t="e">
        <f t="shared" si="38"/>
        <v>#REF!</v>
      </c>
      <c r="N150" s="58" t="e">
        <f t="shared" si="39"/>
        <v>#REF!</v>
      </c>
      <c r="O150" s="58" t="e">
        <f t="shared" si="40"/>
        <v>#REF!</v>
      </c>
      <c r="P150" s="53"/>
      <c r="Q150" s="25">
        <v>394551779</v>
      </c>
      <c r="R150" s="23" t="e">
        <f t="shared" ref="R150:R156" si="43">+H150-Q150</f>
        <v>#REF!</v>
      </c>
      <c r="S150" s="25">
        <v>367447225</v>
      </c>
      <c r="T150" s="47" t="e">
        <f t="shared" ref="T150:T156" si="44">+I150-S150</f>
        <v>#REF!</v>
      </c>
      <c r="U150" s="25">
        <v>361608365</v>
      </c>
      <c r="V150" s="47" t="e">
        <f t="shared" ref="V150:V156" si="45">+J150-U150</f>
        <v>#REF!</v>
      </c>
    </row>
    <row r="151" spans="1:22" s="44" customFormat="1" x14ac:dyDescent="0.2">
      <c r="A151" s="39" t="str">
        <f t="shared" si="42"/>
        <v>A 3-6-3-710</v>
      </c>
      <c r="B151" s="40" t="s">
        <v>215</v>
      </c>
      <c r="C151" s="41">
        <v>10</v>
      </c>
      <c r="D151" s="42" t="s">
        <v>31</v>
      </c>
      <c r="E151" s="25">
        <v>175342000000</v>
      </c>
      <c r="F151" s="25"/>
      <c r="G151" s="25">
        <v>162037016667</v>
      </c>
      <c r="H151" s="18" t="e">
        <f>+#REF!</f>
        <v>#REF!</v>
      </c>
      <c r="I151" s="25" t="e">
        <f>SUM(#REF!)</f>
        <v>#REF!</v>
      </c>
      <c r="J151" s="25" t="e">
        <f>SUM(#REF!)</f>
        <v>#REF!</v>
      </c>
      <c r="K151" s="25" t="e">
        <f>SUM(#REF!)</f>
        <v>#REF!</v>
      </c>
      <c r="L151" s="58" t="e">
        <f t="shared" si="37"/>
        <v>#REF!</v>
      </c>
      <c r="M151" s="58" t="e">
        <f t="shared" si="38"/>
        <v>#REF!</v>
      </c>
      <c r="N151" s="58" t="e">
        <f t="shared" si="39"/>
        <v>#REF!</v>
      </c>
      <c r="O151" s="58" t="e">
        <f t="shared" si="40"/>
        <v>#REF!</v>
      </c>
      <c r="P151" s="26"/>
      <c r="Q151" s="25">
        <v>161496753343</v>
      </c>
      <c r="R151" s="23" t="e">
        <f t="shared" si="43"/>
        <v>#REF!</v>
      </c>
      <c r="S151" s="25">
        <v>156427484392</v>
      </c>
      <c r="T151" s="47" t="e">
        <f t="shared" si="44"/>
        <v>#REF!</v>
      </c>
      <c r="U151" s="25">
        <v>140000780063</v>
      </c>
      <c r="V151" s="47" t="e">
        <f t="shared" si="45"/>
        <v>#REF!</v>
      </c>
    </row>
    <row r="152" spans="1:22" s="44" customFormat="1" x14ac:dyDescent="0.2">
      <c r="A152" s="39" t="str">
        <f>+B152&amp;C152</f>
        <v>A 3-6-3-1111</v>
      </c>
      <c r="B152" s="40" t="s">
        <v>216</v>
      </c>
      <c r="C152" s="41">
        <v>11</v>
      </c>
      <c r="D152" s="42" t="s">
        <v>63</v>
      </c>
      <c r="E152" s="25"/>
      <c r="F152" s="25"/>
      <c r="G152" s="25">
        <v>18000000000</v>
      </c>
      <c r="H152" s="18" t="e">
        <f>+#REF!</f>
        <v>#REF!</v>
      </c>
      <c r="I152" s="25" t="e">
        <f>SUM(#REF!)</f>
        <v>#REF!</v>
      </c>
      <c r="J152" s="25" t="e">
        <f>SUM(#REF!)</f>
        <v>#REF!</v>
      </c>
      <c r="K152" s="25" t="e">
        <f>SUM(#REF!)</f>
        <v>#REF!</v>
      </c>
      <c r="L152" s="58" t="e">
        <f t="shared" si="37"/>
        <v>#REF!</v>
      </c>
      <c r="M152" s="58" t="e">
        <f t="shared" si="38"/>
        <v>#REF!</v>
      </c>
      <c r="N152" s="58" t="e">
        <f t="shared" si="39"/>
        <v>#REF!</v>
      </c>
      <c r="O152" s="58" t="e">
        <f t="shared" si="40"/>
        <v>#REF!</v>
      </c>
      <c r="P152" s="26"/>
      <c r="Q152" s="25">
        <v>18000000000</v>
      </c>
      <c r="R152" s="23" t="e">
        <f t="shared" si="43"/>
        <v>#REF!</v>
      </c>
      <c r="S152" s="25">
        <v>17977047354</v>
      </c>
      <c r="T152" s="47" t="e">
        <f t="shared" si="44"/>
        <v>#REF!</v>
      </c>
      <c r="U152" s="25">
        <v>15053001323</v>
      </c>
      <c r="V152" s="47" t="e">
        <f t="shared" si="45"/>
        <v>#REF!</v>
      </c>
    </row>
    <row r="153" spans="1:22" s="44" customFormat="1" x14ac:dyDescent="0.2">
      <c r="A153" s="39" t="str">
        <f t="shared" si="42"/>
        <v>A 3-6-3-1116</v>
      </c>
      <c r="B153" s="40" t="s">
        <v>216</v>
      </c>
      <c r="C153" s="41">
        <v>16</v>
      </c>
      <c r="D153" s="42" t="s">
        <v>63</v>
      </c>
      <c r="E153" s="25">
        <v>10000000000</v>
      </c>
      <c r="F153" s="25"/>
      <c r="G153" s="25">
        <v>10000000000</v>
      </c>
      <c r="H153" s="18" t="e">
        <f>+#REF!</f>
        <v>#REF!</v>
      </c>
      <c r="I153" s="25" t="e">
        <f>SUM(#REF!)</f>
        <v>#REF!</v>
      </c>
      <c r="J153" s="25" t="e">
        <f>SUM(#REF!)</f>
        <v>#REF!</v>
      </c>
      <c r="K153" s="25" t="e">
        <f>SUM(#REF!)</f>
        <v>#REF!</v>
      </c>
      <c r="L153" s="58" t="e">
        <f t="shared" si="37"/>
        <v>#REF!</v>
      </c>
      <c r="M153" s="58" t="e">
        <f t="shared" si="38"/>
        <v>#REF!</v>
      </c>
      <c r="N153" s="58" t="e">
        <f t="shared" si="39"/>
        <v>#REF!</v>
      </c>
      <c r="O153" s="58" t="e">
        <f t="shared" si="40"/>
        <v>#REF!</v>
      </c>
      <c r="P153" s="26"/>
      <c r="Q153" s="25">
        <v>9932449504</v>
      </c>
      <c r="R153" s="23" t="e">
        <f t="shared" si="43"/>
        <v>#REF!</v>
      </c>
      <c r="S153" s="25">
        <v>9881252612</v>
      </c>
      <c r="T153" s="47" t="e">
        <f t="shared" si="44"/>
        <v>#REF!</v>
      </c>
      <c r="U153" s="25">
        <v>9850073366</v>
      </c>
      <c r="V153" s="47" t="e">
        <f t="shared" si="45"/>
        <v>#REF!</v>
      </c>
    </row>
    <row r="154" spans="1:22" s="44" customFormat="1" x14ac:dyDescent="0.2">
      <c r="A154" s="39" t="str">
        <f t="shared" si="42"/>
        <v>A 3-6-3-2110</v>
      </c>
      <c r="B154" s="40" t="s">
        <v>322</v>
      </c>
      <c r="C154" s="41">
        <v>10</v>
      </c>
      <c r="D154" s="42" t="s">
        <v>276</v>
      </c>
      <c r="E154" s="25">
        <v>44887000000</v>
      </c>
      <c r="F154" s="25"/>
      <c r="G154" s="25">
        <v>6344352000</v>
      </c>
      <c r="H154" s="18" t="e">
        <f>+#REF!</f>
        <v>#REF!</v>
      </c>
      <c r="I154" s="25" t="e">
        <f>SUM(#REF!)</f>
        <v>#REF!</v>
      </c>
      <c r="J154" s="25" t="e">
        <f>SUM(#REF!)</f>
        <v>#REF!</v>
      </c>
      <c r="K154" s="25" t="e">
        <f>SUM(#REF!)</f>
        <v>#REF!</v>
      </c>
      <c r="L154" s="58" t="e">
        <f t="shared" si="37"/>
        <v>#REF!</v>
      </c>
      <c r="M154" s="58" t="e">
        <f t="shared" si="38"/>
        <v>#REF!</v>
      </c>
      <c r="N154" s="58" t="e">
        <f t="shared" si="39"/>
        <v>#REF!</v>
      </c>
      <c r="O154" s="58" t="e">
        <f t="shared" si="40"/>
        <v>#REF!</v>
      </c>
      <c r="P154" s="2"/>
      <c r="Q154" s="25">
        <v>0</v>
      </c>
      <c r="R154" s="23" t="e">
        <f t="shared" si="43"/>
        <v>#REF!</v>
      </c>
      <c r="S154" s="25">
        <v>0</v>
      </c>
      <c r="T154" s="47" t="e">
        <f t="shared" si="44"/>
        <v>#REF!</v>
      </c>
      <c r="U154" s="25">
        <v>0</v>
      </c>
      <c r="V154" s="47" t="e">
        <f t="shared" si="45"/>
        <v>#REF!</v>
      </c>
    </row>
    <row r="155" spans="1:22" s="44" customFormat="1" x14ac:dyDescent="0.2">
      <c r="A155" s="39" t="str">
        <f t="shared" si="42"/>
        <v>A 3-6-3-6616</v>
      </c>
      <c r="B155" s="40" t="s">
        <v>323</v>
      </c>
      <c r="C155" s="41">
        <v>16</v>
      </c>
      <c r="D155" s="42" t="s">
        <v>64</v>
      </c>
      <c r="E155" s="25">
        <v>716000000</v>
      </c>
      <c r="F155" s="25"/>
      <c r="G155" s="25">
        <v>716000000</v>
      </c>
      <c r="H155" s="18" t="e">
        <f>+#REF!</f>
        <v>#REF!</v>
      </c>
      <c r="I155" s="25" t="e">
        <f>SUM(#REF!)</f>
        <v>#REF!</v>
      </c>
      <c r="J155" s="25" t="e">
        <f>SUM(#REF!)</f>
        <v>#REF!</v>
      </c>
      <c r="K155" s="25" t="e">
        <f>SUM(#REF!)</f>
        <v>#REF!</v>
      </c>
      <c r="L155" s="58" t="e">
        <f t="shared" si="37"/>
        <v>#REF!</v>
      </c>
      <c r="M155" s="58" t="e">
        <f t="shared" si="38"/>
        <v>#REF!</v>
      </c>
      <c r="N155" s="58" t="e">
        <f t="shared" si="39"/>
        <v>#REF!</v>
      </c>
      <c r="O155" s="58" t="e">
        <f t="shared" si="40"/>
        <v>#REF!</v>
      </c>
      <c r="P155" s="2"/>
      <c r="Q155" s="25">
        <v>0</v>
      </c>
      <c r="R155" s="23" t="e">
        <f t="shared" si="43"/>
        <v>#REF!</v>
      </c>
      <c r="S155" s="25">
        <v>0</v>
      </c>
      <c r="T155" s="47" t="e">
        <f t="shared" si="44"/>
        <v>#REF!</v>
      </c>
      <c r="U155" s="25">
        <v>0</v>
      </c>
      <c r="V155" s="47" t="e">
        <f t="shared" si="45"/>
        <v>#REF!</v>
      </c>
    </row>
    <row r="156" spans="1:22" s="44" customFormat="1" x14ac:dyDescent="0.2">
      <c r="A156" s="39" t="str">
        <f t="shared" si="42"/>
        <v>A 3-6-3-99910</v>
      </c>
      <c r="B156" s="40" t="s">
        <v>324</v>
      </c>
      <c r="C156" s="41">
        <v>10</v>
      </c>
      <c r="D156" s="46" t="s">
        <v>65</v>
      </c>
      <c r="E156" s="43">
        <v>0</v>
      </c>
      <c r="F156" s="43"/>
      <c r="G156" s="25">
        <v>4983333</v>
      </c>
      <c r="H156" s="18" t="e">
        <f>+#REF!</f>
        <v>#REF!</v>
      </c>
      <c r="I156" s="43" t="e">
        <f>SUM(#REF!)</f>
        <v>#REF!</v>
      </c>
      <c r="J156" s="43" t="e">
        <f>SUM(#REF!)</f>
        <v>#REF!</v>
      </c>
      <c r="K156" s="43" t="e">
        <f>SUM(#REF!)</f>
        <v>#REF!</v>
      </c>
      <c r="L156" s="18" t="e">
        <f t="shared" si="37"/>
        <v>#REF!</v>
      </c>
      <c r="M156" s="18" t="e">
        <f t="shared" si="38"/>
        <v>#REF!</v>
      </c>
      <c r="N156" s="18" t="e">
        <f t="shared" si="39"/>
        <v>#REF!</v>
      </c>
      <c r="O156" s="18" t="e">
        <f t="shared" si="40"/>
        <v>#REF!</v>
      </c>
      <c r="P156" s="2"/>
      <c r="Q156" s="25">
        <v>4983333</v>
      </c>
      <c r="R156" s="23" t="e">
        <f t="shared" si="43"/>
        <v>#REF!</v>
      </c>
      <c r="S156" s="25">
        <v>4983333</v>
      </c>
      <c r="T156" s="47" t="e">
        <f t="shared" si="44"/>
        <v>#REF!</v>
      </c>
      <c r="U156" s="25">
        <v>4983333</v>
      </c>
      <c r="V156" s="47" t="e">
        <f t="shared" si="45"/>
        <v>#REF!</v>
      </c>
    </row>
    <row r="157" spans="1:22" s="44" customFormat="1" x14ac:dyDescent="0.2">
      <c r="A157" s="39"/>
      <c r="B157" s="40"/>
      <c r="C157" s="41"/>
      <c r="D157" s="46"/>
      <c r="E157" s="43"/>
      <c r="F157" s="43"/>
      <c r="G157" s="43"/>
      <c r="H157" s="18" t="e">
        <f>+#REF!</f>
        <v>#REF!</v>
      </c>
      <c r="I157" s="43"/>
      <c r="J157" s="43"/>
      <c r="K157" s="43"/>
      <c r="L157" s="25"/>
      <c r="M157" s="25"/>
      <c r="N157" s="25"/>
      <c r="O157" s="25"/>
      <c r="P157" s="2"/>
      <c r="Q157" s="43"/>
      <c r="S157" s="43"/>
      <c r="U157" s="43"/>
    </row>
    <row r="158" spans="1:22" s="44" customFormat="1" x14ac:dyDescent="0.2">
      <c r="A158" s="39"/>
      <c r="B158" s="40"/>
      <c r="C158" s="41"/>
      <c r="D158" s="38" t="s">
        <v>61</v>
      </c>
      <c r="E158" s="43">
        <f>SUM(E159:E169)</f>
        <v>29821000000</v>
      </c>
      <c r="F158" s="43"/>
      <c r="G158" s="43">
        <f>SUM(G159:G169)</f>
        <v>29821000000</v>
      </c>
      <c r="H158" s="18" t="e">
        <f>+#REF!</f>
        <v>#REF!</v>
      </c>
      <c r="I158" s="43" t="e">
        <f t="shared" ref="I158:O158" si="46">SUM(I159:I169)</f>
        <v>#REF!</v>
      </c>
      <c r="J158" s="43" t="e">
        <f t="shared" si="46"/>
        <v>#REF!</v>
      </c>
      <c r="K158" s="43" t="e">
        <f t="shared" si="46"/>
        <v>#REF!</v>
      </c>
      <c r="L158" s="43" t="e">
        <f t="shared" si="46"/>
        <v>#REF!</v>
      </c>
      <c r="M158" s="43" t="e">
        <f t="shared" si="46"/>
        <v>#REF!</v>
      </c>
      <c r="N158" s="43" t="e">
        <f t="shared" si="46"/>
        <v>#REF!</v>
      </c>
      <c r="O158" s="43" t="e">
        <f t="shared" si="46"/>
        <v>#REF!</v>
      </c>
      <c r="P158" s="2"/>
      <c r="Q158" s="43">
        <f>SUM(Q159:Q169)</f>
        <v>29021266284</v>
      </c>
      <c r="S158" s="43">
        <f>SUM(S159:S169)</f>
        <v>28489377765</v>
      </c>
      <c r="U158" s="43">
        <f>SUM(U159:U169)</f>
        <v>28216497864</v>
      </c>
    </row>
    <row r="159" spans="1:22" s="44" customFormat="1" x14ac:dyDescent="0.2">
      <c r="A159" s="39" t="str">
        <f t="shared" si="42"/>
        <v>C 122-800-210</v>
      </c>
      <c r="B159" s="40" t="s">
        <v>326</v>
      </c>
      <c r="C159" s="41">
        <v>10</v>
      </c>
      <c r="D159" s="42" t="s">
        <v>69</v>
      </c>
      <c r="E159" s="25">
        <v>16000000000</v>
      </c>
      <c r="F159" s="25"/>
      <c r="G159" s="25">
        <v>16000000000</v>
      </c>
      <c r="H159" s="18" t="e">
        <f>+#REF!</f>
        <v>#REF!</v>
      </c>
      <c r="I159" s="25" t="e">
        <f>SUM(#REF!)</f>
        <v>#REF!</v>
      </c>
      <c r="J159" s="25" t="e">
        <f>SUM(#REF!)</f>
        <v>#REF!</v>
      </c>
      <c r="K159" s="25" t="e">
        <f>SUM(#REF!)</f>
        <v>#REF!</v>
      </c>
      <c r="L159" s="58" t="e">
        <f t="shared" ref="L159:O160" si="47">+G159-H159</f>
        <v>#REF!</v>
      </c>
      <c r="M159" s="58" t="e">
        <f t="shared" si="47"/>
        <v>#REF!</v>
      </c>
      <c r="N159" s="58" t="e">
        <f t="shared" si="47"/>
        <v>#REF!</v>
      </c>
      <c r="O159" s="58" t="e">
        <f t="shared" si="47"/>
        <v>#REF!</v>
      </c>
      <c r="P159" s="2"/>
      <c r="Q159" s="25">
        <v>15378053100</v>
      </c>
      <c r="R159" s="23" t="e">
        <f>+H159-Q159</f>
        <v>#REF!</v>
      </c>
      <c r="S159" s="25">
        <v>15378053100</v>
      </c>
      <c r="T159" s="47" t="e">
        <f>+I159-S159</f>
        <v>#REF!</v>
      </c>
      <c r="U159" s="25">
        <v>15378053100</v>
      </c>
      <c r="V159" s="47" t="e">
        <f>+J159-U159</f>
        <v>#REF!</v>
      </c>
    </row>
    <row r="160" spans="1:22" s="44" customFormat="1" x14ac:dyDescent="0.2">
      <c r="A160" s="39" t="str">
        <f t="shared" si="42"/>
        <v>C 310-800-210</v>
      </c>
      <c r="B160" s="40" t="s">
        <v>325</v>
      </c>
      <c r="C160" s="41">
        <v>10</v>
      </c>
      <c r="D160" s="42" t="s">
        <v>53</v>
      </c>
      <c r="E160" s="25">
        <v>1500000000</v>
      </c>
      <c r="F160" s="25"/>
      <c r="G160" s="25">
        <v>1494500000</v>
      </c>
      <c r="H160" s="18" t="e">
        <f>+#REF!</f>
        <v>#REF!</v>
      </c>
      <c r="I160" s="25" t="e">
        <f>SUM(#REF!)</f>
        <v>#REF!</v>
      </c>
      <c r="J160" s="25" t="e">
        <f>SUM(#REF!)</f>
        <v>#REF!</v>
      </c>
      <c r="K160" s="25" t="e">
        <f>SUM(#REF!)</f>
        <v>#REF!</v>
      </c>
      <c r="L160" s="58" t="e">
        <f t="shared" si="47"/>
        <v>#REF!</v>
      </c>
      <c r="M160" s="58" t="e">
        <f t="shared" si="47"/>
        <v>#REF!</v>
      </c>
      <c r="N160" s="58" t="e">
        <f t="shared" si="47"/>
        <v>#REF!</v>
      </c>
      <c r="O160" s="58" t="e">
        <f t="shared" si="47"/>
        <v>#REF!</v>
      </c>
      <c r="P160" s="2"/>
      <c r="Q160" s="25">
        <v>1479567381</v>
      </c>
      <c r="R160" s="23" t="e">
        <f>+H160-Q160</f>
        <v>#REF!</v>
      </c>
      <c r="S160" s="25">
        <v>1394283796</v>
      </c>
      <c r="T160" s="47" t="e">
        <f>+I160-S160</f>
        <v>#REF!</v>
      </c>
      <c r="U160" s="25">
        <v>1343278915</v>
      </c>
      <c r="V160" s="47" t="e">
        <f>+J160-U160</f>
        <v>#REF!</v>
      </c>
    </row>
    <row r="161" spans="1:22" s="44" customFormat="1" x14ac:dyDescent="0.2">
      <c r="A161" s="39" t="str">
        <f t="shared" si="42"/>
        <v>C 310-800-310</v>
      </c>
      <c r="B161" s="40" t="s">
        <v>344</v>
      </c>
      <c r="C161" s="41">
        <v>10</v>
      </c>
      <c r="D161" s="42" t="s">
        <v>345</v>
      </c>
      <c r="E161" s="25">
        <v>0</v>
      </c>
      <c r="F161" s="25"/>
      <c r="G161" s="25">
        <v>5500000</v>
      </c>
      <c r="H161" s="18" t="e">
        <f>+#REF!</f>
        <v>#REF!</v>
      </c>
      <c r="I161" s="25"/>
      <c r="J161" s="25"/>
      <c r="K161" s="25"/>
      <c r="L161" s="58"/>
      <c r="M161" s="58"/>
      <c r="N161" s="58"/>
      <c r="O161" s="58"/>
      <c r="P161" s="2"/>
      <c r="Q161" s="25"/>
      <c r="R161" s="23"/>
      <c r="S161" s="25"/>
      <c r="T161" s="47"/>
      <c r="U161" s="25"/>
      <c r="V161" s="47"/>
    </row>
    <row r="162" spans="1:22" s="44" customFormat="1" x14ac:dyDescent="0.2">
      <c r="A162" s="39" t="str">
        <f t="shared" si="42"/>
        <v>C 520-800-110</v>
      </c>
      <c r="B162" s="40" t="s">
        <v>327</v>
      </c>
      <c r="C162" s="41">
        <v>10</v>
      </c>
      <c r="D162" s="42" t="s">
        <v>54</v>
      </c>
      <c r="E162" s="25">
        <v>700000000</v>
      </c>
      <c r="F162" s="25"/>
      <c r="G162" s="25">
        <v>700000000</v>
      </c>
      <c r="H162" s="18" t="e">
        <f>+#REF!</f>
        <v>#REF!</v>
      </c>
      <c r="I162" s="25" t="e">
        <f>SUM(#REF!)</f>
        <v>#REF!</v>
      </c>
      <c r="J162" s="25" t="e">
        <f>SUM(#REF!)</f>
        <v>#REF!</v>
      </c>
      <c r="K162" s="25" t="e">
        <f>SUM(#REF!)</f>
        <v>#REF!</v>
      </c>
      <c r="L162" s="58" t="e">
        <f t="shared" ref="L162:O169" si="48">+G162-H162</f>
        <v>#REF!</v>
      </c>
      <c r="M162" s="58" t="e">
        <f t="shared" si="48"/>
        <v>#REF!</v>
      </c>
      <c r="N162" s="58" t="e">
        <f t="shared" si="48"/>
        <v>#REF!</v>
      </c>
      <c r="O162" s="58" t="e">
        <f t="shared" si="48"/>
        <v>#REF!</v>
      </c>
      <c r="P162" s="2"/>
      <c r="Q162" s="25">
        <v>662796047</v>
      </c>
      <c r="R162" s="23" t="e">
        <f t="shared" ref="R162:R169" si="49">+H162-Q162</f>
        <v>#REF!</v>
      </c>
      <c r="S162" s="25">
        <v>625797253</v>
      </c>
      <c r="T162" s="47" t="e">
        <f t="shared" ref="T162:T169" si="50">+I162-S162</f>
        <v>#REF!</v>
      </c>
      <c r="U162" s="25">
        <v>602711865</v>
      </c>
      <c r="V162" s="47" t="e">
        <f t="shared" ref="V162:V169" si="51">+J162-U162</f>
        <v>#REF!</v>
      </c>
    </row>
    <row r="163" spans="1:22" s="44" customFormat="1" x14ac:dyDescent="0.2">
      <c r="A163" s="39" t="str">
        <f t="shared" si="42"/>
        <v>C 520-800-310</v>
      </c>
      <c r="B163" s="40" t="s">
        <v>328</v>
      </c>
      <c r="C163" s="41">
        <v>10</v>
      </c>
      <c r="D163" s="42" t="s">
        <v>66</v>
      </c>
      <c r="E163" s="25">
        <v>721000000</v>
      </c>
      <c r="F163" s="25"/>
      <c r="G163" s="25">
        <v>721000000</v>
      </c>
      <c r="H163" s="18" t="e">
        <f>+#REF!</f>
        <v>#REF!</v>
      </c>
      <c r="I163" s="25" t="e">
        <f>SUM(#REF!)</f>
        <v>#REF!</v>
      </c>
      <c r="J163" s="25" t="e">
        <f>SUM(#REF!)</f>
        <v>#REF!</v>
      </c>
      <c r="K163" s="25" t="e">
        <f>SUM(#REF!)</f>
        <v>#REF!</v>
      </c>
      <c r="L163" s="58" t="e">
        <f t="shared" si="48"/>
        <v>#REF!</v>
      </c>
      <c r="M163" s="58" t="e">
        <f t="shared" si="48"/>
        <v>#REF!</v>
      </c>
      <c r="N163" s="58" t="e">
        <f t="shared" si="48"/>
        <v>#REF!</v>
      </c>
      <c r="O163" s="58" t="e">
        <f t="shared" si="48"/>
        <v>#REF!</v>
      </c>
      <c r="P163" s="2"/>
      <c r="Q163" s="25">
        <v>721000000</v>
      </c>
      <c r="R163" s="23" t="e">
        <f t="shared" si="49"/>
        <v>#REF!</v>
      </c>
      <c r="S163" s="25">
        <v>721000000</v>
      </c>
      <c r="T163" s="47" t="e">
        <f t="shared" si="50"/>
        <v>#REF!</v>
      </c>
      <c r="U163" s="25">
        <v>721000000</v>
      </c>
      <c r="V163" s="47" t="e">
        <f t="shared" si="51"/>
        <v>#REF!</v>
      </c>
    </row>
    <row r="164" spans="1:22" s="44" customFormat="1" x14ac:dyDescent="0.2">
      <c r="A164" s="39" t="str">
        <f t="shared" si="42"/>
        <v>C 520-1000-110</v>
      </c>
      <c r="B164" s="40" t="s">
        <v>217</v>
      </c>
      <c r="C164" s="41">
        <v>10</v>
      </c>
      <c r="D164" s="42" t="s">
        <v>55</v>
      </c>
      <c r="E164" s="25">
        <v>500000000</v>
      </c>
      <c r="F164" s="25"/>
      <c r="G164" s="25">
        <v>500000000</v>
      </c>
      <c r="H164" s="18" t="e">
        <f>+#REF!</f>
        <v>#REF!</v>
      </c>
      <c r="I164" s="25" t="e">
        <f>SUM(#REF!)</f>
        <v>#REF!</v>
      </c>
      <c r="J164" s="25" t="e">
        <f>SUM(#REF!)</f>
        <v>#REF!</v>
      </c>
      <c r="K164" s="25" t="e">
        <f>SUM(#REF!)</f>
        <v>#REF!</v>
      </c>
      <c r="L164" s="58" t="e">
        <f t="shared" si="48"/>
        <v>#REF!</v>
      </c>
      <c r="M164" s="58" t="e">
        <f t="shared" si="48"/>
        <v>#REF!</v>
      </c>
      <c r="N164" s="58" t="e">
        <f t="shared" si="48"/>
        <v>#REF!</v>
      </c>
      <c r="O164" s="58" t="e">
        <f t="shared" si="48"/>
        <v>#REF!</v>
      </c>
      <c r="P164" s="2"/>
      <c r="Q164" s="25">
        <v>489814039</v>
      </c>
      <c r="R164" s="23" t="e">
        <f t="shared" si="49"/>
        <v>#REF!</v>
      </c>
      <c r="S164" s="25">
        <v>457799703</v>
      </c>
      <c r="T164" s="47" t="e">
        <f t="shared" si="50"/>
        <v>#REF!</v>
      </c>
      <c r="U164" s="25">
        <v>457799703</v>
      </c>
      <c r="V164" s="47" t="e">
        <f t="shared" si="51"/>
        <v>#REF!</v>
      </c>
    </row>
    <row r="165" spans="1:22" s="44" customFormat="1" x14ac:dyDescent="0.2">
      <c r="A165" s="39" t="str">
        <f t="shared" si="42"/>
        <v>C 520-1507-110</v>
      </c>
      <c r="B165" s="40" t="s">
        <v>218</v>
      </c>
      <c r="C165" s="41">
        <v>10</v>
      </c>
      <c r="D165" s="42" t="s">
        <v>125</v>
      </c>
      <c r="E165" s="25">
        <v>4071000000</v>
      </c>
      <c r="F165" s="25"/>
      <c r="G165" s="25">
        <v>4071000000</v>
      </c>
      <c r="H165" s="18" t="e">
        <f>+#REF!</f>
        <v>#REF!</v>
      </c>
      <c r="I165" s="25" t="e">
        <f>SUM(#REF!)</f>
        <v>#REF!</v>
      </c>
      <c r="J165" s="25" t="e">
        <f>SUM(#REF!)</f>
        <v>#REF!</v>
      </c>
      <c r="K165" s="25" t="e">
        <f>SUM(#REF!)</f>
        <v>#REF!</v>
      </c>
      <c r="L165" s="58" t="e">
        <f t="shared" si="48"/>
        <v>#REF!</v>
      </c>
      <c r="M165" s="58" t="e">
        <f t="shared" si="48"/>
        <v>#REF!</v>
      </c>
      <c r="N165" s="58" t="e">
        <f t="shared" si="48"/>
        <v>#REF!</v>
      </c>
      <c r="O165" s="58" t="e">
        <f t="shared" si="48"/>
        <v>#REF!</v>
      </c>
      <c r="P165" s="2"/>
      <c r="Q165" s="25">
        <v>4034349559</v>
      </c>
      <c r="R165" s="23" t="e">
        <f t="shared" si="49"/>
        <v>#REF!</v>
      </c>
      <c r="S165" s="25">
        <v>3884276095</v>
      </c>
      <c r="T165" s="47" t="e">
        <f t="shared" si="50"/>
        <v>#REF!</v>
      </c>
      <c r="U165" s="25">
        <v>3874046628</v>
      </c>
      <c r="V165" s="47" t="e">
        <f t="shared" si="51"/>
        <v>#REF!</v>
      </c>
    </row>
    <row r="166" spans="1:22" s="44" customFormat="1" x14ac:dyDescent="0.2">
      <c r="A166" s="39" t="str">
        <f t="shared" si="42"/>
        <v>C 540-100-210</v>
      </c>
      <c r="B166" s="40" t="s">
        <v>219</v>
      </c>
      <c r="C166" s="41">
        <v>10</v>
      </c>
      <c r="D166" s="42" t="s">
        <v>56</v>
      </c>
      <c r="E166" s="25">
        <v>1800000000</v>
      </c>
      <c r="F166" s="25"/>
      <c r="G166" s="25">
        <v>1800000000</v>
      </c>
      <c r="H166" s="18" t="e">
        <f>+#REF!</f>
        <v>#REF!</v>
      </c>
      <c r="I166" s="25" t="e">
        <f>SUM(#REF!)</f>
        <v>#REF!</v>
      </c>
      <c r="J166" s="25" t="e">
        <f>SUM(#REF!)</f>
        <v>#REF!</v>
      </c>
      <c r="K166" s="25" t="e">
        <f>SUM(#REF!)</f>
        <v>#REF!</v>
      </c>
      <c r="L166" s="58" t="e">
        <f t="shared" si="48"/>
        <v>#REF!</v>
      </c>
      <c r="M166" s="58" t="e">
        <f t="shared" si="48"/>
        <v>#REF!</v>
      </c>
      <c r="N166" s="58" t="e">
        <f t="shared" si="48"/>
        <v>#REF!</v>
      </c>
      <c r="O166" s="58" t="e">
        <f t="shared" si="48"/>
        <v>#REF!</v>
      </c>
      <c r="P166" s="2"/>
      <c r="Q166" s="25">
        <v>1783911213</v>
      </c>
      <c r="R166" s="23" t="e">
        <f t="shared" si="49"/>
        <v>#REF!</v>
      </c>
      <c r="S166" s="25">
        <v>1737804331</v>
      </c>
      <c r="T166" s="47" t="e">
        <f t="shared" si="50"/>
        <v>#REF!</v>
      </c>
      <c r="U166" s="25">
        <v>1737254331</v>
      </c>
      <c r="V166" s="47" t="e">
        <f t="shared" si="51"/>
        <v>#REF!</v>
      </c>
    </row>
    <row r="167" spans="1:22" s="44" customFormat="1" x14ac:dyDescent="0.2">
      <c r="A167" s="39" t="str">
        <f t="shared" si="42"/>
        <v>C 670-1507-110</v>
      </c>
      <c r="B167" s="40" t="s">
        <v>329</v>
      </c>
      <c r="C167" s="41">
        <v>10</v>
      </c>
      <c r="D167" s="42" t="s">
        <v>126</v>
      </c>
      <c r="E167" s="25">
        <v>4529000000</v>
      </c>
      <c r="F167" s="25"/>
      <c r="G167" s="25">
        <v>3900414224</v>
      </c>
      <c r="H167" s="18" t="e">
        <f>+#REF!</f>
        <v>#REF!</v>
      </c>
      <c r="I167" s="25" t="e">
        <f>SUM(#REF!)</f>
        <v>#REF!</v>
      </c>
      <c r="J167" s="25" t="e">
        <f>SUM(#REF!)</f>
        <v>#REF!</v>
      </c>
      <c r="K167" s="25" t="e">
        <f>SUM(#REF!)</f>
        <v>#REF!</v>
      </c>
      <c r="L167" s="58" t="e">
        <f t="shared" si="48"/>
        <v>#REF!</v>
      </c>
      <c r="M167" s="58" t="e">
        <f t="shared" si="48"/>
        <v>#REF!</v>
      </c>
      <c r="N167" s="58" t="e">
        <f t="shared" si="48"/>
        <v>#REF!</v>
      </c>
      <c r="O167" s="58" t="e">
        <f t="shared" si="48"/>
        <v>#REF!</v>
      </c>
      <c r="P167" s="2"/>
      <c r="Q167" s="25">
        <v>3867636204</v>
      </c>
      <c r="R167" s="23" t="e">
        <f t="shared" si="49"/>
        <v>#REF!</v>
      </c>
      <c r="S167" s="25">
        <v>3710326650</v>
      </c>
      <c r="T167" s="47" t="e">
        <f t="shared" si="50"/>
        <v>#REF!</v>
      </c>
      <c r="U167" s="25">
        <v>3628149818</v>
      </c>
      <c r="V167" s="47" t="e">
        <f t="shared" si="51"/>
        <v>#REF!</v>
      </c>
    </row>
    <row r="168" spans="1:22" s="44" customFormat="1" x14ac:dyDescent="0.2">
      <c r="A168" s="39" t="str">
        <f t="shared" si="42"/>
        <v>C 670-1507-210</v>
      </c>
      <c r="B168" s="40" t="s">
        <v>330</v>
      </c>
      <c r="C168" s="41">
        <v>10</v>
      </c>
      <c r="D168" s="42" t="s">
        <v>301</v>
      </c>
      <c r="E168" s="25">
        <v>0</v>
      </c>
      <c r="F168" s="25"/>
      <c r="G168" s="25">
        <v>600000000</v>
      </c>
      <c r="H168" s="18" t="e">
        <f>+#REF!</f>
        <v>#REF!</v>
      </c>
      <c r="I168" s="25" t="e">
        <f>SUM(#REF!)</f>
        <v>#REF!</v>
      </c>
      <c r="J168" s="25" t="e">
        <f>SUM(#REF!)</f>
        <v>#REF!</v>
      </c>
      <c r="K168" s="25" t="e">
        <f>SUM(#REF!)</f>
        <v>#REF!</v>
      </c>
      <c r="L168" s="58" t="e">
        <f t="shared" si="48"/>
        <v>#REF!</v>
      </c>
      <c r="M168" s="58" t="e">
        <f t="shared" si="48"/>
        <v>#REF!</v>
      </c>
      <c r="N168" s="58" t="e">
        <f t="shared" si="48"/>
        <v>#REF!</v>
      </c>
      <c r="O168" s="58" t="e">
        <f t="shared" si="48"/>
        <v>#REF!</v>
      </c>
      <c r="P168" s="2"/>
      <c r="Q168" s="25">
        <v>575552965</v>
      </c>
      <c r="R168" s="23" t="e">
        <f t="shared" si="49"/>
        <v>#REF!</v>
      </c>
      <c r="S168" s="25">
        <v>551451061</v>
      </c>
      <c r="T168" s="47" t="e">
        <f t="shared" si="50"/>
        <v>#REF!</v>
      </c>
      <c r="U168" s="25">
        <v>445617728</v>
      </c>
      <c r="V168" s="47" t="e">
        <f t="shared" si="51"/>
        <v>#REF!</v>
      </c>
    </row>
    <row r="169" spans="1:22" s="44" customFormat="1" x14ac:dyDescent="0.2">
      <c r="A169" s="39" t="str">
        <f t="shared" si="42"/>
        <v>C 670-1507-410</v>
      </c>
      <c r="B169" s="40" t="s">
        <v>343</v>
      </c>
      <c r="C169" s="41">
        <v>10</v>
      </c>
      <c r="D169" s="42" t="s">
        <v>342</v>
      </c>
      <c r="E169" s="25">
        <v>0</v>
      </c>
      <c r="F169" s="25"/>
      <c r="G169" s="25">
        <v>28585776</v>
      </c>
      <c r="H169" s="18" t="e">
        <f>+#REF!</f>
        <v>#REF!</v>
      </c>
      <c r="I169" s="25" t="e">
        <f>SUM(#REF!)</f>
        <v>#REF!</v>
      </c>
      <c r="J169" s="25" t="e">
        <f>SUM(#REF!)</f>
        <v>#REF!</v>
      </c>
      <c r="K169" s="25" t="e">
        <f>SUM(#REF!)</f>
        <v>#REF!</v>
      </c>
      <c r="L169" s="58" t="e">
        <f t="shared" si="48"/>
        <v>#REF!</v>
      </c>
      <c r="M169" s="58" t="e">
        <f t="shared" si="48"/>
        <v>#REF!</v>
      </c>
      <c r="N169" s="58" t="e">
        <f t="shared" si="48"/>
        <v>#REF!</v>
      </c>
      <c r="O169" s="58" t="e">
        <f t="shared" si="48"/>
        <v>#REF!</v>
      </c>
      <c r="P169" s="2"/>
      <c r="Q169" s="25">
        <v>28585776</v>
      </c>
      <c r="R169" s="23" t="e">
        <f t="shared" si="49"/>
        <v>#REF!</v>
      </c>
      <c r="S169" s="25">
        <v>28585776</v>
      </c>
      <c r="T169" s="47" t="e">
        <f t="shared" si="50"/>
        <v>#REF!</v>
      </c>
      <c r="U169" s="25">
        <v>28585776</v>
      </c>
      <c r="V169" s="47" t="e">
        <f t="shared" si="51"/>
        <v>#REF!</v>
      </c>
    </row>
    <row r="170" spans="1:22" s="44" customFormat="1" x14ac:dyDescent="0.2">
      <c r="A170" s="39"/>
      <c r="B170" s="54"/>
      <c r="C170" s="41"/>
      <c r="D170" s="42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"/>
      <c r="Q170" s="25"/>
      <c r="S170" s="25"/>
      <c r="U170" s="25"/>
    </row>
    <row r="171" spans="1:22" s="50" customFormat="1" x14ac:dyDescent="0.2">
      <c r="A171" s="49"/>
      <c r="B171" s="46"/>
      <c r="C171" s="17"/>
      <c r="D171" s="46" t="s">
        <v>8</v>
      </c>
      <c r="E171" s="43">
        <f>+E11+E158</f>
        <v>363167000000</v>
      </c>
      <c r="F171" s="43"/>
      <c r="G171" s="43">
        <f t="shared" ref="G171:O171" si="52">+G11+G158</f>
        <v>381167000000</v>
      </c>
      <c r="H171" s="43" t="e">
        <f t="shared" si="52"/>
        <v>#REF!</v>
      </c>
      <c r="I171" s="43" t="e">
        <f t="shared" si="52"/>
        <v>#REF!</v>
      </c>
      <c r="J171" s="43" t="e">
        <f t="shared" si="52"/>
        <v>#REF!</v>
      </c>
      <c r="K171" s="43" t="e">
        <f t="shared" si="52"/>
        <v>#REF!</v>
      </c>
      <c r="L171" s="43" t="e">
        <f t="shared" si="52"/>
        <v>#REF!</v>
      </c>
      <c r="M171" s="43" t="e">
        <f t="shared" si="52"/>
        <v>#REF!</v>
      </c>
      <c r="N171" s="43" t="e">
        <f t="shared" si="52"/>
        <v>#REF!</v>
      </c>
      <c r="O171" s="43" t="e">
        <f t="shared" si="52"/>
        <v>#REF!</v>
      </c>
      <c r="P171" s="5"/>
      <c r="Q171" s="43">
        <f>+Q11+Q158</f>
        <v>362479913877.56</v>
      </c>
      <c r="S171" s="43">
        <f>+S11+S158</f>
        <v>343331616009.81</v>
      </c>
      <c r="U171" s="43">
        <f>+U11+U158</f>
        <v>322086059170</v>
      </c>
    </row>
    <row r="172" spans="1:22" s="44" customFormat="1" x14ac:dyDescent="0.2">
      <c r="A172" s="39"/>
      <c r="B172" s="2"/>
      <c r="C172" s="3"/>
      <c r="D172" s="2"/>
      <c r="E172" s="53"/>
      <c r="F172" s="53"/>
      <c r="G172" s="53">
        <v>0</v>
      </c>
      <c r="H172" s="53"/>
      <c r="I172" s="2"/>
      <c r="J172" s="55"/>
      <c r="K172" s="2"/>
      <c r="L172" s="2"/>
      <c r="M172" s="2"/>
      <c r="N172" s="2"/>
      <c r="O172" s="2"/>
      <c r="P172" s="2"/>
    </row>
    <row r="173" spans="1:22" s="44" customFormat="1" x14ac:dyDescent="0.2">
      <c r="A173" s="39"/>
      <c r="B173" s="2"/>
      <c r="C173" s="3"/>
      <c r="D173" s="2"/>
      <c r="E173" s="53"/>
      <c r="F173" s="22"/>
      <c r="G173" s="53"/>
      <c r="H173" s="53"/>
      <c r="I173" s="2"/>
      <c r="J173" s="56"/>
      <c r="K173" s="21"/>
      <c r="L173" s="2"/>
      <c r="M173" s="2"/>
      <c r="N173" s="2"/>
      <c r="O173" s="2"/>
      <c r="P173" s="2"/>
    </row>
    <row r="174" spans="1:22" x14ac:dyDescent="0.2">
      <c r="B174" s="4"/>
      <c r="C174" s="28"/>
      <c r="D174" s="4"/>
      <c r="E174" s="27"/>
      <c r="F174" s="27"/>
      <c r="G174" s="27"/>
      <c r="H174" s="29"/>
      <c r="I174" s="4"/>
      <c r="J174" s="24"/>
      <c r="K174" s="24"/>
      <c r="L174" s="4"/>
      <c r="M174" s="4"/>
      <c r="N174" s="4"/>
      <c r="O174" s="4"/>
      <c r="P174" s="4"/>
    </row>
    <row r="175" spans="1:22" x14ac:dyDescent="0.2">
      <c r="B175" s="4"/>
      <c r="C175" s="28"/>
      <c r="D175" s="4"/>
      <c r="E175" s="27"/>
      <c r="F175" s="27"/>
      <c r="G175" s="27"/>
      <c r="H175" s="27"/>
      <c r="I175" s="4"/>
      <c r="J175" s="4"/>
      <c r="K175" s="4"/>
      <c r="L175" s="4"/>
      <c r="M175" s="4"/>
      <c r="N175" s="4"/>
      <c r="O175" s="4"/>
      <c r="P175" s="4"/>
    </row>
    <row r="176" spans="1:22" x14ac:dyDescent="0.2">
      <c r="B176" s="4"/>
      <c r="C176" s="28"/>
      <c r="D176" s="4"/>
      <c r="E176" s="27"/>
      <c r="F176" s="27"/>
      <c r="G176" s="27"/>
      <c r="H176" s="27"/>
      <c r="I176" s="4"/>
      <c r="J176" s="4"/>
      <c r="K176" s="4"/>
      <c r="L176" s="4"/>
      <c r="M176" s="4"/>
      <c r="N176" s="4"/>
      <c r="O176" s="4"/>
      <c r="P176" s="4"/>
    </row>
    <row r="177" spans="2:16" x14ac:dyDescent="0.2">
      <c r="B177" s="4"/>
      <c r="C177" s="28"/>
      <c r="D177" s="4"/>
      <c r="E177" s="27"/>
      <c r="F177" s="27"/>
      <c r="G177" s="27"/>
      <c r="H177" s="27"/>
      <c r="I177" s="4"/>
      <c r="J177" s="4"/>
      <c r="K177" s="4"/>
      <c r="L177" s="4"/>
      <c r="M177" s="4"/>
      <c r="N177" s="4"/>
      <c r="O177" s="4"/>
      <c r="P177" s="4"/>
    </row>
    <row r="178" spans="2:16" x14ac:dyDescent="0.2">
      <c r="B178" s="4"/>
      <c r="C178" s="28"/>
      <c r="D178" s="4"/>
      <c r="E178" s="27"/>
      <c r="F178" s="27"/>
      <c r="G178" s="27"/>
      <c r="H178" s="27"/>
      <c r="I178" s="4"/>
      <c r="J178" s="4"/>
      <c r="K178" s="4"/>
      <c r="L178" s="4"/>
      <c r="M178" s="4"/>
      <c r="N178" s="4"/>
      <c r="O178" s="4"/>
      <c r="P178" s="4"/>
    </row>
    <row r="179" spans="2:16" x14ac:dyDescent="0.2">
      <c r="B179" s="4"/>
      <c r="C179" s="28"/>
      <c r="D179" s="4"/>
      <c r="E179" s="27"/>
      <c r="F179" s="27"/>
      <c r="G179" s="27"/>
      <c r="H179" s="27"/>
      <c r="I179" s="4"/>
      <c r="J179" s="4"/>
      <c r="K179" s="4"/>
      <c r="L179" s="4"/>
      <c r="M179" s="4"/>
      <c r="N179" s="4"/>
      <c r="O179" s="4"/>
      <c r="P179" s="4"/>
    </row>
    <row r="180" spans="2:16" x14ac:dyDescent="0.2">
      <c r="E180" s="31"/>
      <c r="F180" s="31"/>
      <c r="G180" s="31"/>
      <c r="H180" s="31"/>
    </row>
    <row r="181" spans="2:16" x14ac:dyDescent="0.2">
      <c r="E181" s="31"/>
      <c r="F181" s="31"/>
      <c r="G181" s="31"/>
      <c r="H181" s="31"/>
    </row>
    <row r="182" spans="2:16" x14ac:dyDescent="0.2">
      <c r="E182" s="31"/>
      <c r="F182" s="31"/>
      <c r="G182" s="31"/>
      <c r="H182" s="31"/>
    </row>
    <row r="183" spans="2:16" x14ac:dyDescent="0.2">
      <c r="E183" s="31"/>
      <c r="F183" s="31"/>
      <c r="G183" s="31"/>
      <c r="H183" s="31"/>
    </row>
    <row r="184" spans="2:16" x14ac:dyDescent="0.2">
      <c r="E184" s="31"/>
      <c r="F184" s="31"/>
      <c r="G184" s="31"/>
      <c r="H184" s="31"/>
    </row>
    <row r="185" spans="2:16" x14ac:dyDescent="0.2">
      <c r="E185" s="31"/>
      <c r="F185" s="31"/>
      <c r="G185" s="31"/>
      <c r="H185" s="31"/>
    </row>
    <row r="186" spans="2:16" x14ac:dyDescent="0.2">
      <c r="E186" s="31"/>
      <c r="F186" s="31"/>
      <c r="G186" s="31"/>
      <c r="H186" s="31"/>
    </row>
    <row r="187" spans="2:16" x14ac:dyDescent="0.2">
      <c r="E187" s="31"/>
      <c r="F187" s="31"/>
      <c r="G187" s="31"/>
      <c r="H187" s="31"/>
    </row>
    <row r="188" spans="2:16" x14ac:dyDescent="0.2">
      <c r="E188" s="31"/>
      <c r="F188" s="31"/>
      <c r="G188" s="31"/>
      <c r="H188" s="31"/>
      <c r="I188" s="31"/>
      <c r="J188" s="31"/>
      <c r="K188" s="31"/>
    </row>
    <row r="189" spans="2:16" x14ac:dyDescent="0.2">
      <c r="E189" s="31"/>
      <c r="F189" s="31"/>
      <c r="G189" s="31"/>
      <c r="H189" s="31"/>
    </row>
    <row r="190" spans="2:16" x14ac:dyDescent="0.2">
      <c r="E190" s="31"/>
      <c r="F190" s="31"/>
      <c r="G190" s="31"/>
      <c r="H190" s="31"/>
    </row>
    <row r="191" spans="2:16" x14ac:dyDescent="0.2">
      <c r="E191" s="31"/>
      <c r="F191" s="31"/>
      <c r="G191" s="31"/>
      <c r="H191" s="31"/>
    </row>
    <row r="192" spans="2:16" x14ac:dyDescent="0.2">
      <c r="E192" s="31"/>
      <c r="F192" s="31"/>
      <c r="G192" s="31"/>
      <c r="H192" s="31"/>
    </row>
    <row r="193" spans="5:8" x14ac:dyDescent="0.2">
      <c r="E193" s="31"/>
      <c r="F193" s="31"/>
      <c r="G193" s="31"/>
      <c r="H193" s="31"/>
    </row>
    <row r="194" spans="5:8" x14ac:dyDescent="0.2">
      <c r="E194" s="31"/>
      <c r="F194" s="31"/>
      <c r="G194" s="31"/>
      <c r="H194" s="31"/>
    </row>
    <row r="195" spans="5:8" x14ac:dyDescent="0.2">
      <c r="E195" s="31"/>
      <c r="F195" s="31"/>
      <c r="G195" s="31"/>
      <c r="H195" s="31"/>
    </row>
    <row r="196" spans="5:8" x14ac:dyDescent="0.2">
      <c r="E196" s="31"/>
      <c r="F196" s="31"/>
      <c r="G196" s="31"/>
      <c r="H196" s="31"/>
    </row>
    <row r="197" spans="5:8" x14ac:dyDescent="0.2">
      <c r="E197" s="31"/>
      <c r="F197" s="31"/>
      <c r="G197" s="31"/>
      <c r="H197" s="31"/>
    </row>
    <row r="198" spans="5:8" x14ac:dyDescent="0.2">
      <c r="E198" s="31"/>
      <c r="F198" s="31"/>
      <c r="G198" s="31"/>
      <c r="H198" s="31"/>
    </row>
    <row r="199" spans="5:8" x14ac:dyDescent="0.2">
      <c r="E199" s="31"/>
      <c r="F199" s="31"/>
      <c r="G199" s="31"/>
      <c r="H199" s="31"/>
    </row>
    <row r="200" spans="5:8" x14ac:dyDescent="0.2">
      <c r="E200" s="31"/>
      <c r="F200" s="31"/>
      <c r="G200" s="31"/>
      <c r="H200" s="31"/>
    </row>
    <row r="201" spans="5:8" x14ac:dyDescent="0.2">
      <c r="E201" s="31"/>
      <c r="F201" s="31"/>
      <c r="G201" s="31"/>
      <c r="H201" s="31"/>
    </row>
    <row r="202" spans="5:8" x14ac:dyDescent="0.2">
      <c r="E202" s="31"/>
      <c r="F202" s="31"/>
      <c r="G202" s="31"/>
      <c r="H202" s="31"/>
    </row>
    <row r="203" spans="5:8" x14ac:dyDescent="0.2">
      <c r="E203" s="31"/>
      <c r="F203" s="31"/>
      <c r="G203" s="31"/>
      <c r="H203" s="31"/>
    </row>
    <row r="204" spans="5:8" x14ac:dyDescent="0.2">
      <c r="E204" s="31"/>
      <c r="F204" s="31"/>
      <c r="G204" s="31"/>
      <c r="H204" s="31"/>
    </row>
    <row r="205" spans="5:8" x14ac:dyDescent="0.2">
      <c r="E205" s="31"/>
      <c r="F205" s="31"/>
      <c r="G205" s="31"/>
      <c r="H205" s="31"/>
    </row>
    <row r="206" spans="5:8" x14ac:dyDescent="0.2">
      <c r="E206" s="31"/>
      <c r="F206" s="31"/>
      <c r="G206" s="31"/>
      <c r="H206" s="31"/>
    </row>
    <row r="207" spans="5:8" x14ac:dyDescent="0.2">
      <c r="E207" s="31"/>
      <c r="F207" s="31"/>
      <c r="G207" s="31"/>
      <c r="H207" s="31"/>
    </row>
    <row r="208" spans="5:8" x14ac:dyDescent="0.2">
      <c r="E208" s="31"/>
      <c r="F208" s="31"/>
      <c r="G208" s="31"/>
      <c r="H208" s="31"/>
    </row>
    <row r="209" spans="5:8" x14ac:dyDescent="0.2">
      <c r="E209" s="31"/>
      <c r="F209" s="31"/>
      <c r="G209" s="31"/>
      <c r="H209" s="31"/>
    </row>
    <row r="210" spans="5:8" x14ac:dyDescent="0.2">
      <c r="E210" s="31"/>
      <c r="F210" s="31"/>
      <c r="G210" s="31"/>
      <c r="H210" s="31"/>
    </row>
    <row r="211" spans="5:8" x14ac:dyDescent="0.2">
      <c r="E211" s="31"/>
      <c r="F211" s="31"/>
      <c r="G211" s="31"/>
      <c r="H211" s="31"/>
    </row>
    <row r="212" spans="5:8" x14ac:dyDescent="0.2">
      <c r="E212" s="31"/>
      <c r="F212" s="31"/>
      <c r="G212" s="31"/>
      <c r="H212" s="31"/>
    </row>
    <row r="213" spans="5:8" x14ac:dyDescent="0.2">
      <c r="E213" s="31"/>
      <c r="F213" s="31"/>
      <c r="G213" s="31"/>
      <c r="H213" s="31"/>
    </row>
    <row r="214" spans="5:8" x14ac:dyDescent="0.2">
      <c r="E214" s="31"/>
      <c r="F214" s="31"/>
      <c r="G214" s="31"/>
      <c r="H214" s="31"/>
    </row>
    <row r="215" spans="5:8" x14ac:dyDescent="0.2">
      <c r="E215" s="31"/>
      <c r="F215" s="31"/>
      <c r="G215" s="31"/>
      <c r="H215" s="31"/>
    </row>
    <row r="216" spans="5:8" x14ac:dyDescent="0.2">
      <c r="E216" s="31"/>
      <c r="F216" s="31"/>
      <c r="G216" s="31"/>
      <c r="H216" s="31"/>
    </row>
    <row r="217" spans="5:8" x14ac:dyDescent="0.2">
      <c r="E217" s="31"/>
      <c r="F217" s="31"/>
      <c r="G217" s="31"/>
      <c r="H217" s="31"/>
    </row>
    <row r="218" spans="5:8" x14ac:dyDescent="0.2">
      <c r="E218" s="31"/>
      <c r="F218" s="31"/>
      <c r="G218" s="31"/>
      <c r="H218" s="31"/>
    </row>
    <row r="219" spans="5:8" x14ac:dyDescent="0.2">
      <c r="E219" s="31"/>
      <c r="F219" s="31"/>
      <c r="G219" s="31"/>
      <c r="H219" s="31"/>
    </row>
    <row r="220" spans="5:8" x14ac:dyDescent="0.2">
      <c r="E220" s="31"/>
      <c r="F220" s="31"/>
      <c r="G220" s="31"/>
      <c r="H220" s="31"/>
    </row>
    <row r="221" spans="5:8" x14ac:dyDescent="0.2">
      <c r="E221" s="31"/>
      <c r="F221" s="31"/>
      <c r="G221" s="31"/>
      <c r="H221" s="31"/>
    </row>
    <row r="222" spans="5:8" x14ac:dyDescent="0.2">
      <c r="E222" s="31"/>
      <c r="F222" s="31"/>
      <c r="G222" s="31"/>
      <c r="H222" s="31"/>
    </row>
    <row r="223" spans="5:8" x14ac:dyDescent="0.2">
      <c r="E223" s="31"/>
      <c r="F223" s="31"/>
      <c r="G223" s="31"/>
      <c r="H223" s="31"/>
    </row>
    <row r="224" spans="5:8" x14ac:dyDescent="0.2">
      <c r="E224" s="31"/>
      <c r="F224" s="31"/>
      <c r="G224" s="31"/>
      <c r="H224" s="31"/>
    </row>
    <row r="225" spans="5:8" x14ac:dyDescent="0.2">
      <c r="E225" s="31"/>
      <c r="F225" s="31"/>
      <c r="G225" s="31"/>
      <c r="H225" s="31"/>
    </row>
    <row r="226" spans="5:8" x14ac:dyDescent="0.2">
      <c r="E226" s="31"/>
      <c r="F226" s="31"/>
      <c r="G226" s="31"/>
      <c r="H226" s="31"/>
    </row>
    <row r="227" spans="5:8" x14ac:dyDescent="0.2">
      <c r="E227" s="31"/>
      <c r="F227" s="31"/>
      <c r="G227" s="31"/>
      <c r="H227" s="31"/>
    </row>
    <row r="228" spans="5:8" x14ac:dyDescent="0.2">
      <c r="E228" s="31"/>
      <c r="F228" s="31"/>
      <c r="G228" s="31"/>
      <c r="H228" s="31"/>
    </row>
    <row r="229" spans="5:8" x14ac:dyDescent="0.2">
      <c r="E229" s="31"/>
      <c r="F229" s="31"/>
      <c r="G229" s="31"/>
      <c r="H229" s="31"/>
    </row>
    <row r="230" spans="5:8" x14ac:dyDescent="0.2">
      <c r="E230" s="31"/>
      <c r="F230" s="31"/>
      <c r="G230" s="31"/>
      <c r="H230" s="31"/>
    </row>
    <row r="231" spans="5:8" x14ac:dyDescent="0.2">
      <c r="E231" s="31"/>
      <c r="F231" s="31"/>
      <c r="G231" s="31"/>
      <c r="H231" s="31"/>
    </row>
    <row r="232" spans="5:8" x14ac:dyDescent="0.2">
      <c r="E232" s="31"/>
      <c r="F232" s="31"/>
      <c r="G232" s="31"/>
      <c r="H232" s="31"/>
    </row>
    <row r="233" spans="5:8" x14ac:dyDescent="0.2">
      <c r="E233" s="31"/>
      <c r="F233" s="31"/>
      <c r="G233" s="31"/>
      <c r="H233" s="31"/>
    </row>
    <row r="234" spans="5:8" x14ac:dyDescent="0.2">
      <c r="E234" s="31"/>
      <c r="F234" s="31"/>
      <c r="G234" s="31"/>
      <c r="H234" s="31"/>
    </row>
    <row r="235" spans="5:8" x14ac:dyDescent="0.2">
      <c r="E235" s="31"/>
      <c r="F235" s="31"/>
      <c r="G235" s="31"/>
      <c r="H235" s="31"/>
    </row>
    <row r="236" spans="5:8" x14ac:dyDescent="0.2">
      <c r="E236" s="31"/>
      <c r="F236" s="31"/>
      <c r="G236" s="31"/>
      <c r="H236" s="31"/>
    </row>
    <row r="237" spans="5:8" x14ac:dyDescent="0.2">
      <c r="E237" s="31"/>
      <c r="F237" s="31"/>
      <c r="G237" s="31"/>
      <c r="H237" s="31"/>
    </row>
    <row r="238" spans="5:8" x14ac:dyDescent="0.2">
      <c r="E238" s="31"/>
      <c r="F238" s="31"/>
      <c r="G238" s="31"/>
      <c r="H238" s="31"/>
    </row>
    <row r="239" spans="5:8" x14ac:dyDescent="0.2">
      <c r="E239" s="31"/>
      <c r="F239" s="31"/>
      <c r="G239" s="31"/>
      <c r="H239" s="31"/>
    </row>
    <row r="240" spans="5:8" x14ac:dyDescent="0.2">
      <c r="E240" s="31"/>
      <c r="F240" s="31"/>
      <c r="G240" s="31"/>
      <c r="H240" s="31"/>
    </row>
    <row r="241" spans="5:8" x14ac:dyDescent="0.2">
      <c r="E241" s="31"/>
      <c r="F241" s="31"/>
      <c r="G241" s="31"/>
      <c r="H241" s="31"/>
    </row>
    <row r="242" spans="5:8" x14ac:dyDescent="0.2">
      <c r="E242" s="31"/>
      <c r="F242" s="31"/>
      <c r="G242" s="31"/>
      <c r="H242" s="31"/>
    </row>
    <row r="243" spans="5:8" x14ac:dyDescent="0.2">
      <c r="E243" s="31"/>
      <c r="F243" s="31"/>
      <c r="G243" s="31"/>
      <c r="H243" s="31"/>
    </row>
    <row r="244" spans="5:8" x14ac:dyDescent="0.2">
      <c r="E244" s="31"/>
      <c r="F244" s="31"/>
      <c r="G244" s="31"/>
      <c r="H244" s="31"/>
    </row>
    <row r="245" spans="5:8" x14ac:dyDescent="0.2">
      <c r="E245" s="31"/>
      <c r="F245" s="31"/>
      <c r="G245" s="31"/>
      <c r="H245" s="31"/>
    </row>
    <row r="246" spans="5:8" x14ac:dyDescent="0.2">
      <c r="E246" s="31"/>
      <c r="F246" s="31"/>
      <c r="G246" s="31"/>
      <c r="H246" s="31"/>
    </row>
    <row r="247" spans="5:8" x14ac:dyDescent="0.2">
      <c r="E247" s="31"/>
      <c r="F247" s="31"/>
      <c r="G247" s="31"/>
      <c r="H247" s="31"/>
    </row>
    <row r="248" spans="5:8" x14ac:dyDescent="0.2">
      <c r="E248" s="31"/>
      <c r="F248" s="31"/>
      <c r="G248" s="31"/>
      <c r="H248" s="31"/>
    </row>
    <row r="249" spans="5:8" x14ac:dyDescent="0.2">
      <c r="E249" s="31"/>
      <c r="F249" s="31"/>
      <c r="G249" s="31"/>
      <c r="H249" s="31"/>
    </row>
    <row r="250" spans="5:8" x14ac:dyDescent="0.2">
      <c r="E250" s="31"/>
      <c r="F250" s="31"/>
      <c r="G250" s="31"/>
      <c r="H250" s="31"/>
    </row>
    <row r="251" spans="5:8" x14ac:dyDescent="0.2">
      <c r="E251" s="31"/>
      <c r="F251" s="31"/>
      <c r="G251" s="31"/>
      <c r="H251" s="31"/>
    </row>
    <row r="252" spans="5:8" x14ac:dyDescent="0.2">
      <c r="E252" s="31"/>
      <c r="F252" s="31"/>
      <c r="G252" s="31"/>
      <c r="H252" s="31"/>
    </row>
    <row r="253" spans="5:8" x14ac:dyDescent="0.2">
      <c r="E253" s="31"/>
      <c r="F253" s="31"/>
      <c r="G253" s="31"/>
      <c r="H253" s="31"/>
    </row>
    <row r="254" spans="5:8" x14ac:dyDescent="0.2">
      <c r="E254" s="31"/>
      <c r="F254" s="31"/>
      <c r="G254" s="31"/>
      <c r="H254" s="31"/>
    </row>
    <row r="255" spans="5:8" x14ac:dyDescent="0.2">
      <c r="E255" s="31"/>
      <c r="F255" s="31"/>
      <c r="G255" s="31"/>
      <c r="H255" s="31"/>
    </row>
    <row r="256" spans="5:8" x14ac:dyDescent="0.2">
      <c r="E256" s="31"/>
      <c r="F256" s="31"/>
      <c r="G256" s="31"/>
      <c r="H256" s="31"/>
    </row>
    <row r="257" spans="5:8" x14ac:dyDescent="0.2">
      <c r="E257" s="31"/>
      <c r="F257" s="31"/>
      <c r="G257" s="31"/>
      <c r="H257" s="31"/>
    </row>
    <row r="258" spans="5:8" x14ac:dyDescent="0.2">
      <c r="E258" s="31"/>
      <c r="F258" s="31"/>
      <c r="G258" s="31"/>
      <c r="H258" s="31"/>
    </row>
    <row r="259" spans="5:8" x14ac:dyDescent="0.2">
      <c r="E259" s="31"/>
      <c r="F259" s="31"/>
      <c r="G259" s="31"/>
      <c r="H259" s="31"/>
    </row>
    <row r="260" spans="5:8" x14ac:dyDescent="0.2">
      <c r="E260" s="31"/>
      <c r="F260" s="31"/>
      <c r="G260" s="31"/>
      <c r="H260" s="31"/>
    </row>
    <row r="261" spans="5:8" x14ac:dyDescent="0.2">
      <c r="E261" s="31"/>
      <c r="F261" s="31"/>
      <c r="G261" s="31"/>
      <c r="H261" s="31"/>
    </row>
    <row r="262" spans="5:8" x14ac:dyDescent="0.2">
      <c r="E262" s="31"/>
      <c r="F262" s="31"/>
      <c r="G262" s="31"/>
      <c r="H262" s="31"/>
    </row>
    <row r="263" spans="5:8" x14ac:dyDescent="0.2">
      <c r="E263" s="31"/>
      <c r="F263" s="31"/>
      <c r="G263" s="31"/>
      <c r="H263" s="31"/>
    </row>
    <row r="264" spans="5:8" x14ac:dyDescent="0.2">
      <c r="E264" s="31"/>
      <c r="F264" s="31"/>
      <c r="G264" s="31"/>
      <c r="H264" s="31"/>
    </row>
    <row r="265" spans="5:8" x14ac:dyDescent="0.2">
      <c r="E265" s="31"/>
      <c r="F265" s="31"/>
      <c r="G265" s="31"/>
      <c r="H265" s="31"/>
    </row>
    <row r="266" spans="5:8" x14ac:dyDescent="0.2">
      <c r="E266" s="31"/>
      <c r="F266" s="31"/>
      <c r="G266" s="31"/>
      <c r="H266" s="31"/>
    </row>
    <row r="267" spans="5:8" x14ac:dyDescent="0.2">
      <c r="E267" s="31"/>
      <c r="F267" s="31"/>
      <c r="G267" s="31"/>
      <c r="H267" s="31"/>
    </row>
    <row r="268" spans="5:8" x14ac:dyDescent="0.2">
      <c r="E268" s="31"/>
      <c r="F268" s="31"/>
      <c r="G268" s="31"/>
      <c r="H268" s="31"/>
    </row>
    <row r="269" spans="5:8" x14ac:dyDescent="0.2">
      <c r="E269" s="31"/>
      <c r="F269" s="31"/>
      <c r="G269" s="31"/>
      <c r="H269" s="31"/>
    </row>
    <row r="270" spans="5:8" x14ac:dyDescent="0.2">
      <c r="E270" s="31"/>
      <c r="F270" s="31"/>
      <c r="G270" s="31"/>
      <c r="H270" s="31"/>
    </row>
    <row r="271" spans="5:8" x14ac:dyDescent="0.2">
      <c r="E271" s="31"/>
      <c r="F271" s="31"/>
      <c r="G271" s="31"/>
      <c r="H271" s="31"/>
    </row>
    <row r="272" spans="5:8" x14ac:dyDescent="0.2">
      <c r="E272" s="31"/>
      <c r="F272" s="31"/>
      <c r="G272" s="31"/>
      <c r="H272" s="31"/>
    </row>
    <row r="273" spans="5:8" x14ac:dyDescent="0.2">
      <c r="E273" s="31"/>
      <c r="F273" s="31"/>
      <c r="G273" s="31"/>
      <c r="H273" s="31"/>
    </row>
    <row r="274" spans="5:8" x14ac:dyDescent="0.2">
      <c r="E274" s="31"/>
      <c r="F274" s="31"/>
      <c r="G274" s="31"/>
      <c r="H274" s="31"/>
    </row>
    <row r="275" spans="5:8" x14ac:dyDescent="0.2">
      <c r="E275" s="31"/>
      <c r="F275" s="31"/>
      <c r="G275" s="31"/>
      <c r="H275" s="31"/>
    </row>
    <row r="276" spans="5:8" x14ac:dyDescent="0.2">
      <c r="E276" s="31"/>
      <c r="F276" s="31"/>
      <c r="G276" s="31"/>
      <c r="H276" s="31"/>
    </row>
    <row r="277" spans="5:8" x14ac:dyDescent="0.2">
      <c r="E277" s="31"/>
      <c r="F277" s="31"/>
      <c r="G277" s="31"/>
      <c r="H277" s="31"/>
    </row>
    <row r="278" spans="5:8" x14ac:dyDescent="0.2">
      <c r="E278" s="31"/>
      <c r="F278" s="31"/>
      <c r="G278" s="31"/>
      <c r="H278" s="31"/>
    </row>
    <row r="279" spans="5:8" x14ac:dyDescent="0.2">
      <c r="E279" s="31"/>
      <c r="F279" s="31"/>
      <c r="G279" s="31"/>
      <c r="H279" s="31"/>
    </row>
    <row r="280" spans="5:8" x14ac:dyDescent="0.2">
      <c r="E280" s="31"/>
      <c r="F280" s="31"/>
      <c r="G280" s="31"/>
      <c r="H280" s="31"/>
    </row>
    <row r="281" spans="5:8" x14ac:dyDescent="0.2">
      <c r="E281" s="31"/>
      <c r="F281" s="31"/>
      <c r="G281" s="31"/>
      <c r="H281" s="31"/>
    </row>
    <row r="282" spans="5:8" x14ac:dyDescent="0.2">
      <c r="E282" s="31"/>
      <c r="F282" s="31"/>
      <c r="G282" s="31"/>
      <c r="H282" s="31"/>
    </row>
    <row r="283" spans="5:8" x14ac:dyDescent="0.2">
      <c r="E283" s="31"/>
      <c r="F283" s="31"/>
      <c r="G283" s="31"/>
      <c r="H283" s="31"/>
    </row>
    <row r="284" spans="5:8" x14ac:dyDescent="0.2">
      <c r="E284" s="31"/>
      <c r="F284" s="31"/>
      <c r="G284" s="31"/>
      <c r="H284" s="31"/>
    </row>
    <row r="285" spans="5:8" x14ac:dyDescent="0.2">
      <c r="E285" s="31"/>
      <c r="F285" s="31"/>
      <c r="G285" s="31"/>
      <c r="H285" s="31"/>
    </row>
    <row r="286" spans="5:8" x14ac:dyDescent="0.2">
      <c r="E286" s="31"/>
      <c r="F286" s="31"/>
      <c r="G286" s="31"/>
      <c r="H286" s="31"/>
    </row>
    <row r="287" spans="5:8" x14ac:dyDescent="0.2">
      <c r="E287" s="31"/>
      <c r="F287" s="31"/>
      <c r="G287" s="31"/>
      <c r="H287" s="31"/>
    </row>
    <row r="288" spans="5:8" x14ac:dyDescent="0.2">
      <c r="E288" s="31"/>
      <c r="F288" s="31"/>
      <c r="G288" s="31"/>
      <c r="H288" s="31"/>
    </row>
    <row r="289" spans="5:8" x14ac:dyDescent="0.2">
      <c r="E289" s="31"/>
      <c r="F289" s="31"/>
      <c r="G289" s="31"/>
      <c r="H289" s="31"/>
    </row>
    <row r="290" spans="5:8" x14ac:dyDescent="0.2">
      <c r="E290" s="31"/>
      <c r="F290" s="31"/>
      <c r="G290" s="31"/>
      <c r="H290" s="31"/>
    </row>
    <row r="291" spans="5:8" x14ac:dyDescent="0.2">
      <c r="E291" s="31"/>
      <c r="F291" s="31"/>
      <c r="G291" s="31"/>
      <c r="H291" s="31"/>
    </row>
    <row r="292" spans="5:8" x14ac:dyDescent="0.2">
      <c r="E292" s="31"/>
      <c r="F292" s="31"/>
      <c r="G292" s="31"/>
      <c r="H292" s="31"/>
    </row>
    <row r="293" spans="5:8" x14ac:dyDescent="0.2">
      <c r="E293" s="31"/>
      <c r="F293" s="31"/>
      <c r="G293" s="31"/>
      <c r="H293" s="31"/>
    </row>
    <row r="294" spans="5:8" x14ac:dyDescent="0.2">
      <c r="E294" s="31"/>
      <c r="F294" s="31"/>
      <c r="G294" s="31"/>
      <c r="H294" s="31"/>
    </row>
    <row r="295" spans="5:8" x14ac:dyDescent="0.2">
      <c r="E295" s="31"/>
      <c r="F295" s="31"/>
      <c r="G295" s="31"/>
      <c r="H295" s="31"/>
    </row>
    <row r="296" spans="5:8" x14ac:dyDescent="0.2">
      <c r="E296" s="31"/>
      <c r="F296" s="31"/>
      <c r="G296" s="31"/>
      <c r="H296" s="31"/>
    </row>
    <row r="297" spans="5:8" x14ac:dyDescent="0.2">
      <c r="E297" s="31"/>
      <c r="F297" s="31"/>
      <c r="G297" s="31"/>
      <c r="H297" s="31"/>
    </row>
    <row r="298" spans="5:8" x14ac:dyDescent="0.2">
      <c r="E298" s="31"/>
      <c r="F298" s="31"/>
      <c r="G298" s="31"/>
      <c r="H298" s="31"/>
    </row>
    <row r="299" spans="5:8" x14ac:dyDescent="0.2">
      <c r="E299" s="31"/>
      <c r="F299" s="31"/>
      <c r="G299" s="31"/>
      <c r="H299" s="31"/>
    </row>
    <row r="300" spans="5:8" x14ac:dyDescent="0.2">
      <c r="E300" s="31"/>
      <c r="F300" s="31"/>
      <c r="G300" s="31"/>
      <c r="H300" s="31"/>
    </row>
    <row r="301" spans="5:8" x14ac:dyDescent="0.2">
      <c r="E301" s="31"/>
      <c r="F301" s="31"/>
      <c r="G301" s="31"/>
      <c r="H301" s="31"/>
    </row>
    <row r="302" spans="5:8" x14ac:dyDescent="0.2">
      <c r="E302" s="31"/>
      <c r="F302" s="31"/>
      <c r="G302" s="31"/>
      <c r="H302" s="31"/>
    </row>
    <row r="303" spans="5:8" x14ac:dyDescent="0.2">
      <c r="E303" s="31"/>
      <c r="F303" s="31"/>
      <c r="G303" s="31"/>
      <c r="H303" s="31"/>
    </row>
    <row r="304" spans="5:8" x14ac:dyDescent="0.2">
      <c r="E304" s="31"/>
      <c r="F304" s="31"/>
      <c r="G304" s="31"/>
      <c r="H304" s="31"/>
    </row>
    <row r="305" spans="5:8" x14ac:dyDescent="0.2">
      <c r="E305" s="31"/>
      <c r="F305" s="31"/>
      <c r="G305" s="31"/>
      <c r="H305" s="31"/>
    </row>
    <row r="306" spans="5:8" x14ac:dyDescent="0.2">
      <c r="E306" s="31"/>
      <c r="F306" s="31"/>
      <c r="G306" s="31"/>
      <c r="H306" s="31"/>
    </row>
    <row r="307" spans="5:8" x14ac:dyDescent="0.2">
      <c r="E307" s="31"/>
      <c r="F307" s="31"/>
      <c r="G307" s="31"/>
      <c r="H307" s="31"/>
    </row>
    <row r="308" spans="5:8" x14ac:dyDescent="0.2">
      <c r="E308" s="31"/>
      <c r="F308" s="31"/>
      <c r="G308" s="31"/>
      <c r="H308" s="31"/>
    </row>
    <row r="309" spans="5:8" x14ac:dyDescent="0.2">
      <c r="E309" s="31"/>
      <c r="F309" s="31"/>
      <c r="G309" s="31"/>
      <c r="H309" s="31"/>
    </row>
    <row r="310" spans="5:8" x14ac:dyDescent="0.2">
      <c r="E310" s="31"/>
      <c r="F310" s="31"/>
      <c r="G310" s="31"/>
      <c r="H310" s="31"/>
    </row>
    <row r="311" spans="5:8" x14ac:dyDescent="0.2">
      <c r="E311" s="31"/>
      <c r="F311" s="31"/>
      <c r="G311" s="31"/>
      <c r="H311" s="31"/>
    </row>
    <row r="312" spans="5:8" x14ac:dyDescent="0.2">
      <c r="E312" s="31"/>
      <c r="F312" s="31"/>
      <c r="G312" s="31"/>
      <c r="H312" s="31"/>
    </row>
    <row r="313" spans="5:8" x14ac:dyDescent="0.2">
      <c r="E313" s="31"/>
      <c r="F313" s="31"/>
      <c r="G313" s="31"/>
      <c r="H313" s="31"/>
    </row>
    <row r="314" spans="5:8" x14ac:dyDescent="0.2">
      <c r="E314" s="31"/>
      <c r="F314" s="31"/>
      <c r="G314" s="31"/>
      <c r="H314" s="31"/>
    </row>
    <row r="315" spans="5:8" x14ac:dyDescent="0.2">
      <c r="E315" s="31"/>
      <c r="F315" s="31"/>
      <c r="G315" s="31"/>
      <c r="H315" s="31"/>
    </row>
    <row r="316" spans="5:8" x14ac:dyDescent="0.2">
      <c r="E316" s="31"/>
      <c r="F316" s="31"/>
      <c r="G316" s="31"/>
      <c r="H316" s="31"/>
    </row>
    <row r="317" spans="5:8" x14ac:dyDescent="0.2">
      <c r="E317" s="31"/>
      <c r="F317" s="31"/>
      <c r="G317" s="31"/>
      <c r="H317" s="31"/>
    </row>
    <row r="318" spans="5:8" x14ac:dyDescent="0.2">
      <c r="E318" s="31"/>
      <c r="F318" s="31"/>
      <c r="G318" s="31"/>
      <c r="H318" s="31"/>
    </row>
    <row r="319" spans="5:8" x14ac:dyDescent="0.2">
      <c r="E319" s="31"/>
      <c r="F319" s="31"/>
      <c r="G319" s="31"/>
      <c r="H319" s="31"/>
    </row>
    <row r="320" spans="5:8" x14ac:dyDescent="0.2">
      <c r="E320" s="31"/>
      <c r="F320" s="31"/>
      <c r="G320" s="31"/>
      <c r="H320" s="31"/>
    </row>
    <row r="321" spans="5:8" x14ac:dyDescent="0.2">
      <c r="E321" s="31"/>
      <c r="F321" s="31"/>
      <c r="G321" s="31"/>
      <c r="H321" s="31"/>
    </row>
    <row r="322" spans="5:8" x14ac:dyDescent="0.2">
      <c r="E322" s="31"/>
      <c r="F322" s="31"/>
      <c r="G322" s="31"/>
      <c r="H322" s="31"/>
    </row>
    <row r="323" spans="5:8" x14ac:dyDescent="0.2">
      <c r="E323" s="31"/>
      <c r="F323" s="31"/>
      <c r="G323" s="31"/>
      <c r="H323" s="31"/>
    </row>
    <row r="324" spans="5:8" x14ac:dyDescent="0.2">
      <c r="E324" s="31"/>
      <c r="F324" s="31"/>
      <c r="G324" s="31"/>
      <c r="H324" s="31"/>
    </row>
    <row r="325" spans="5:8" x14ac:dyDescent="0.2">
      <c r="E325" s="31"/>
      <c r="F325" s="31"/>
      <c r="G325" s="31"/>
      <c r="H325" s="31"/>
    </row>
    <row r="326" spans="5:8" x14ac:dyDescent="0.2">
      <c r="E326" s="31"/>
      <c r="F326" s="31"/>
      <c r="G326" s="31"/>
      <c r="H326" s="31"/>
    </row>
    <row r="327" spans="5:8" x14ac:dyDescent="0.2">
      <c r="E327" s="31"/>
      <c r="F327" s="31"/>
      <c r="G327" s="31"/>
      <c r="H327" s="31"/>
    </row>
    <row r="328" spans="5:8" x14ac:dyDescent="0.2">
      <c r="E328" s="31"/>
      <c r="F328" s="31"/>
      <c r="G328" s="31"/>
      <c r="H328" s="31"/>
    </row>
    <row r="329" spans="5:8" x14ac:dyDescent="0.2">
      <c r="E329" s="31"/>
      <c r="F329" s="31"/>
      <c r="G329" s="31"/>
      <c r="H329" s="31"/>
    </row>
    <row r="330" spans="5:8" x14ac:dyDescent="0.2">
      <c r="E330" s="31"/>
      <c r="F330" s="31"/>
      <c r="G330" s="31"/>
      <c r="H330" s="31"/>
    </row>
    <row r="331" spans="5:8" x14ac:dyDescent="0.2">
      <c r="E331" s="31"/>
      <c r="F331" s="31"/>
      <c r="G331" s="31"/>
      <c r="H331" s="31"/>
    </row>
    <row r="332" spans="5:8" x14ac:dyDescent="0.2">
      <c r="E332" s="31"/>
      <c r="F332" s="31"/>
      <c r="G332" s="31"/>
      <c r="H332" s="31"/>
    </row>
    <row r="333" spans="5:8" x14ac:dyDescent="0.2">
      <c r="E333" s="31"/>
      <c r="F333" s="31"/>
      <c r="G333" s="31"/>
      <c r="H333" s="31"/>
    </row>
    <row r="334" spans="5:8" x14ac:dyDescent="0.2">
      <c r="E334" s="31"/>
      <c r="F334" s="31"/>
      <c r="G334" s="31"/>
      <c r="H334" s="31"/>
    </row>
    <row r="335" spans="5:8" x14ac:dyDescent="0.2">
      <c r="E335" s="31"/>
      <c r="F335" s="31"/>
      <c r="G335" s="31"/>
      <c r="H335" s="31"/>
    </row>
    <row r="336" spans="5:8" x14ac:dyDescent="0.2">
      <c r="E336" s="31"/>
      <c r="F336" s="31"/>
      <c r="G336" s="31"/>
      <c r="H336" s="31"/>
    </row>
    <row r="337" spans="5:8" x14ac:dyDescent="0.2">
      <c r="E337" s="31"/>
      <c r="F337" s="31"/>
      <c r="G337" s="31"/>
      <c r="H337" s="31"/>
    </row>
    <row r="338" spans="5:8" x14ac:dyDescent="0.2">
      <c r="E338" s="31"/>
      <c r="F338" s="31"/>
      <c r="G338" s="31"/>
      <c r="H338" s="31"/>
    </row>
    <row r="339" spans="5:8" x14ac:dyDescent="0.2">
      <c r="E339" s="31"/>
      <c r="F339" s="31"/>
      <c r="G339" s="31"/>
      <c r="H339" s="31"/>
    </row>
    <row r="340" spans="5:8" x14ac:dyDescent="0.2">
      <c r="E340" s="31"/>
      <c r="F340" s="31"/>
      <c r="G340" s="31"/>
      <c r="H340" s="31"/>
    </row>
    <row r="341" spans="5:8" x14ac:dyDescent="0.2">
      <c r="E341" s="31"/>
      <c r="F341" s="31"/>
      <c r="G341" s="31"/>
      <c r="H341" s="31"/>
    </row>
    <row r="342" spans="5:8" x14ac:dyDescent="0.2">
      <c r="E342" s="31"/>
      <c r="F342" s="31"/>
      <c r="G342" s="31"/>
      <c r="H342" s="31"/>
    </row>
    <row r="343" spans="5:8" x14ac:dyDescent="0.2">
      <c r="E343" s="31"/>
      <c r="F343" s="31"/>
      <c r="G343" s="31"/>
      <c r="H343" s="31"/>
    </row>
    <row r="344" spans="5:8" x14ac:dyDescent="0.2">
      <c r="E344" s="31"/>
      <c r="F344" s="31"/>
      <c r="G344" s="31"/>
      <c r="H344" s="31"/>
    </row>
    <row r="345" spans="5:8" x14ac:dyDescent="0.2">
      <c r="E345" s="31"/>
      <c r="F345" s="31"/>
      <c r="G345" s="31"/>
      <c r="H345" s="31"/>
    </row>
    <row r="346" spans="5:8" x14ac:dyDescent="0.2">
      <c r="E346" s="31"/>
      <c r="F346" s="31"/>
      <c r="G346" s="31"/>
      <c r="H346" s="31"/>
    </row>
    <row r="347" spans="5:8" x14ac:dyDescent="0.2">
      <c r="E347" s="31"/>
      <c r="F347" s="31"/>
      <c r="G347" s="31"/>
      <c r="H347" s="31"/>
    </row>
    <row r="348" spans="5:8" x14ac:dyDescent="0.2">
      <c r="E348" s="31"/>
      <c r="F348" s="31"/>
      <c r="G348" s="31"/>
      <c r="H348" s="31"/>
    </row>
    <row r="349" spans="5:8" x14ac:dyDescent="0.2">
      <c r="E349" s="31"/>
      <c r="F349" s="31"/>
      <c r="G349" s="31"/>
      <c r="H349" s="31"/>
    </row>
    <row r="350" spans="5:8" x14ac:dyDescent="0.2">
      <c r="E350" s="31"/>
      <c r="F350" s="31"/>
      <c r="G350" s="31"/>
      <c r="H350" s="31"/>
    </row>
    <row r="351" spans="5:8" x14ac:dyDescent="0.2">
      <c r="E351" s="31"/>
      <c r="F351" s="31"/>
      <c r="G351" s="31"/>
      <c r="H351" s="31"/>
    </row>
    <row r="352" spans="5:8" x14ac:dyDescent="0.2">
      <c r="E352" s="31"/>
      <c r="F352" s="31"/>
      <c r="G352" s="31"/>
      <c r="H352" s="31"/>
    </row>
    <row r="353" spans="5:8" x14ac:dyDescent="0.2">
      <c r="E353" s="31"/>
      <c r="F353" s="31"/>
      <c r="G353" s="31"/>
      <c r="H353" s="31"/>
    </row>
    <row r="354" spans="5:8" x14ac:dyDescent="0.2">
      <c r="E354" s="31"/>
      <c r="F354" s="31"/>
      <c r="G354" s="31"/>
      <c r="H354" s="31"/>
    </row>
    <row r="355" spans="5:8" x14ac:dyDescent="0.2">
      <c r="E355" s="31"/>
      <c r="F355" s="31"/>
      <c r="G355" s="31"/>
      <c r="H355" s="31"/>
    </row>
    <row r="356" spans="5:8" x14ac:dyDescent="0.2">
      <c r="E356" s="31"/>
      <c r="F356" s="31"/>
      <c r="G356" s="31"/>
      <c r="H356" s="31"/>
    </row>
    <row r="357" spans="5:8" x14ac:dyDescent="0.2">
      <c r="E357" s="31"/>
      <c r="F357" s="31"/>
      <c r="G357" s="31"/>
      <c r="H357" s="31"/>
    </row>
    <row r="358" spans="5:8" x14ac:dyDescent="0.2">
      <c r="E358" s="31"/>
      <c r="F358" s="31"/>
      <c r="G358" s="31"/>
      <c r="H358" s="31"/>
    </row>
    <row r="359" spans="5:8" x14ac:dyDescent="0.2">
      <c r="E359" s="31"/>
      <c r="F359" s="31"/>
      <c r="G359" s="31"/>
      <c r="H359" s="31"/>
    </row>
    <row r="360" spans="5:8" x14ac:dyDescent="0.2">
      <c r="E360" s="31"/>
      <c r="F360" s="31"/>
      <c r="G360" s="31"/>
      <c r="H360" s="31"/>
    </row>
    <row r="361" spans="5:8" x14ac:dyDescent="0.2">
      <c r="E361" s="31"/>
      <c r="F361" s="31"/>
      <c r="G361" s="31"/>
      <c r="H361" s="31"/>
    </row>
    <row r="362" spans="5:8" x14ac:dyDescent="0.2">
      <c r="E362" s="31"/>
      <c r="F362" s="31"/>
      <c r="G362" s="31"/>
      <c r="H362" s="31"/>
    </row>
    <row r="363" spans="5:8" x14ac:dyDescent="0.2">
      <c r="E363" s="31"/>
      <c r="F363" s="31"/>
      <c r="G363" s="31"/>
      <c r="H363" s="31"/>
    </row>
    <row r="364" spans="5:8" x14ac:dyDescent="0.2">
      <c r="E364" s="31"/>
      <c r="F364" s="31"/>
      <c r="G364" s="31"/>
      <c r="H364" s="31"/>
    </row>
    <row r="365" spans="5:8" x14ac:dyDescent="0.2">
      <c r="E365" s="31"/>
      <c r="F365" s="31"/>
      <c r="G365" s="31"/>
      <c r="H365" s="31"/>
    </row>
    <row r="366" spans="5:8" x14ac:dyDescent="0.2">
      <c r="E366" s="31"/>
      <c r="F366" s="31"/>
      <c r="G366" s="31"/>
      <c r="H366" s="31"/>
    </row>
    <row r="367" spans="5:8" x14ac:dyDescent="0.2">
      <c r="E367" s="31"/>
      <c r="F367" s="31"/>
      <c r="G367" s="31"/>
      <c r="H367" s="31"/>
    </row>
    <row r="368" spans="5:8" x14ac:dyDescent="0.2">
      <c r="E368" s="31"/>
      <c r="F368" s="31"/>
      <c r="G368" s="31"/>
      <c r="H368" s="31"/>
    </row>
    <row r="369" spans="5:8" x14ac:dyDescent="0.2">
      <c r="E369" s="31"/>
      <c r="F369" s="31"/>
      <c r="G369" s="31"/>
      <c r="H369" s="31"/>
    </row>
    <row r="370" spans="5:8" x14ac:dyDescent="0.2">
      <c r="E370" s="31"/>
      <c r="F370" s="31"/>
      <c r="G370" s="31"/>
      <c r="H370" s="31"/>
    </row>
    <row r="371" spans="5:8" x14ac:dyDescent="0.2">
      <c r="E371" s="31"/>
      <c r="F371" s="31"/>
      <c r="G371" s="31"/>
      <c r="H371" s="31"/>
    </row>
    <row r="372" spans="5:8" x14ac:dyDescent="0.2">
      <c r="E372" s="31"/>
      <c r="F372" s="31"/>
      <c r="G372" s="31"/>
      <c r="H372" s="31"/>
    </row>
    <row r="373" spans="5:8" x14ac:dyDescent="0.2">
      <c r="E373" s="31"/>
      <c r="F373" s="31"/>
      <c r="G373" s="31"/>
      <c r="H373" s="31"/>
    </row>
    <row r="374" spans="5:8" x14ac:dyDescent="0.2">
      <c r="E374" s="31"/>
      <c r="F374" s="31"/>
      <c r="G374" s="31"/>
      <c r="H374" s="31"/>
    </row>
    <row r="375" spans="5:8" x14ac:dyDescent="0.2">
      <c r="E375" s="31"/>
      <c r="F375" s="31"/>
      <c r="G375" s="31"/>
      <c r="H375" s="31"/>
    </row>
    <row r="376" spans="5:8" x14ac:dyDescent="0.2">
      <c r="E376" s="31"/>
      <c r="F376" s="31"/>
      <c r="G376" s="31"/>
      <c r="H376" s="31"/>
    </row>
    <row r="377" spans="5:8" x14ac:dyDescent="0.2">
      <c r="E377" s="31"/>
      <c r="F377" s="31"/>
      <c r="G377" s="31"/>
      <c r="H377" s="31"/>
    </row>
    <row r="378" spans="5:8" x14ac:dyDescent="0.2">
      <c r="E378" s="31"/>
      <c r="F378" s="31"/>
      <c r="G378" s="31"/>
      <c r="H378" s="31"/>
    </row>
    <row r="379" spans="5:8" x14ac:dyDescent="0.2">
      <c r="E379" s="31"/>
      <c r="F379" s="31"/>
      <c r="G379" s="31"/>
      <c r="H379" s="31"/>
    </row>
    <row r="380" spans="5:8" x14ac:dyDescent="0.2">
      <c r="E380" s="31"/>
      <c r="F380" s="31"/>
      <c r="G380" s="31"/>
      <c r="H380" s="31"/>
    </row>
    <row r="381" spans="5:8" x14ac:dyDescent="0.2">
      <c r="E381" s="31"/>
      <c r="F381" s="31"/>
      <c r="G381" s="31"/>
      <c r="H381" s="31"/>
    </row>
    <row r="382" spans="5:8" x14ac:dyDescent="0.2">
      <c r="E382" s="31"/>
      <c r="F382" s="31"/>
      <c r="G382" s="31"/>
      <c r="H382" s="31"/>
    </row>
    <row r="383" spans="5:8" x14ac:dyDescent="0.2">
      <c r="E383" s="31"/>
      <c r="F383" s="31"/>
      <c r="G383" s="31"/>
      <c r="H383" s="31"/>
    </row>
    <row r="384" spans="5:8" x14ac:dyDescent="0.2">
      <c r="E384" s="31"/>
      <c r="F384" s="31"/>
      <c r="G384" s="31"/>
      <c r="H384" s="31"/>
    </row>
    <row r="385" spans="5:8" x14ac:dyDescent="0.2">
      <c r="E385" s="31"/>
      <c r="F385" s="31"/>
      <c r="G385" s="31"/>
      <c r="H385" s="31"/>
    </row>
    <row r="386" spans="5:8" x14ac:dyDescent="0.2">
      <c r="E386" s="31"/>
      <c r="F386" s="31"/>
      <c r="G386" s="31"/>
      <c r="H386" s="31"/>
    </row>
    <row r="387" spans="5:8" x14ac:dyDescent="0.2">
      <c r="E387" s="31"/>
      <c r="F387" s="31"/>
      <c r="G387" s="31"/>
      <c r="H387" s="31"/>
    </row>
    <row r="388" spans="5:8" x14ac:dyDescent="0.2">
      <c r="E388" s="31"/>
      <c r="F388" s="31"/>
      <c r="G388" s="31"/>
      <c r="H388" s="31"/>
    </row>
    <row r="389" spans="5:8" x14ac:dyDescent="0.2">
      <c r="E389" s="31"/>
      <c r="F389" s="31"/>
      <c r="G389" s="31"/>
      <c r="H389" s="31"/>
    </row>
    <row r="390" spans="5:8" x14ac:dyDescent="0.2">
      <c r="E390" s="31"/>
      <c r="F390" s="31"/>
      <c r="G390" s="31"/>
      <c r="H390" s="31"/>
    </row>
    <row r="391" spans="5:8" x14ac:dyDescent="0.2">
      <c r="E391" s="31"/>
      <c r="F391" s="31"/>
      <c r="G391" s="31"/>
      <c r="H391" s="31"/>
    </row>
    <row r="392" spans="5:8" x14ac:dyDescent="0.2">
      <c r="E392" s="31"/>
      <c r="F392" s="31"/>
      <c r="G392" s="31"/>
      <c r="H392" s="31"/>
    </row>
    <row r="393" spans="5:8" x14ac:dyDescent="0.2">
      <c r="E393" s="31"/>
      <c r="F393" s="31"/>
      <c r="G393" s="31"/>
      <c r="H393" s="31"/>
    </row>
    <row r="394" spans="5:8" x14ac:dyDescent="0.2">
      <c r="E394" s="31"/>
      <c r="F394" s="31"/>
      <c r="G394" s="31"/>
      <c r="H394" s="31"/>
    </row>
    <row r="395" spans="5:8" x14ac:dyDescent="0.2">
      <c r="E395" s="31"/>
      <c r="F395" s="31"/>
      <c r="G395" s="31"/>
      <c r="H395" s="31"/>
    </row>
    <row r="396" spans="5:8" x14ac:dyDescent="0.2">
      <c r="E396" s="31"/>
      <c r="F396" s="31"/>
      <c r="G396" s="31"/>
      <c r="H396" s="31"/>
    </row>
    <row r="397" spans="5:8" x14ac:dyDescent="0.2">
      <c r="E397" s="31"/>
      <c r="F397" s="31"/>
      <c r="G397" s="31"/>
      <c r="H397" s="31"/>
    </row>
    <row r="398" spans="5:8" x14ac:dyDescent="0.2">
      <c r="E398" s="31"/>
      <c r="F398" s="31"/>
      <c r="G398" s="31"/>
      <c r="H398" s="31"/>
    </row>
    <row r="399" spans="5:8" x14ac:dyDescent="0.2">
      <c r="E399" s="31"/>
      <c r="F399" s="31"/>
      <c r="G399" s="31"/>
      <c r="H399" s="31"/>
    </row>
    <row r="400" spans="5:8" x14ac:dyDescent="0.2">
      <c r="E400" s="31"/>
      <c r="F400" s="31"/>
      <c r="G400" s="31"/>
      <c r="H400" s="31"/>
    </row>
    <row r="401" spans="5:8" x14ac:dyDescent="0.2">
      <c r="E401" s="31"/>
      <c r="F401" s="31"/>
      <c r="G401" s="31"/>
      <c r="H401" s="31"/>
    </row>
    <row r="402" spans="5:8" x14ac:dyDescent="0.2">
      <c r="E402" s="31"/>
      <c r="F402" s="31"/>
      <c r="G402" s="31"/>
      <c r="H402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RESUMEN</vt:lpstr>
      <vt:lpstr>Hoja3</vt:lpstr>
      <vt:lpstr>RESUMEN!Área_de_impresión</vt:lpstr>
      <vt:lpstr>RESUMEN!Títulos_a_imprimir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Derechos Economicos</dc:creator>
  <cp:lastModifiedBy>Sistemas</cp:lastModifiedBy>
  <cp:lastPrinted>2016-02-01T19:49:00Z</cp:lastPrinted>
  <dcterms:created xsi:type="dcterms:W3CDTF">1999-01-28T17:30:06Z</dcterms:created>
  <dcterms:modified xsi:type="dcterms:W3CDTF">2016-02-02T17:36:19Z</dcterms:modified>
</cp:coreProperties>
</file>