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6\Informes\01_Mensual WEB\WEB\"/>
    </mc:Choice>
  </mc:AlternateContent>
  <bookViews>
    <workbookView xWindow="0" yWindow="0" windowWidth="20490" windowHeight="7155" tabRatio="601"/>
  </bookViews>
  <sheets>
    <sheet name="RESUMEN" sheetId="10" r:id="rId1"/>
    <sheet name="Hoja3" sheetId="9" state="hidden" r:id="rId2"/>
  </sheets>
  <definedNames>
    <definedName name="_xlnm._FilterDatabase" localSheetId="0" hidden="1">RESUMEN!$A$20:$CR$189</definedName>
    <definedName name="_xlnm.Print_Area" localSheetId="0">RESUMEN!$C$11:$CR$169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B128" i="10" l="1"/>
  <c r="AL17" i="10" l="1"/>
  <c r="AL9" i="10"/>
  <c r="AL5" i="10"/>
  <c r="AL1" i="10"/>
  <c r="F26" i="10" l="1"/>
  <c r="F27" i="10"/>
  <c r="B130" i="10"/>
  <c r="B58" i="10"/>
  <c r="B57" i="10"/>
  <c r="B56" i="10"/>
  <c r="B55" i="10"/>
  <c r="B42" i="10"/>
  <c r="BL130" i="10" l="1"/>
  <c r="AY130" i="10"/>
  <c r="CL130" i="10"/>
  <c r="BY130" i="10"/>
  <c r="CN55" i="10"/>
  <c r="CN42" i="10"/>
  <c r="CN58" i="10"/>
  <c r="AK130" i="10" l="1"/>
  <c r="CP130" i="10"/>
  <c r="CO130" i="10"/>
  <c r="CN130" i="10"/>
  <c r="CN57" i="10"/>
  <c r="CN40" i="10"/>
  <c r="CN56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4" i="10"/>
  <c r="B143" i="10"/>
  <c r="B142" i="10"/>
  <c r="B139" i="10"/>
  <c r="B140" i="10"/>
  <c r="B138" i="10"/>
  <c r="B136" i="10"/>
  <c r="B135" i="10"/>
  <c r="B132" i="10"/>
  <c r="B131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B25" i="10"/>
  <c r="AG141" i="10"/>
  <c r="AF167" i="10"/>
  <c r="AE167" i="10"/>
  <c r="AF166" i="10"/>
  <c r="AE166" i="10"/>
  <c r="AF165" i="10"/>
  <c r="AE165" i="10"/>
  <c r="AF164" i="10"/>
  <c r="AE164" i="10"/>
  <c r="AF163" i="10"/>
  <c r="AE163" i="10"/>
  <c r="AF162" i="10"/>
  <c r="AE162" i="10"/>
  <c r="AF161" i="10"/>
  <c r="AE161" i="10"/>
  <c r="AF160" i="10"/>
  <c r="AE160" i="10"/>
  <c r="AF159" i="10"/>
  <c r="AE159" i="10"/>
  <c r="AF158" i="10"/>
  <c r="AE158" i="10"/>
  <c r="AF157" i="10"/>
  <c r="AE157" i="10"/>
  <c r="AF156" i="10"/>
  <c r="AE156" i="10"/>
  <c r="AF155" i="10"/>
  <c r="AE155" i="10"/>
  <c r="AF154" i="10"/>
  <c r="AE154" i="10"/>
  <c r="AF153" i="10"/>
  <c r="AE153" i="10"/>
  <c r="AF152" i="10"/>
  <c r="AE152" i="10"/>
  <c r="AF151" i="10"/>
  <c r="AE151" i="10"/>
  <c r="AF150" i="10"/>
  <c r="AE150" i="10"/>
  <c r="AF149" i="10"/>
  <c r="AE149" i="10"/>
  <c r="AF148" i="10"/>
  <c r="AE148" i="10"/>
  <c r="AF147" i="10"/>
  <c r="AE147" i="10"/>
  <c r="AF144" i="10"/>
  <c r="AE144" i="10"/>
  <c r="AF143" i="10"/>
  <c r="AE143" i="10"/>
  <c r="AF142" i="10"/>
  <c r="AE142" i="10"/>
  <c r="AF140" i="10"/>
  <c r="AE140" i="10"/>
  <c r="AF139" i="10"/>
  <c r="AE139" i="10"/>
  <c r="AF138" i="10"/>
  <c r="AF137" i="10" s="1"/>
  <c r="AE138" i="10"/>
  <c r="AF136" i="10"/>
  <c r="AE136" i="10"/>
  <c r="AF135" i="10"/>
  <c r="AE135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E121" i="10"/>
  <c r="AF119" i="10"/>
  <c r="AF118" i="10" s="1"/>
  <c r="AE119" i="10"/>
  <c r="AE118" i="10" s="1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CK146" i="10"/>
  <c r="CJ146" i="10"/>
  <c r="CI146" i="10"/>
  <c r="CH146" i="10"/>
  <c r="CG146" i="10"/>
  <c r="CF146" i="10"/>
  <c r="CE146" i="10"/>
  <c r="CD146" i="10"/>
  <c r="CC146" i="10"/>
  <c r="CB146" i="10"/>
  <c r="BX146" i="10"/>
  <c r="BW146" i="10"/>
  <c r="BV146" i="10"/>
  <c r="BU146" i="10"/>
  <c r="BT146" i="10"/>
  <c r="BS146" i="10"/>
  <c r="BR146" i="10"/>
  <c r="BQ146" i="10"/>
  <c r="BP146" i="10"/>
  <c r="BO146" i="10"/>
  <c r="BK146" i="10"/>
  <c r="BJ146" i="10"/>
  <c r="BI146" i="10"/>
  <c r="BH146" i="10"/>
  <c r="BG146" i="10"/>
  <c r="BF146" i="10"/>
  <c r="BE146" i="10"/>
  <c r="BD146" i="10"/>
  <c r="BC146" i="10"/>
  <c r="BB146" i="10"/>
  <c r="AX146" i="10"/>
  <c r="AW146" i="10"/>
  <c r="AV146" i="10"/>
  <c r="AU146" i="10"/>
  <c r="AT146" i="10"/>
  <c r="AS146" i="10"/>
  <c r="AR146" i="10"/>
  <c r="AQ146" i="10"/>
  <c r="AP146" i="10"/>
  <c r="AO146" i="10"/>
  <c r="AJ146" i="10"/>
  <c r="AH146" i="10"/>
  <c r="AG146" i="10"/>
  <c r="AD146" i="10"/>
  <c r="AC146" i="10"/>
  <c r="AB146" i="10"/>
  <c r="AA146" i="10"/>
  <c r="Z146" i="10"/>
  <c r="Y146" i="10"/>
  <c r="X146" i="10"/>
  <c r="W146" i="10"/>
  <c r="V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CK137" i="10"/>
  <c r="CJ137" i="10"/>
  <c r="CI137" i="10"/>
  <c r="CH137" i="10"/>
  <c r="CG137" i="10"/>
  <c r="CF137" i="10"/>
  <c r="CE137" i="10"/>
  <c r="CD137" i="10"/>
  <c r="CC137" i="10"/>
  <c r="CB137" i="10"/>
  <c r="BX137" i="10"/>
  <c r="BW137" i="10"/>
  <c r="BV137" i="10"/>
  <c r="BU137" i="10"/>
  <c r="BT137" i="10"/>
  <c r="BS137" i="10"/>
  <c r="BR137" i="10"/>
  <c r="BQ137" i="10"/>
  <c r="BP137" i="10"/>
  <c r="BO137" i="10"/>
  <c r="BK137" i="10"/>
  <c r="BJ137" i="10"/>
  <c r="BI137" i="10"/>
  <c r="BH137" i="10"/>
  <c r="BG137" i="10"/>
  <c r="BF137" i="10"/>
  <c r="BE137" i="10"/>
  <c r="BD137" i="10"/>
  <c r="BC137" i="10"/>
  <c r="BB137" i="10"/>
  <c r="AX137" i="10"/>
  <c r="AW137" i="10"/>
  <c r="AV137" i="10"/>
  <c r="AU137" i="10"/>
  <c r="AT137" i="10"/>
  <c r="AS137" i="10"/>
  <c r="AR137" i="10"/>
  <c r="AQ137" i="10"/>
  <c r="AP137" i="10"/>
  <c r="AO137" i="10"/>
  <c r="AJ137" i="10"/>
  <c r="AH137" i="10"/>
  <c r="AG137" i="10"/>
  <c r="AD137" i="10"/>
  <c r="AC137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H141" i="10"/>
  <c r="AJ141" i="10"/>
  <c r="AO141" i="10"/>
  <c r="AP141" i="10"/>
  <c r="AQ141" i="10"/>
  <c r="AR141" i="10"/>
  <c r="AS141" i="10"/>
  <c r="AT141" i="10"/>
  <c r="AU141" i="10"/>
  <c r="AV141" i="10"/>
  <c r="AW141" i="10"/>
  <c r="AX141" i="10"/>
  <c r="BB141" i="10"/>
  <c r="BC141" i="10"/>
  <c r="BD141" i="10"/>
  <c r="BE141" i="10"/>
  <c r="BF141" i="10"/>
  <c r="BG141" i="10"/>
  <c r="BH141" i="10"/>
  <c r="BI141" i="10"/>
  <c r="BJ141" i="10"/>
  <c r="BK141" i="10"/>
  <c r="BO141" i="10"/>
  <c r="BP141" i="10"/>
  <c r="BQ141" i="10"/>
  <c r="BR141" i="10"/>
  <c r="BS141" i="10"/>
  <c r="BT141" i="10"/>
  <c r="BU141" i="10"/>
  <c r="BV141" i="10"/>
  <c r="BW141" i="10"/>
  <c r="BX141" i="10"/>
  <c r="CB141" i="10"/>
  <c r="CC141" i="10"/>
  <c r="CD141" i="10"/>
  <c r="CE141" i="10"/>
  <c r="CF141" i="10"/>
  <c r="CG141" i="10"/>
  <c r="CH141" i="10"/>
  <c r="CI141" i="10"/>
  <c r="CJ141" i="10"/>
  <c r="CK141" i="10"/>
  <c r="F141" i="10"/>
  <c r="CK129" i="10"/>
  <c r="CJ129" i="10"/>
  <c r="CI129" i="10"/>
  <c r="CH129" i="10"/>
  <c r="CG129" i="10"/>
  <c r="CF129" i="10"/>
  <c r="CE129" i="10"/>
  <c r="CD129" i="10"/>
  <c r="CC129" i="10"/>
  <c r="CB129" i="10"/>
  <c r="BX129" i="10"/>
  <c r="BW129" i="10"/>
  <c r="BV129" i="10"/>
  <c r="BU129" i="10"/>
  <c r="BT129" i="10"/>
  <c r="BS129" i="10"/>
  <c r="BR129" i="10"/>
  <c r="BQ129" i="10"/>
  <c r="BP129" i="10"/>
  <c r="BO129" i="10"/>
  <c r="BK129" i="10"/>
  <c r="BJ129" i="10"/>
  <c r="BI129" i="10"/>
  <c r="BH129" i="10"/>
  <c r="BG129" i="10"/>
  <c r="BF129" i="10"/>
  <c r="BE129" i="10"/>
  <c r="BD129" i="10"/>
  <c r="BC129" i="10"/>
  <c r="BB129" i="10"/>
  <c r="AX129" i="10"/>
  <c r="AW129" i="10"/>
  <c r="AV129" i="10"/>
  <c r="AU129" i="10"/>
  <c r="AT129" i="10"/>
  <c r="AS129" i="10"/>
  <c r="AR129" i="10"/>
  <c r="AQ129" i="10"/>
  <c r="AP129" i="10"/>
  <c r="AO129" i="10"/>
  <c r="AJ129" i="10"/>
  <c r="AH129" i="10"/>
  <c r="AG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K123" i="10"/>
  <c r="CJ123" i="10"/>
  <c r="CI123" i="10"/>
  <c r="CH123" i="10"/>
  <c r="CG123" i="10"/>
  <c r="CF123" i="10"/>
  <c r="CE123" i="10"/>
  <c r="CD123" i="10"/>
  <c r="CC123" i="10"/>
  <c r="CB123" i="10"/>
  <c r="BX123" i="10"/>
  <c r="BW123" i="10"/>
  <c r="BV123" i="10"/>
  <c r="BU123" i="10"/>
  <c r="BT123" i="10"/>
  <c r="BS123" i="10"/>
  <c r="BR123" i="10"/>
  <c r="BQ123" i="10"/>
  <c r="BP123" i="10"/>
  <c r="BO123" i="10"/>
  <c r="BK123" i="10"/>
  <c r="BJ123" i="10"/>
  <c r="BI123" i="10"/>
  <c r="BH123" i="10"/>
  <c r="BG123" i="10"/>
  <c r="BF123" i="10"/>
  <c r="BE123" i="10"/>
  <c r="BD123" i="10"/>
  <c r="BC123" i="10"/>
  <c r="BB123" i="10"/>
  <c r="AX123" i="10"/>
  <c r="AW123" i="10"/>
  <c r="AV123" i="10"/>
  <c r="AU123" i="10"/>
  <c r="AT123" i="10"/>
  <c r="AS123" i="10"/>
  <c r="AR123" i="10"/>
  <c r="AQ123" i="10"/>
  <c r="AP123" i="10"/>
  <c r="AO123" i="10"/>
  <c r="AJ123" i="10"/>
  <c r="AH123" i="10"/>
  <c r="AG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K120" i="10"/>
  <c r="CJ120" i="10"/>
  <c r="CI120" i="10"/>
  <c r="CH120" i="10"/>
  <c r="CG120" i="10"/>
  <c r="CF120" i="10"/>
  <c r="CE120" i="10"/>
  <c r="CD120" i="10"/>
  <c r="CC120" i="10"/>
  <c r="CB120" i="10"/>
  <c r="BX120" i="10"/>
  <c r="BW120" i="10"/>
  <c r="BV120" i="10"/>
  <c r="BU120" i="10"/>
  <c r="BT120" i="10"/>
  <c r="BS120" i="10"/>
  <c r="BR120" i="10"/>
  <c r="BQ120" i="10"/>
  <c r="BP120" i="10"/>
  <c r="BO120" i="10"/>
  <c r="BK120" i="10"/>
  <c r="BJ120" i="10"/>
  <c r="BI120" i="10"/>
  <c r="BH120" i="10"/>
  <c r="BG120" i="10"/>
  <c r="BF120" i="10"/>
  <c r="BE120" i="10"/>
  <c r="BD120" i="10"/>
  <c r="BC120" i="10"/>
  <c r="BB120" i="10"/>
  <c r="AX120" i="10"/>
  <c r="AW120" i="10"/>
  <c r="AV120" i="10"/>
  <c r="AU120" i="10"/>
  <c r="AT120" i="10"/>
  <c r="AS120" i="10"/>
  <c r="AR120" i="10"/>
  <c r="AQ120" i="10"/>
  <c r="AP120" i="10"/>
  <c r="AO120" i="10"/>
  <c r="AJ120" i="10"/>
  <c r="AH120" i="10"/>
  <c r="AG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K118" i="10"/>
  <c r="CJ118" i="10"/>
  <c r="CI118" i="10"/>
  <c r="CH118" i="10"/>
  <c r="CG118" i="10"/>
  <c r="CF118" i="10"/>
  <c r="CE118" i="10"/>
  <c r="CD118" i="10"/>
  <c r="CC118" i="10"/>
  <c r="CB118" i="10"/>
  <c r="BX118" i="10"/>
  <c r="BW118" i="10"/>
  <c r="BV118" i="10"/>
  <c r="BU118" i="10"/>
  <c r="BT118" i="10"/>
  <c r="BS118" i="10"/>
  <c r="BR118" i="10"/>
  <c r="BQ118" i="10"/>
  <c r="BP118" i="10"/>
  <c r="BO118" i="10"/>
  <c r="BK118" i="10"/>
  <c r="BJ118" i="10"/>
  <c r="BI118" i="10"/>
  <c r="BH118" i="10"/>
  <c r="BG118" i="10"/>
  <c r="BF118" i="10"/>
  <c r="BE118" i="10"/>
  <c r="BD118" i="10"/>
  <c r="BC118" i="10"/>
  <c r="BB118" i="10"/>
  <c r="AX118" i="10"/>
  <c r="AW118" i="10"/>
  <c r="AV118" i="10"/>
  <c r="AU118" i="10"/>
  <c r="AT118" i="10"/>
  <c r="AS118" i="10"/>
  <c r="AR118" i="10"/>
  <c r="AQ118" i="10"/>
  <c r="AP118" i="10"/>
  <c r="AO118" i="10"/>
  <c r="AJ118" i="10"/>
  <c r="AH118" i="10"/>
  <c r="AG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K114" i="10"/>
  <c r="CJ114" i="10"/>
  <c r="CI114" i="10"/>
  <c r="CH114" i="10"/>
  <c r="CG114" i="10"/>
  <c r="CF114" i="10"/>
  <c r="CE114" i="10"/>
  <c r="CD114" i="10"/>
  <c r="CC114" i="10"/>
  <c r="CB114" i="10"/>
  <c r="BX114" i="10"/>
  <c r="BW114" i="10"/>
  <c r="BV114" i="10"/>
  <c r="BU114" i="10"/>
  <c r="BT114" i="10"/>
  <c r="BS114" i="10"/>
  <c r="BR114" i="10"/>
  <c r="BQ114" i="10"/>
  <c r="BP114" i="10"/>
  <c r="BO114" i="10"/>
  <c r="BK114" i="10"/>
  <c r="BJ114" i="10"/>
  <c r="BI114" i="10"/>
  <c r="BH114" i="10"/>
  <c r="BG114" i="10"/>
  <c r="BF114" i="10"/>
  <c r="BE114" i="10"/>
  <c r="BD114" i="10"/>
  <c r="BC114" i="10"/>
  <c r="BB114" i="10"/>
  <c r="AX114" i="10"/>
  <c r="AW114" i="10"/>
  <c r="AV114" i="10"/>
  <c r="AU114" i="10"/>
  <c r="AT114" i="10"/>
  <c r="AS114" i="10"/>
  <c r="AR114" i="10"/>
  <c r="AQ114" i="10"/>
  <c r="AP114" i="10"/>
  <c r="AO114" i="10"/>
  <c r="AJ114" i="10"/>
  <c r="AH114" i="10"/>
  <c r="AG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K108" i="10"/>
  <c r="CJ108" i="10"/>
  <c r="CI108" i="10"/>
  <c r="CH108" i="10"/>
  <c r="CG108" i="10"/>
  <c r="CF108" i="10"/>
  <c r="CE108" i="10"/>
  <c r="CD108" i="10"/>
  <c r="CC108" i="10"/>
  <c r="CB108" i="10"/>
  <c r="BX108" i="10"/>
  <c r="BW108" i="10"/>
  <c r="BV108" i="10"/>
  <c r="BU108" i="10"/>
  <c r="BT108" i="10"/>
  <c r="BS108" i="10"/>
  <c r="BR108" i="10"/>
  <c r="BQ108" i="10"/>
  <c r="BP108" i="10"/>
  <c r="BO108" i="10"/>
  <c r="BK108" i="10"/>
  <c r="BJ108" i="10"/>
  <c r="BI108" i="10"/>
  <c r="BH108" i="10"/>
  <c r="BG108" i="10"/>
  <c r="BF108" i="10"/>
  <c r="BE108" i="10"/>
  <c r="BD108" i="10"/>
  <c r="BC108" i="10"/>
  <c r="BB108" i="10"/>
  <c r="AX108" i="10"/>
  <c r="AW108" i="10"/>
  <c r="AV108" i="10"/>
  <c r="AU108" i="10"/>
  <c r="AT108" i="10"/>
  <c r="AS108" i="10"/>
  <c r="AR108" i="10"/>
  <c r="AQ108" i="10"/>
  <c r="AP108" i="10"/>
  <c r="AO108" i="10"/>
  <c r="AJ108" i="10"/>
  <c r="AH108" i="10"/>
  <c r="AG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G105" i="10"/>
  <c r="AH105" i="10"/>
  <c r="AJ105" i="10"/>
  <c r="AO105" i="10"/>
  <c r="AP105" i="10"/>
  <c r="AQ105" i="10"/>
  <c r="AR105" i="10"/>
  <c r="AS105" i="10"/>
  <c r="AT105" i="10"/>
  <c r="AU105" i="10"/>
  <c r="AV105" i="10"/>
  <c r="AW105" i="10"/>
  <c r="AX105" i="10"/>
  <c r="BB105" i="10"/>
  <c r="BC105" i="10"/>
  <c r="BD105" i="10"/>
  <c r="BE105" i="10"/>
  <c r="BF105" i="10"/>
  <c r="BG105" i="10"/>
  <c r="BH105" i="10"/>
  <c r="BI105" i="10"/>
  <c r="BJ105" i="10"/>
  <c r="BK105" i="10"/>
  <c r="BO105" i="10"/>
  <c r="BP105" i="10"/>
  <c r="BQ105" i="10"/>
  <c r="BR105" i="10"/>
  <c r="BS105" i="10"/>
  <c r="BT105" i="10"/>
  <c r="BU105" i="10"/>
  <c r="BV105" i="10"/>
  <c r="BW105" i="10"/>
  <c r="BX105" i="10"/>
  <c r="CB105" i="10"/>
  <c r="CC105" i="10"/>
  <c r="CD105" i="10"/>
  <c r="CE105" i="10"/>
  <c r="CF105" i="10"/>
  <c r="CG105" i="10"/>
  <c r="CH105" i="10"/>
  <c r="CI105" i="10"/>
  <c r="CJ105" i="10"/>
  <c r="CK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G101" i="10"/>
  <c r="AH101" i="10"/>
  <c r="AJ101" i="10"/>
  <c r="AO101" i="10"/>
  <c r="AP101" i="10"/>
  <c r="AQ101" i="10"/>
  <c r="AR101" i="10"/>
  <c r="AS101" i="10"/>
  <c r="AT101" i="10"/>
  <c r="AU101" i="10"/>
  <c r="AV101" i="10"/>
  <c r="AW101" i="10"/>
  <c r="AX101" i="10"/>
  <c r="BB101" i="10"/>
  <c r="BC101" i="10"/>
  <c r="BD101" i="10"/>
  <c r="BE101" i="10"/>
  <c r="BF101" i="10"/>
  <c r="BG101" i="10"/>
  <c r="BH101" i="10"/>
  <c r="BI101" i="10"/>
  <c r="BJ101" i="10"/>
  <c r="BK101" i="10"/>
  <c r="BO101" i="10"/>
  <c r="BP101" i="10"/>
  <c r="BQ101" i="10"/>
  <c r="BR101" i="10"/>
  <c r="BS101" i="10"/>
  <c r="BT101" i="10"/>
  <c r="BU101" i="10"/>
  <c r="BV101" i="10"/>
  <c r="BW101" i="10"/>
  <c r="BX101" i="10"/>
  <c r="CB101" i="10"/>
  <c r="CC101" i="10"/>
  <c r="CD101" i="10"/>
  <c r="CE101" i="10"/>
  <c r="CF101" i="10"/>
  <c r="CG101" i="10"/>
  <c r="CH101" i="10"/>
  <c r="CI101" i="10"/>
  <c r="CJ101" i="10"/>
  <c r="CK101" i="10"/>
  <c r="CK92" i="10"/>
  <c r="CJ92" i="10"/>
  <c r="CI92" i="10"/>
  <c r="CH92" i="10"/>
  <c r="CG92" i="10"/>
  <c r="CF92" i="10"/>
  <c r="CE92" i="10"/>
  <c r="CD92" i="10"/>
  <c r="CC92" i="10"/>
  <c r="CB92" i="10"/>
  <c r="BX92" i="10"/>
  <c r="BW92" i="10"/>
  <c r="BV92" i="10"/>
  <c r="BU92" i="10"/>
  <c r="BT92" i="10"/>
  <c r="BS92" i="10"/>
  <c r="BR92" i="10"/>
  <c r="BQ92" i="10"/>
  <c r="BP92" i="10"/>
  <c r="BO92" i="10"/>
  <c r="BK92" i="10"/>
  <c r="BJ92" i="10"/>
  <c r="BI92" i="10"/>
  <c r="BH92" i="10"/>
  <c r="BG92" i="10"/>
  <c r="BF92" i="10"/>
  <c r="BE92" i="10"/>
  <c r="BD92" i="10"/>
  <c r="BC92" i="10"/>
  <c r="BB92" i="10"/>
  <c r="AX92" i="10"/>
  <c r="AW92" i="10"/>
  <c r="AV92" i="10"/>
  <c r="AU92" i="10"/>
  <c r="AT92" i="10"/>
  <c r="AS92" i="10"/>
  <c r="AR92" i="10"/>
  <c r="AQ92" i="10"/>
  <c r="AP92" i="10"/>
  <c r="AO92" i="10"/>
  <c r="AJ92" i="10"/>
  <c r="AH92" i="10"/>
  <c r="AG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G82" i="10"/>
  <c r="AH82" i="10"/>
  <c r="AJ82" i="10"/>
  <c r="AO82" i="10"/>
  <c r="AP82" i="10"/>
  <c r="AQ82" i="10"/>
  <c r="AR82" i="10"/>
  <c r="AS82" i="10"/>
  <c r="AT82" i="10"/>
  <c r="AU82" i="10"/>
  <c r="AV82" i="10"/>
  <c r="AW82" i="10"/>
  <c r="AX82" i="10"/>
  <c r="BB82" i="10"/>
  <c r="BC82" i="10"/>
  <c r="BD82" i="10"/>
  <c r="BE82" i="10"/>
  <c r="BF82" i="10"/>
  <c r="BG82" i="10"/>
  <c r="BH82" i="10"/>
  <c r="BI82" i="10"/>
  <c r="BJ82" i="10"/>
  <c r="BK82" i="10"/>
  <c r="BO82" i="10"/>
  <c r="BP82" i="10"/>
  <c r="BQ82" i="10"/>
  <c r="BR82" i="10"/>
  <c r="BS82" i="10"/>
  <c r="BT82" i="10"/>
  <c r="BU82" i="10"/>
  <c r="BV82" i="10"/>
  <c r="BW82" i="10"/>
  <c r="BX82" i="10"/>
  <c r="CB82" i="10"/>
  <c r="CC82" i="10"/>
  <c r="CD82" i="10"/>
  <c r="CE82" i="10"/>
  <c r="CF82" i="10"/>
  <c r="CG82" i="10"/>
  <c r="CH82" i="10"/>
  <c r="CI82" i="10"/>
  <c r="CJ82" i="10"/>
  <c r="CK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G79" i="10"/>
  <c r="AH79" i="10"/>
  <c r="AJ79" i="10"/>
  <c r="AO79" i="10"/>
  <c r="AP79" i="10"/>
  <c r="AQ79" i="10"/>
  <c r="AR79" i="10"/>
  <c r="AS79" i="10"/>
  <c r="AT79" i="10"/>
  <c r="AU79" i="10"/>
  <c r="AV79" i="10"/>
  <c r="AW79" i="10"/>
  <c r="AX79" i="10"/>
  <c r="BB79" i="10"/>
  <c r="BC79" i="10"/>
  <c r="BD79" i="10"/>
  <c r="BE79" i="10"/>
  <c r="BF79" i="10"/>
  <c r="BG79" i="10"/>
  <c r="BH79" i="10"/>
  <c r="BI79" i="10"/>
  <c r="BJ79" i="10"/>
  <c r="BK79" i="10"/>
  <c r="BO79" i="10"/>
  <c r="BP79" i="10"/>
  <c r="BQ79" i="10"/>
  <c r="BR79" i="10"/>
  <c r="BS79" i="10"/>
  <c r="BT79" i="10"/>
  <c r="BU79" i="10"/>
  <c r="BV79" i="10"/>
  <c r="BW79" i="10"/>
  <c r="BX79" i="10"/>
  <c r="CB79" i="10"/>
  <c r="CC79" i="10"/>
  <c r="CD79" i="10"/>
  <c r="CE79" i="10"/>
  <c r="CF79" i="10"/>
  <c r="CG79" i="10"/>
  <c r="CH79" i="10"/>
  <c r="CI79" i="10"/>
  <c r="CJ79" i="10"/>
  <c r="CK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G71" i="10"/>
  <c r="AH71" i="10"/>
  <c r="AJ71" i="10"/>
  <c r="AO71" i="10"/>
  <c r="AP71" i="10"/>
  <c r="AQ71" i="10"/>
  <c r="AR71" i="10"/>
  <c r="AS71" i="10"/>
  <c r="AT71" i="10"/>
  <c r="AU71" i="10"/>
  <c r="AV71" i="10"/>
  <c r="AW71" i="10"/>
  <c r="AX71" i="10"/>
  <c r="BB71" i="10"/>
  <c r="BC71" i="10"/>
  <c r="BD71" i="10"/>
  <c r="BE71" i="10"/>
  <c r="BF71" i="10"/>
  <c r="BG71" i="10"/>
  <c r="BH71" i="10"/>
  <c r="BI71" i="10"/>
  <c r="BJ71" i="10"/>
  <c r="BK71" i="10"/>
  <c r="BO71" i="10"/>
  <c r="BP71" i="10"/>
  <c r="BQ71" i="10"/>
  <c r="BR71" i="10"/>
  <c r="BS71" i="10"/>
  <c r="BT71" i="10"/>
  <c r="BU71" i="10"/>
  <c r="BV71" i="10"/>
  <c r="BW71" i="10"/>
  <c r="BX71" i="10"/>
  <c r="CB71" i="10"/>
  <c r="CC71" i="10"/>
  <c r="CD71" i="10"/>
  <c r="CE71" i="10"/>
  <c r="CF71" i="10"/>
  <c r="CG71" i="10"/>
  <c r="CH71" i="10"/>
  <c r="CI71" i="10"/>
  <c r="CJ71" i="10"/>
  <c r="CK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G67" i="10"/>
  <c r="AH67" i="10"/>
  <c r="AJ67" i="10"/>
  <c r="AO67" i="10"/>
  <c r="AP67" i="10"/>
  <c r="AQ67" i="10"/>
  <c r="AR67" i="10"/>
  <c r="AS67" i="10"/>
  <c r="AT67" i="10"/>
  <c r="AU67" i="10"/>
  <c r="AV67" i="10"/>
  <c r="AW67" i="10"/>
  <c r="AX67" i="10"/>
  <c r="BB67" i="10"/>
  <c r="BC67" i="10"/>
  <c r="BD67" i="10"/>
  <c r="BE67" i="10"/>
  <c r="BF67" i="10"/>
  <c r="BG67" i="10"/>
  <c r="BH67" i="10"/>
  <c r="BI67" i="10"/>
  <c r="BJ67" i="10"/>
  <c r="BK67" i="10"/>
  <c r="BO67" i="10"/>
  <c r="BP67" i="10"/>
  <c r="BQ67" i="10"/>
  <c r="BR67" i="10"/>
  <c r="BS67" i="10"/>
  <c r="BT67" i="10"/>
  <c r="BU67" i="10"/>
  <c r="BV67" i="10"/>
  <c r="BW67" i="10"/>
  <c r="BX67" i="10"/>
  <c r="CB67" i="10"/>
  <c r="CC67" i="10"/>
  <c r="CD67" i="10"/>
  <c r="CE67" i="10"/>
  <c r="CF67" i="10"/>
  <c r="CG67" i="10"/>
  <c r="CH67" i="10"/>
  <c r="CI67" i="10"/>
  <c r="CJ67" i="10"/>
  <c r="CK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G62" i="10"/>
  <c r="AH62" i="10"/>
  <c r="AJ62" i="10"/>
  <c r="AO62" i="10"/>
  <c r="AP62" i="10"/>
  <c r="AQ62" i="10"/>
  <c r="AR62" i="10"/>
  <c r="AS62" i="10"/>
  <c r="AT62" i="10"/>
  <c r="AU62" i="10"/>
  <c r="AV62" i="10"/>
  <c r="AW62" i="10"/>
  <c r="AX62" i="10"/>
  <c r="BB62" i="10"/>
  <c r="BC62" i="10"/>
  <c r="BD62" i="10"/>
  <c r="BE62" i="10"/>
  <c r="BF62" i="10"/>
  <c r="BG62" i="10"/>
  <c r="BH62" i="10"/>
  <c r="BI62" i="10"/>
  <c r="BJ62" i="10"/>
  <c r="BK62" i="10"/>
  <c r="BO62" i="10"/>
  <c r="BP62" i="10"/>
  <c r="BQ62" i="10"/>
  <c r="BR62" i="10"/>
  <c r="BS62" i="10"/>
  <c r="BT62" i="10"/>
  <c r="BU62" i="10"/>
  <c r="BV62" i="10"/>
  <c r="BW62" i="10"/>
  <c r="BX62" i="10"/>
  <c r="CB62" i="10"/>
  <c r="CC62" i="10"/>
  <c r="CD62" i="10"/>
  <c r="CE62" i="10"/>
  <c r="CF62" i="10"/>
  <c r="CG62" i="10"/>
  <c r="CH62" i="10"/>
  <c r="CI62" i="10"/>
  <c r="CJ62" i="10"/>
  <c r="CK62" i="10"/>
  <c r="F71" i="10"/>
  <c r="F67" i="10"/>
  <c r="F62" i="10"/>
  <c r="AI142" i="10" l="1"/>
  <c r="AL142" i="10" s="1"/>
  <c r="AI156" i="10"/>
  <c r="AL156" i="10" s="1"/>
  <c r="AI122" i="10"/>
  <c r="AL122" i="10" s="1"/>
  <c r="CA28" i="10"/>
  <c r="AY39" i="10"/>
  <c r="BL132" i="10"/>
  <c r="BY144" i="10"/>
  <c r="CL162" i="10"/>
  <c r="AY31" i="10"/>
  <c r="BL54" i="10"/>
  <c r="AY54" i="10"/>
  <c r="CL73" i="10"/>
  <c r="BY91" i="10"/>
  <c r="BY100" i="10"/>
  <c r="BY111" i="10"/>
  <c r="BY155" i="10"/>
  <c r="BL163" i="10"/>
  <c r="BY74" i="10"/>
  <c r="BY84" i="10"/>
  <c r="CL112" i="10"/>
  <c r="BY112" i="10"/>
  <c r="CL148" i="10"/>
  <c r="BY164" i="10"/>
  <c r="BL164" i="10"/>
  <c r="AY33" i="10"/>
  <c r="AK33" i="10" s="1"/>
  <c r="CL33" i="10"/>
  <c r="BL33" i="10"/>
  <c r="AY47" i="10"/>
  <c r="AK47" i="10" s="1"/>
  <c r="BY47" i="10"/>
  <c r="CL64" i="10"/>
  <c r="CL75" i="10"/>
  <c r="BY75" i="10"/>
  <c r="CL85" i="10"/>
  <c r="BY85" i="10"/>
  <c r="CL94" i="10"/>
  <c r="AY103" i="10"/>
  <c r="CL103" i="10"/>
  <c r="BY103" i="10"/>
  <c r="CL125" i="10"/>
  <c r="BY125" i="10"/>
  <c r="CA137" i="10"/>
  <c r="BN137" i="10"/>
  <c r="BA137" i="10"/>
  <c r="AN137" i="10"/>
  <c r="BY149" i="10"/>
  <c r="BL149" i="10"/>
  <c r="CL149" i="10"/>
  <c r="BY157" i="10"/>
  <c r="BL157" i="10"/>
  <c r="CL157" i="10"/>
  <c r="BY165" i="10"/>
  <c r="CL165" i="10"/>
  <c r="BL165" i="10"/>
  <c r="CL34" i="10"/>
  <c r="BY34" i="10"/>
  <c r="BL34" i="10"/>
  <c r="AY48" i="10"/>
  <c r="AK48" i="10" s="1"/>
  <c r="CL48" i="10"/>
  <c r="CL65" i="10"/>
  <c r="BY65" i="10"/>
  <c r="CL76" i="10"/>
  <c r="BY76" i="10"/>
  <c r="CL86" i="10"/>
  <c r="BY86" i="10"/>
  <c r="CL95" i="10"/>
  <c r="BY95" i="10"/>
  <c r="BY126" i="10"/>
  <c r="CL140" i="10"/>
  <c r="BY140" i="10"/>
  <c r="BL140" i="10"/>
  <c r="BL150" i="10"/>
  <c r="CL150" i="10"/>
  <c r="BY150" i="10"/>
  <c r="BY158" i="10"/>
  <c r="BL158" i="10"/>
  <c r="CL158" i="10"/>
  <c r="BY166" i="10"/>
  <c r="CL166" i="10"/>
  <c r="BL166" i="10"/>
  <c r="BY25" i="10"/>
  <c r="BL25" i="10"/>
  <c r="AY35" i="10"/>
  <c r="BY35" i="10"/>
  <c r="BL35" i="10"/>
  <c r="AY49" i="10"/>
  <c r="CL49" i="10"/>
  <c r="BY49" i="10"/>
  <c r="CL66" i="10"/>
  <c r="BY66" i="10"/>
  <c r="CL77" i="10"/>
  <c r="BY77" i="10"/>
  <c r="CL87" i="10"/>
  <c r="BY87" i="10"/>
  <c r="CL96" i="10"/>
  <c r="BY96" i="10"/>
  <c r="CL116" i="10"/>
  <c r="BY116" i="10"/>
  <c r="CL127" i="10"/>
  <c r="BY127" i="10"/>
  <c r="BL139" i="10"/>
  <c r="CL139" i="10"/>
  <c r="BY139" i="10"/>
  <c r="BY151" i="10"/>
  <c r="BL151" i="10"/>
  <c r="BL159" i="10"/>
  <c r="CL159" i="10"/>
  <c r="BY159" i="10"/>
  <c r="CL167" i="10"/>
  <c r="BY167" i="10"/>
  <c r="BL167" i="10"/>
  <c r="AY26" i="10"/>
  <c r="CL26" i="10"/>
  <c r="BY26" i="10"/>
  <c r="BL26" i="10"/>
  <c r="CL36" i="10"/>
  <c r="BY36" i="10"/>
  <c r="BL36" i="10"/>
  <c r="CL51" i="10"/>
  <c r="BL51" i="10"/>
  <c r="BY78" i="10"/>
  <c r="CL88" i="10"/>
  <c r="BY88" i="10"/>
  <c r="CL97" i="10"/>
  <c r="BY97" i="10"/>
  <c r="CL107" i="10"/>
  <c r="BY107" i="10"/>
  <c r="CL117" i="10"/>
  <c r="AY117" i="10"/>
  <c r="BY117" i="10"/>
  <c r="BL128" i="10"/>
  <c r="CL128" i="10"/>
  <c r="BY128" i="10"/>
  <c r="CL152" i="10"/>
  <c r="BY152" i="10"/>
  <c r="BL152" i="10"/>
  <c r="BL160" i="10"/>
  <c r="CL160" i="10"/>
  <c r="BY160" i="10"/>
  <c r="AY27" i="10"/>
  <c r="BY27" i="10"/>
  <c r="CL38" i="10"/>
  <c r="BY38" i="10"/>
  <c r="BA37" i="10"/>
  <c r="AY52" i="10"/>
  <c r="BY52" i="10"/>
  <c r="CL69" i="10"/>
  <c r="BY69" i="10"/>
  <c r="AN79" i="10"/>
  <c r="CA79" i="10"/>
  <c r="BN79" i="10"/>
  <c r="BA79" i="10"/>
  <c r="CL89" i="10"/>
  <c r="BY89" i="10"/>
  <c r="CL98" i="10"/>
  <c r="BY98" i="10"/>
  <c r="BA118" i="10"/>
  <c r="AN118" i="10"/>
  <c r="CA118" i="10"/>
  <c r="BN118" i="10"/>
  <c r="BN129" i="10"/>
  <c r="AN129" i="10"/>
  <c r="BA129" i="10"/>
  <c r="CA129" i="10"/>
  <c r="CL143" i="10"/>
  <c r="BY143" i="10"/>
  <c r="CL153" i="10"/>
  <c r="BY153" i="10"/>
  <c r="BL153" i="10"/>
  <c r="CL161" i="10"/>
  <c r="BL161" i="10"/>
  <c r="BY161" i="10"/>
  <c r="AF120" i="10"/>
  <c r="Z134" i="10"/>
  <c r="AI66" i="10"/>
  <c r="AL66" i="10" s="1"/>
  <c r="AI73" i="10"/>
  <c r="AL73" i="10" s="1"/>
  <c r="AI77" i="10"/>
  <c r="AL77" i="10" s="1"/>
  <c r="AI83" i="10"/>
  <c r="AL83" i="10" s="1"/>
  <c r="AI87" i="10"/>
  <c r="AL87" i="10" s="1"/>
  <c r="AI91" i="10"/>
  <c r="AL91" i="10" s="1"/>
  <c r="AI96" i="10"/>
  <c r="AL96" i="10" s="1"/>
  <c r="AI100" i="10"/>
  <c r="AL100" i="10" s="1"/>
  <c r="AF105" i="10"/>
  <c r="AI65" i="10"/>
  <c r="AL65" i="10" s="1"/>
  <c r="AI72" i="10"/>
  <c r="AL72" i="10" s="1"/>
  <c r="AI76" i="10"/>
  <c r="AL76" i="10" s="1"/>
  <c r="AI81" i="10"/>
  <c r="AL81" i="10" s="1"/>
  <c r="AI86" i="10"/>
  <c r="AL86" i="10" s="1"/>
  <c r="AI90" i="10"/>
  <c r="AL90" i="10" s="1"/>
  <c r="AI95" i="10"/>
  <c r="AL95" i="10" s="1"/>
  <c r="AI99" i="10"/>
  <c r="AL99" i="10" s="1"/>
  <c r="AI104" i="10"/>
  <c r="AL104" i="10" s="1"/>
  <c r="AI110" i="10"/>
  <c r="AL110" i="10" s="1"/>
  <c r="AI121" i="10"/>
  <c r="AL121" i="10" s="1"/>
  <c r="AI126" i="10"/>
  <c r="AL126" i="10" s="1"/>
  <c r="AI138" i="10"/>
  <c r="AL138" i="10" s="1"/>
  <c r="AI149" i="10"/>
  <c r="AL149" i="10" s="1"/>
  <c r="AI153" i="10"/>
  <c r="AL153" i="10" s="1"/>
  <c r="AI157" i="10"/>
  <c r="AL157" i="10" s="1"/>
  <c r="AI161" i="10"/>
  <c r="AL161" i="10" s="1"/>
  <c r="Q134" i="10"/>
  <c r="I134" i="10"/>
  <c r="CE134" i="10"/>
  <c r="Y134" i="10"/>
  <c r="AH134" i="10"/>
  <c r="U134" i="10"/>
  <c r="CB134" i="10"/>
  <c r="S134" i="10"/>
  <c r="L134" i="10"/>
  <c r="AA134" i="10"/>
  <c r="CG134" i="10"/>
  <c r="AU134" i="10"/>
  <c r="BH134" i="10"/>
  <c r="AI143" i="10"/>
  <c r="AL143" i="10" s="1"/>
  <c r="T134" i="10"/>
  <c r="K134" i="10"/>
  <c r="AB134" i="10"/>
  <c r="AR134" i="10"/>
  <c r="AD134" i="10"/>
  <c r="V134" i="10"/>
  <c r="N134" i="10"/>
  <c r="AI119" i="10"/>
  <c r="AL119" i="10" s="1"/>
  <c r="AC70" i="10"/>
  <c r="U70" i="10"/>
  <c r="M70" i="10"/>
  <c r="BK134" i="10"/>
  <c r="BC134" i="10"/>
  <c r="AS134" i="10"/>
  <c r="CK70" i="10"/>
  <c r="CC70" i="10"/>
  <c r="BI70" i="10"/>
  <c r="AD70" i="10"/>
  <c r="V70" i="10"/>
  <c r="N70" i="10"/>
  <c r="BX134" i="10"/>
  <c r="BP134" i="10"/>
  <c r="AI64" i="10"/>
  <c r="AL64" i="10" s="1"/>
  <c r="AI69" i="10"/>
  <c r="AL69" i="10" s="1"/>
  <c r="AI75" i="10"/>
  <c r="AL75" i="10" s="1"/>
  <c r="AI80" i="10"/>
  <c r="AL80" i="10" s="1"/>
  <c r="AI85" i="10"/>
  <c r="AL85" i="10" s="1"/>
  <c r="AI89" i="10"/>
  <c r="AL89" i="10" s="1"/>
  <c r="AI94" i="10"/>
  <c r="AL94" i="10" s="1"/>
  <c r="AI98" i="10"/>
  <c r="AL98" i="10" s="1"/>
  <c r="AI103" i="10"/>
  <c r="AL103" i="10" s="1"/>
  <c r="AI109" i="10"/>
  <c r="AL109" i="10" s="1"/>
  <c r="AI113" i="10"/>
  <c r="AL113" i="10" s="1"/>
  <c r="AI125" i="10"/>
  <c r="AL125" i="10" s="1"/>
  <c r="AI130" i="10"/>
  <c r="AL130" i="10" s="1"/>
  <c r="AI136" i="10"/>
  <c r="AL136" i="10" s="1"/>
  <c r="AI152" i="10"/>
  <c r="AL152" i="10" s="1"/>
  <c r="AI160" i="10"/>
  <c r="AL160" i="10" s="1"/>
  <c r="AI164" i="10"/>
  <c r="AL164" i="10" s="1"/>
  <c r="CF134" i="10"/>
  <c r="BD134" i="10"/>
  <c r="AJ134" i="10"/>
  <c r="AA70" i="10"/>
  <c r="S70" i="10"/>
  <c r="K70" i="10"/>
  <c r="AQ134" i="10"/>
  <c r="H134" i="10"/>
  <c r="P134" i="10"/>
  <c r="AI63" i="10"/>
  <c r="AL63" i="10" s="1"/>
  <c r="AI68" i="10"/>
  <c r="AL68" i="10" s="1"/>
  <c r="AI74" i="10"/>
  <c r="AL74" i="10" s="1"/>
  <c r="AE129" i="10"/>
  <c r="AE79" i="10"/>
  <c r="AF79" i="10"/>
  <c r="AF129" i="10"/>
  <c r="AF141" i="10"/>
  <c r="AI106" i="10"/>
  <c r="AL106" i="10" s="1"/>
  <c r="AI111" i="10"/>
  <c r="AL111" i="10" s="1"/>
  <c r="AI116" i="10"/>
  <c r="AL116" i="10" s="1"/>
  <c r="AI127" i="10"/>
  <c r="AL127" i="10" s="1"/>
  <c r="AI132" i="10"/>
  <c r="AL132" i="10" s="1"/>
  <c r="AI139" i="10"/>
  <c r="AL139" i="10" s="1"/>
  <c r="AI144" i="10"/>
  <c r="AL144" i="10" s="1"/>
  <c r="AI150" i="10"/>
  <c r="AL150" i="10" s="1"/>
  <c r="AI154" i="10"/>
  <c r="AL154" i="10" s="1"/>
  <c r="AI158" i="10"/>
  <c r="AL158" i="10" s="1"/>
  <c r="AI162" i="10"/>
  <c r="AL162" i="10" s="1"/>
  <c r="AI166" i="10"/>
  <c r="AL166" i="10" s="1"/>
  <c r="AI78" i="10"/>
  <c r="AL78" i="10" s="1"/>
  <c r="AI84" i="10"/>
  <c r="AL84" i="10" s="1"/>
  <c r="AI88" i="10"/>
  <c r="AL88" i="10" s="1"/>
  <c r="AI93" i="10"/>
  <c r="AL93" i="10" s="1"/>
  <c r="AI97" i="10"/>
  <c r="AL97" i="10" s="1"/>
  <c r="AI102" i="10"/>
  <c r="AL102" i="10" s="1"/>
  <c r="AI107" i="10"/>
  <c r="AL107" i="10" s="1"/>
  <c r="AI112" i="10"/>
  <c r="AL112" i="10" s="1"/>
  <c r="AI117" i="10"/>
  <c r="AL117" i="10" s="1"/>
  <c r="AI124" i="10"/>
  <c r="AL124" i="10" s="1"/>
  <c r="AI128" i="10"/>
  <c r="AL128" i="10" s="1"/>
  <c r="AI135" i="10"/>
  <c r="AL135" i="10" s="1"/>
  <c r="AI140" i="10"/>
  <c r="AL140" i="10" s="1"/>
  <c r="AI147" i="10"/>
  <c r="AL147" i="10" s="1"/>
  <c r="AI151" i="10"/>
  <c r="AL151" i="10" s="1"/>
  <c r="AI155" i="10"/>
  <c r="AL155" i="10" s="1"/>
  <c r="AI159" i="10"/>
  <c r="AL159" i="10" s="1"/>
  <c r="AF92" i="10"/>
  <c r="AE67" i="10"/>
  <c r="CD70" i="10"/>
  <c r="BJ70" i="10"/>
  <c r="BB70" i="10"/>
  <c r="AG70" i="10"/>
  <c r="W70" i="10"/>
  <c r="O70" i="10"/>
  <c r="G70" i="10"/>
  <c r="BS134" i="10"/>
  <c r="AB70" i="10"/>
  <c r="T70" i="10"/>
  <c r="L70" i="10"/>
  <c r="J70" i="10"/>
  <c r="R70" i="10"/>
  <c r="Z70" i="10"/>
  <c r="CH70" i="10"/>
  <c r="BE70" i="10"/>
  <c r="J134" i="10"/>
  <c r="R134" i="10"/>
  <c r="BO134" i="10"/>
  <c r="AE114" i="10"/>
  <c r="AI165" i="10"/>
  <c r="AL165" i="10" s="1"/>
  <c r="BF70" i="10"/>
  <c r="AT70" i="10"/>
  <c r="AJ70" i="10"/>
  <c r="Y70" i="10"/>
  <c r="Q70" i="10"/>
  <c r="I70" i="10"/>
  <c r="AE105" i="10"/>
  <c r="BH70" i="10"/>
  <c r="AF62" i="10"/>
  <c r="AF82" i="10"/>
  <c r="AF101" i="10"/>
  <c r="AF146" i="10"/>
  <c r="BU70" i="10"/>
  <c r="AH70" i="10"/>
  <c r="X70" i="10"/>
  <c r="P70" i="10"/>
  <c r="CL78" i="10"/>
  <c r="H70" i="10"/>
  <c r="BV70" i="10"/>
  <c r="AE71" i="10"/>
  <c r="AE82" i="10"/>
  <c r="AE120" i="10"/>
  <c r="AE123" i="10"/>
  <c r="X134" i="10"/>
  <c r="AO134" i="10"/>
  <c r="AF67" i="10"/>
  <c r="AF71" i="10"/>
  <c r="CL151" i="10"/>
  <c r="CJ70" i="10"/>
  <c r="AI131" i="10"/>
  <c r="AL131" i="10" s="1"/>
  <c r="CI70" i="10"/>
  <c r="BS70" i="10"/>
  <c r="BK70" i="10"/>
  <c r="BC70" i="10"/>
  <c r="CE70" i="10"/>
  <c r="CL29" i="10"/>
  <c r="AY29" i="10"/>
  <c r="BL29" i="10"/>
  <c r="BY29" i="10"/>
  <c r="CL39" i="10"/>
  <c r="BY39" i="10"/>
  <c r="BY53" i="10"/>
  <c r="BL53" i="10"/>
  <c r="AY53" i="10"/>
  <c r="CL81" i="10"/>
  <c r="BY81" i="10"/>
  <c r="BL81" i="10"/>
  <c r="CL90" i="10"/>
  <c r="BY90" i="10"/>
  <c r="CL99" i="10"/>
  <c r="BY99" i="10"/>
  <c r="CL110" i="10"/>
  <c r="BY110" i="10"/>
  <c r="CL132" i="10"/>
  <c r="BY132" i="10"/>
  <c r="CL144" i="10"/>
  <c r="BL144" i="10"/>
  <c r="BY154" i="10"/>
  <c r="CL154" i="10"/>
  <c r="BL154" i="10"/>
  <c r="BY162" i="10"/>
  <c r="BL162" i="10"/>
  <c r="CB70" i="10"/>
  <c r="AZ37" i="10"/>
  <c r="P61" i="10"/>
  <c r="H61" i="10"/>
  <c r="BW134" i="10"/>
  <c r="BG134" i="10"/>
  <c r="CL31" i="10"/>
  <c r="BY31" i="10"/>
  <c r="BL31" i="10"/>
  <c r="BY45" i="10"/>
  <c r="CL45" i="10"/>
  <c r="AY45" i="10"/>
  <c r="BY54" i="10"/>
  <c r="CL54" i="10"/>
  <c r="BY73" i="10"/>
  <c r="CL91" i="10"/>
  <c r="CL100" i="10"/>
  <c r="CL111" i="10"/>
  <c r="CL122" i="10"/>
  <c r="BY122" i="10"/>
  <c r="CL155" i="10"/>
  <c r="BL155" i="10"/>
  <c r="CL163" i="10"/>
  <c r="BY163" i="10"/>
  <c r="CG70" i="10"/>
  <c r="BQ70" i="10"/>
  <c r="BR70" i="10"/>
  <c r="BT70" i="10"/>
  <c r="AC134" i="10"/>
  <c r="AT134" i="10"/>
  <c r="BB134" i="10"/>
  <c r="CH134" i="10"/>
  <c r="AE62" i="10"/>
  <c r="AE92" i="10"/>
  <c r="AE101" i="10"/>
  <c r="AI163" i="10"/>
  <c r="AL163" i="10" s="1"/>
  <c r="AI167" i="10"/>
  <c r="AL167" i="10" s="1"/>
  <c r="BY32" i="10"/>
  <c r="CL32" i="10"/>
  <c r="BL32" i="10"/>
  <c r="AY32" i="10"/>
  <c r="AY46" i="10"/>
  <c r="CL46" i="10"/>
  <c r="BY46" i="10"/>
  <c r="CL74" i="10"/>
  <c r="AY74" i="10"/>
  <c r="CL84" i="10"/>
  <c r="AY112" i="10"/>
  <c r="BL148" i="10"/>
  <c r="BY148" i="10"/>
  <c r="CL156" i="10"/>
  <c r="BL156" i="10"/>
  <c r="BY156" i="10"/>
  <c r="CL164" i="10"/>
  <c r="X61" i="10"/>
  <c r="CF70" i="10"/>
  <c r="BX70" i="10"/>
  <c r="BP70" i="10"/>
  <c r="AF108" i="10"/>
  <c r="AF114" i="10"/>
  <c r="AF123" i="10"/>
  <c r="BY33" i="10"/>
  <c r="CL47" i="10"/>
  <c r="BY64" i="10"/>
  <c r="BY94" i="10"/>
  <c r="CL113" i="10"/>
  <c r="BY113" i="10"/>
  <c r="AI115" i="10"/>
  <c r="AL115" i="10" s="1"/>
  <c r="BD70" i="10"/>
  <c r="BW70" i="10"/>
  <c r="BO70" i="10"/>
  <c r="BG70" i="10"/>
  <c r="M134" i="10"/>
  <c r="G134" i="10"/>
  <c r="O134" i="10"/>
  <c r="W134" i="10"/>
  <c r="AE137" i="10"/>
  <c r="AE108" i="10"/>
  <c r="AE141" i="10"/>
  <c r="AE146" i="10"/>
  <c r="AI148" i="10"/>
  <c r="AL148" i="10" s="1"/>
  <c r="CL104" i="10"/>
  <c r="BY104" i="10"/>
  <c r="CL126" i="10"/>
  <c r="CI134" i="10"/>
  <c r="CD134" i="10"/>
  <c r="BT134" i="10"/>
  <c r="BR134" i="10"/>
  <c r="BV134" i="10"/>
  <c r="BQ134" i="10"/>
  <c r="BJ134" i="10"/>
  <c r="BE134" i="10"/>
  <c r="BF134" i="10"/>
  <c r="BI134" i="10"/>
  <c r="AV134" i="10"/>
  <c r="AW134" i="10"/>
  <c r="AP134" i="10"/>
  <c r="AX134" i="10"/>
  <c r="AU70" i="10"/>
  <c r="AS70" i="10"/>
  <c r="AX70" i="10"/>
  <c r="AP70" i="10"/>
  <c r="AO61" i="10"/>
  <c r="AR70" i="10"/>
  <c r="AQ70" i="10"/>
  <c r="AW70" i="10"/>
  <c r="AO70" i="10"/>
  <c r="AV70" i="10"/>
  <c r="AG134" i="10"/>
  <c r="BW61" i="10"/>
  <c r="R61" i="10"/>
  <c r="AQ61" i="10"/>
  <c r="CJ134" i="10"/>
  <c r="Z61" i="10"/>
  <c r="BO61" i="10"/>
  <c r="J61" i="10"/>
  <c r="BU134" i="10"/>
  <c r="CC134" i="10"/>
  <c r="CK134" i="10"/>
  <c r="BG61" i="10"/>
  <c r="CE61" i="10"/>
  <c r="AH61" i="10"/>
  <c r="F134" i="10"/>
  <c r="F70" i="10"/>
  <c r="F61" i="10"/>
  <c r="AG61" i="10"/>
  <c r="BC61" i="10"/>
  <c r="V61" i="10"/>
  <c r="N61" i="10"/>
  <c r="BS61" i="10"/>
  <c r="AD61" i="10"/>
  <c r="CI61" i="10"/>
  <c r="AU61" i="10"/>
  <c r="BK61" i="10"/>
  <c r="CK61" i="10"/>
  <c r="BU61" i="10"/>
  <c r="AW61" i="10"/>
  <c r="CC61" i="10"/>
  <c r="BE61" i="10"/>
  <c r="T61" i="10"/>
  <c r="AJ61" i="10"/>
  <c r="BQ61" i="10"/>
  <c r="AS61" i="10"/>
  <c r="CG61" i="10"/>
  <c r="L61" i="10"/>
  <c r="CF61" i="10"/>
  <c r="BX61" i="10"/>
  <c r="BP61" i="10"/>
  <c r="BH61" i="10"/>
  <c r="AR61" i="10"/>
  <c r="AA61" i="10"/>
  <c r="S61" i="10"/>
  <c r="K61" i="10"/>
  <c r="BI61" i="10"/>
  <c r="AB61" i="10"/>
  <c r="CD61" i="10"/>
  <c r="BV61" i="10"/>
  <c r="BF61" i="10"/>
  <c r="AX61" i="10"/>
  <c r="AP61" i="10"/>
  <c r="Y61" i="10"/>
  <c r="Q61" i="10"/>
  <c r="I61" i="10"/>
  <c r="CJ61" i="10"/>
  <c r="CB61" i="10"/>
  <c r="BT61" i="10"/>
  <c r="BD61" i="10"/>
  <c r="AV61" i="10"/>
  <c r="W61" i="10"/>
  <c r="O61" i="10"/>
  <c r="G61" i="10"/>
  <c r="CH61" i="10"/>
  <c r="BR61" i="10"/>
  <c r="BJ61" i="10"/>
  <c r="BB61" i="10"/>
  <c r="AT61" i="10"/>
  <c r="AC61" i="10"/>
  <c r="U61" i="10"/>
  <c r="M61" i="10"/>
  <c r="CL58" i="10"/>
  <c r="CL57" i="10"/>
  <c r="CL56" i="10"/>
  <c r="CL55" i="10"/>
  <c r="CK50" i="10"/>
  <c r="CJ50" i="10"/>
  <c r="CI50" i="10"/>
  <c r="CH50" i="10"/>
  <c r="CG50" i="10"/>
  <c r="CF50" i="10"/>
  <c r="CE50" i="10"/>
  <c r="CD50" i="10"/>
  <c r="CC50" i="10"/>
  <c r="CB50" i="10"/>
  <c r="CK44" i="10"/>
  <c r="CJ44" i="10"/>
  <c r="CI44" i="10"/>
  <c r="CH44" i="10"/>
  <c r="CG44" i="10"/>
  <c r="CF44" i="10"/>
  <c r="CE44" i="10"/>
  <c r="CD44" i="10"/>
  <c r="CC44" i="10"/>
  <c r="CB44" i="10"/>
  <c r="CL42" i="10"/>
  <c r="CK41" i="10"/>
  <c r="CJ41" i="10"/>
  <c r="CI41" i="10"/>
  <c r="CH41" i="10"/>
  <c r="CG41" i="10"/>
  <c r="CF41" i="10"/>
  <c r="CE41" i="10"/>
  <c r="CD41" i="10"/>
  <c r="CC41" i="10"/>
  <c r="CB41" i="10"/>
  <c r="CA41" i="10"/>
  <c r="BZ41" i="10"/>
  <c r="CL40" i="10"/>
  <c r="CK37" i="10"/>
  <c r="CJ37" i="10"/>
  <c r="CI37" i="10"/>
  <c r="CH37" i="10"/>
  <c r="CG37" i="10"/>
  <c r="CF37" i="10"/>
  <c r="CE37" i="10"/>
  <c r="CD37" i="10"/>
  <c r="CC37" i="10"/>
  <c r="CB37" i="10"/>
  <c r="CK30" i="10"/>
  <c r="CJ30" i="10"/>
  <c r="CI30" i="10"/>
  <c r="CH30" i="10"/>
  <c r="CG30" i="10"/>
  <c r="CF30" i="10"/>
  <c r="CE30" i="10"/>
  <c r="CD30" i="10"/>
  <c r="CC30" i="10"/>
  <c r="CB30" i="10"/>
  <c r="CK28" i="10"/>
  <c r="CJ28" i="10"/>
  <c r="CI28" i="10"/>
  <c r="CH28" i="10"/>
  <c r="CG28" i="10"/>
  <c r="CF28" i="10"/>
  <c r="CE28" i="10"/>
  <c r="CD28" i="10"/>
  <c r="CC28" i="10"/>
  <c r="CB28" i="10"/>
  <c r="CK24" i="10"/>
  <c r="CJ24" i="10"/>
  <c r="CI24" i="10"/>
  <c r="CH24" i="10"/>
  <c r="CG24" i="10"/>
  <c r="CF24" i="10"/>
  <c r="CE24" i="10"/>
  <c r="CD24" i="10"/>
  <c r="CC24" i="10"/>
  <c r="CB24" i="10"/>
  <c r="BY58" i="10"/>
  <c r="BY57" i="10"/>
  <c r="BY56" i="10"/>
  <c r="BY55" i="10"/>
  <c r="BX50" i="10"/>
  <c r="BW50" i="10"/>
  <c r="BV50" i="10"/>
  <c r="BU50" i="10"/>
  <c r="BT50" i="10"/>
  <c r="BS50" i="10"/>
  <c r="BR50" i="10"/>
  <c r="BQ50" i="10"/>
  <c r="BP50" i="10"/>
  <c r="BO50" i="10"/>
  <c r="BX44" i="10"/>
  <c r="BW44" i="10"/>
  <c r="BV44" i="10"/>
  <c r="BU44" i="10"/>
  <c r="BT44" i="10"/>
  <c r="BS44" i="10"/>
  <c r="BR44" i="10"/>
  <c r="BQ44" i="10"/>
  <c r="BP44" i="10"/>
  <c r="BO44" i="10"/>
  <c r="BY42" i="10"/>
  <c r="BX41" i="10"/>
  <c r="BW41" i="10"/>
  <c r="BV41" i="10"/>
  <c r="BU41" i="10"/>
  <c r="BT41" i="10"/>
  <c r="BS41" i="10"/>
  <c r="BR41" i="10"/>
  <c r="BQ41" i="10"/>
  <c r="BP41" i="10"/>
  <c r="BO41" i="10"/>
  <c r="BN41" i="10"/>
  <c r="BM41" i="10"/>
  <c r="BY40" i="10"/>
  <c r="BX37" i="10"/>
  <c r="BW37" i="10"/>
  <c r="BV37" i="10"/>
  <c r="BU37" i="10"/>
  <c r="BT37" i="10"/>
  <c r="BS37" i="10"/>
  <c r="BR37" i="10"/>
  <c r="BQ37" i="10"/>
  <c r="BP37" i="10"/>
  <c r="BO37" i="10"/>
  <c r="BX30" i="10"/>
  <c r="BW30" i="10"/>
  <c r="BV30" i="10"/>
  <c r="BU30" i="10"/>
  <c r="BT30" i="10"/>
  <c r="BS30" i="10"/>
  <c r="BR30" i="10"/>
  <c r="BQ30" i="10"/>
  <c r="BP30" i="10"/>
  <c r="BO30" i="10"/>
  <c r="BX28" i="10"/>
  <c r="BW28" i="10"/>
  <c r="BV28" i="10"/>
  <c r="BU28" i="10"/>
  <c r="BT28" i="10"/>
  <c r="BS28" i="10"/>
  <c r="BR28" i="10"/>
  <c r="BQ28" i="10"/>
  <c r="BP28" i="10"/>
  <c r="BO28" i="10"/>
  <c r="BN28" i="10"/>
  <c r="BX24" i="10"/>
  <c r="BW24" i="10"/>
  <c r="BV24" i="10"/>
  <c r="BU24" i="10"/>
  <c r="BT24" i="10"/>
  <c r="BS24" i="10"/>
  <c r="BR24" i="10"/>
  <c r="BQ24" i="10"/>
  <c r="BP24" i="10"/>
  <c r="BO24" i="10"/>
  <c r="BL58" i="10"/>
  <c r="BL57" i="10"/>
  <c r="BL56" i="10"/>
  <c r="BL55" i="10"/>
  <c r="BK50" i="10"/>
  <c r="BJ50" i="10"/>
  <c r="BI50" i="10"/>
  <c r="BH50" i="10"/>
  <c r="BG50" i="10"/>
  <c r="BF50" i="10"/>
  <c r="BE50" i="10"/>
  <c r="BD50" i="10"/>
  <c r="BC50" i="10"/>
  <c r="BB50" i="10"/>
  <c r="BK44" i="10"/>
  <c r="BJ44" i="10"/>
  <c r="BI44" i="10"/>
  <c r="BH44" i="10"/>
  <c r="BG44" i="10"/>
  <c r="BF44" i="10"/>
  <c r="BE44" i="10"/>
  <c r="BD44" i="10"/>
  <c r="BC44" i="10"/>
  <c r="BB44" i="10"/>
  <c r="BL42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BL40" i="10"/>
  <c r="BL39" i="10"/>
  <c r="BK37" i="10"/>
  <c r="BJ37" i="10"/>
  <c r="BI37" i="10"/>
  <c r="BH37" i="10"/>
  <c r="BG37" i="10"/>
  <c r="BF37" i="10"/>
  <c r="BE37" i="10"/>
  <c r="BD37" i="10"/>
  <c r="BC37" i="10"/>
  <c r="BB37" i="10"/>
  <c r="BK30" i="10"/>
  <c r="BJ30" i="10"/>
  <c r="BI30" i="10"/>
  <c r="BH30" i="10"/>
  <c r="BG30" i="10"/>
  <c r="BF30" i="10"/>
  <c r="BE30" i="10"/>
  <c r="BD30" i="10"/>
  <c r="BC30" i="10"/>
  <c r="BB30" i="10"/>
  <c r="BK28" i="10"/>
  <c r="BJ28" i="10"/>
  <c r="BI28" i="10"/>
  <c r="BH28" i="10"/>
  <c r="BG28" i="10"/>
  <c r="BF28" i="10"/>
  <c r="BE28" i="10"/>
  <c r="BD28" i="10"/>
  <c r="BC28" i="10"/>
  <c r="BB28" i="10"/>
  <c r="BA28" i="10"/>
  <c r="BK24" i="10"/>
  <c r="BJ24" i="10"/>
  <c r="BI24" i="10"/>
  <c r="BH24" i="10"/>
  <c r="BG24" i="10"/>
  <c r="BF24" i="10"/>
  <c r="BE24" i="10"/>
  <c r="BD24" i="10"/>
  <c r="BC24" i="10"/>
  <c r="BB24" i="10"/>
  <c r="AY58" i="10"/>
  <c r="AY57" i="10"/>
  <c r="AY56" i="10"/>
  <c r="AY55" i="10"/>
  <c r="AY42" i="10"/>
  <c r="AY40" i="10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F26" i="10"/>
  <c r="AE27" i="10"/>
  <c r="AF27" i="10"/>
  <c r="AF25" i="10"/>
  <c r="AE25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J24" i="10"/>
  <c r="AO24" i="10"/>
  <c r="AP24" i="10"/>
  <c r="AQ24" i="10"/>
  <c r="AR24" i="10"/>
  <c r="AS24" i="10"/>
  <c r="AT24" i="10"/>
  <c r="AU24" i="10"/>
  <c r="AV24" i="10"/>
  <c r="AW24" i="10"/>
  <c r="AX24" i="10"/>
  <c r="AI118" i="10" l="1"/>
  <c r="CA50" i="10"/>
  <c r="BA24" i="10"/>
  <c r="CD60" i="10"/>
  <c r="BN37" i="10"/>
  <c r="BA50" i="10"/>
  <c r="CA24" i="10"/>
  <c r="CA30" i="10"/>
  <c r="BN44" i="10"/>
  <c r="G60" i="10"/>
  <c r="AC60" i="10"/>
  <c r="CE60" i="10"/>
  <c r="BI60" i="10"/>
  <c r="CC60" i="10"/>
  <c r="CA108" i="10"/>
  <c r="AK40" i="10"/>
  <c r="CK60" i="10"/>
  <c r="R60" i="10"/>
  <c r="CL35" i="10"/>
  <c r="CH60" i="10"/>
  <c r="AN24" i="10"/>
  <c r="W60" i="10"/>
  <c r="AE61" i="10"/>
  <c r="BG60" i="10"/>
  <c r="BC60" i="10"/>
  <c r="BY48" i="10"/>
  <c r="CP48" i="10" s="1"/>
  <c r="BW60" i="10"/>
  <c r="BK60" i="10"/>
  <c r="BV60" i="10"/>
  <c r="BH60" i="10"/>
  <c r="AJ60" i="10"/>
  <c r="AK35" i="10"/>
  <c r="AK31" i="10"/>
  <c r="AK49" i="10"/>
  <c r="BN24" i="10"/>
  <c r="AK55" i="10"/>
  <c r="AK103" i="10"/>
  <c r="AK112" i="10"/>
  <c r="M60" i="10"/>
  <c r="AK42" i="10"/>
  <c r="AK26" i="10"/>
  <c r="AK57" i="10"/>
  <c r="U60" i="10"/>
  <c r="AY25" i="10"/>
  <c r="AY24" i="10" s="1"/>
  <c r="CA67" i="10"/>
  <c r="BN50" i="10"/>
  <c r="AN105" i="10"/>
  <c r="AK27" i="10"/>
  <c r="AK46" i="10"/>
  <c r="AK58" i="10"/>
  <c r="AK32" i="10"/>
  <c r="AK45" i="10"/>
  <c r="AK29" i="10"/>
  <c r="AK117" i="10"/>
  <c r="BA105" i="10"/>
  <c r="AK54" i="10"/>
  <c r="AK56" i="10"/>
  <c r="AK53" i="10"/>
  <c r="AK39" i="10"/>
  <c r="AT60" i="10"/>
  <c r="AP60" i="10"/>
  <c r="AK74" i="10"/>
  <c r="H60" i="10"/>
  <c r="AK52" i="10"/>
  <c r="BN108" i="10"/>
  <c r="BA44" i="10"/>
  <c r="AN67" i="10"/>
  <c r="CB60" i="10"/>
  <c r="CL27" i="10"/>
  <c r="BN30" i="10"/>
  <c r="CA37" i="10"/>
  <c r="BE60" i="10"/>
  <c r="AF134" i="10"/>
  <c r="BY51" i="10"/>
  <c r="AN108" i="10"/>
  <c r="CA141" i="10"/>
  <c r="BN114" i="10"/>
  <c r="CA92" i="10"/>
  <c r="BN146" i="10"/>
  <c r="AN82" i="10"/>
  <c r="AN120" i="10"/>
  <c r="AI27" i="10"/>
  <c r="AL27" i="10" s="1"/>
  <c r="CA44" i="10"/>
  <c r="BS60" i="10"/>
  <c r="BA108" i="10"/>
  <c r="AN141" i="10"/>
  <c r="BA67" i="10"/>
  <c r="BN105" i="10"/>
  <c r="CA114" i="10"/>
  <c r="AN92" i="10"/>
  <c r="BA62" i="10"/>
  <c r="AN146" i="10"/>
  <c r="BN120" i="10"/>
  <c r="BA141" i="10"/>
  <c r="CL52" i="10"/>
  <c r="BN141" i="10"/>
  <c r="AN114" i="10"/>
  <c r="BA30" i="10"/>
  <c r="BN67" i="10"/>
  <c r="CA105" i="10"/>
  <c r="BA114" i="10"/>
  <c r="BA123" i="10"/>
  <c r="BA101" i="10"/>
  <c r="BN62" i="10"/>
  <c r="BN123" i="10"/>
  <c r="BN101" i="10"/>
  <c r="AN62" i="10"/>
  <c r="AN123" i="10"/>
  <c r="CA101" i="10"/>
  <c r="CA62" i="10"/>
  <c r="BA71" i="10"/>
  <c r="CA123" i="10"/>
  <c r="AN101" i="10"/>
  <c r="BA82" i="10"/>
  <c r="BN71" i="10"/>
  <c r="BA92" i="10"/>
  <c r="CA146" i="10"/>
  <c r="BN82" i="10"/>
  <c r="CA120" i="10"/>
  <c r="CA71" i="10"/>
  <c r="BN92" i="10"/>
  <c r="BA146" i="10"/>
  <c r="CA82" i="10"/>
  <c r="BA120" i="10"/>
  <c r="AN71" i="10"/>
  <c r="CI60" i="10"/>
  <c r="V60" i="10"/>
  <c r="AB60" i="10"/>
  <c r="AD60" i="10"/>
  <c r="Y60" i="10"/>
  <c r="P60" i="10"/>
  <c r="AI26" i="10"/>
  <c r="AL26" i="10" s="1"/>
  <c r="AI25" i="10"/>
  <c r="AL25" i="10" s="1"/>
  <c r="I60" i="10"/>
  <c r="BB60" i="10"/>
  <c r="L60" i="10"/>
  <c r="S60" i="10"/>
  <c r="AH60" i="10"/>
  <c r="AI141" i="10"/>
  <c r="BL122" i="10"/>
  <c r="BL89" i="10"/>
  <c r="BL143" i="10"/>
  <c r="BL116" i="10"/>
  <c r="BL107" i="10"/>
  <c r="BL126" i="10"/>
  <c r="BL99" i="10"/>
  <c r="BL88" i="10"/>
  <c r="BL96" i="10"/>
  <c r="BL94" i="10"/>
  <c r="BL100" i="10"/>
  <c r="CL44" i="10"/>
  <c r="BL104" i="10"/>
  <c r="BL97" i="10"/>
  <c r="BL84" i="10"/>
  <c r="BL77" i="10"/>
  <c r="BL111" i="10"/>
  <c r="BL91" i="10"/>
  <c r="BL73" i="10"/>
  <c r="BL86" i="10"/>
  <c r="BL85" i="10"/>
  <c r="BL95" i="10"/>
  <c r="BL87" i="10"/>
  <c r="BL78" i="10"/>
  <c r="BL113" i="10"/>
  <c r="BL76" i="10"/>
  <c r="BL98" i="10"/>
  <c r="BL110" i="10"/>
  <c r="BL90" i="10"/>
  <c r="BL127" i="10"/>
  <c r="BL75" i="10"/>
  <c r="BL125" i="10"/>
  <c r="BQ60" i="10"/>
  <c r="CP47" i="10"/>
  <c r="AI137" i="10"/>
  <c r="CP49" i="10"/>
  <c r="AI120" i="10"/>
  <c r="AI114" i="10"/>
  <c r="CQ103" i="10"/>
  <c r="CL28" i="10"/>
  <c r="AI67" i="10"/>
  <c r="CQ130" i="10"/>
  <c r="AI71" i="10"/>
  <c r="X60" i="10"/>
  <c r="CQ117" i="10"/>
  <c r="CQ112" i="10"/>
  <c r="CQ74" i="10"/>
  <c r="CP45" i="10"/>
  <c r="CL41" i="10"/>
  <c r="BP60" i="10"/>
  <c r="CP46" i="10"/>
  <c r="CG60" i="10"/>
  <c r="BX60" i="10"/>
  <c r="AI79" i="10"/>
  <c r="AA60" i="10"/>
  <c r="BU60" i="10"/>
  <c r="AI62" i="10"/>
  <c r="AZ28" i="10"/>
  <c r="CN51" i="10"/>
  <c r="BZ50" i="10"/>
  <c r="BZ37" i="10"/>
  <c r="CP31" i="10"/>
  <c r="CP57" i="10"/>
  <c r="BL38" i="10"/>
  <c r="BL135" i="10"/>
  <c r="BY135" i="10"/>
  <c r="BL136" i="10"/>
  <c r="CL135" i="10"/>
  <c r="BY136" i="10"/>
  <c r="CL53" i="10"/>
  <c r="CN36" i="10"/>
  <c r="CL136" i="10"/>
  <c r="CP104" i="10"/>
  <c r="BM37" i="10"/>
  <c r="AI101" i="10"/>
  <c r="AI108" i="10"/>
  <c r="AG60" i="10"/>
  <c r="CP126" i="10"/>
  <c r="K60" i="10"/>
  <c r="J60" i="10"/>
  <c r="AI123" i="10"/>
  <c r="CP32" i="10"/>
  <c r="BJ60" i="10"/>
  <c r="N60" i="10"/>
  <c r="CR130" i="10"/>
  <c r="AI92" i="10"/>
  <c r="CN48" i="10"/>
  <c r="AI129" i="10"/>
  <c r="BM28" i="10"/>
  <c r="CP95" i="10"/>
  <c r="BZ44" i="10"/>
  <c r="AI82" i="10"/>
  <c r="T60" i="10"/>
  <c r="Q60" i="10"/>
  <c r="CF60" i="10"/>
  <c r="CM130" i="10"/>
  <c r="CP143" i="10"/>
  <c r="CP66" i="10"/>
  <c r="CN35" i="10"/>
  <c r="CP97" i="10"/>
  <c r="CP96" i="10"/>
  <c r="AM24" i="10"/>
  <c r="CP156" i="10"/>
  <c r="CP116" i="10"/>
  <c r="AI105" i="10"/>
  <c r="AZ44" i="10"/>
  <c r="AZ30" i="10"/>
  <c r="AI32" i="10"/>
  <c r="AL32" i="10" s="1"/>
  <c r="AI48" i="10"/>
  <c r="AL48" i="10" s="1"/>
  <c r="AI53" i="10"/>
  <c r="AL53" i="10" s="1"/>
  <c r="AI57" i="10"/>
  <c r="AL57" i="10" s="1"/>
  <c r="CN34" i="10"/>
  <c r="CP113" i="10"/>
  <c r="CP94" i="10"/>
  <c r="CP75" i="10"/>
  <c r="CP122" i="10"/>
  <c r="CP100" i="10"/>
  <c r="CP87" i="10"/>
  <c r="CP153" i="10"/>
  <c r="AI34" i="10"/>
  <c r="AL34" i="10" s="1"/>
  <c r="AI39" i="10"/>
  <c r="AL39" i="10" s="1"/>
  <c r="AI46" i="10"/>
  <c r="AL46" i="10" s="1"/>
  <c r="AI51" i="10"/>
  <c r="AL51" i="10" s="1"/>
  <c r="AI55" i="10"/>
  <c r="AL55" i="10" s="1"/>
  <c r="CP54" i="10"/>
  <c r="CP155" i="10"/>
  <c r="CP111" i="10"/>
  <c r="CP91" i="10"/>
  <c r="CP73" i="10"/>
  <c r="CN38" i="10"/>
  <c r="CP160" i="10"/>
  <c r="CP107" i="10"/>
  <c r="AF61" i="10"/>
  <c r="CP56" i="10"/>
  <c r="CP152" i="10"/>
  <c r="CP157" i="10"/>
  <c r="BM44" i="10"/>
  <c r="CP163" i="10"/>
  <c r="CP162" i="10"/>
  <c r="BZ24" i="10"/>
  <c r="AZ50" i="10"/>
  <c r="AI31" i="10"/>
  <c r="AL31" i="10" s="1"/>
  <c r="AI35" i="10"/>
  <c r="AL35" i="10" s="1"/>
  <c r="AI40" i="10"/>
  <c r="AL40" i="10" s="1"/>
  <c r="AI47" i="10"/>
  <c r="AL47" i="10" s="1"/>
  <c r="AI52" i="10"/>
  <c r="AL52" i="10" s="1"/>
  <c r="AI56" i="10"/>
  <c r="AL56" i="10" s="1"/>
  <c r="BM50" i="10"/>
  <c r="CP55" i="10"/>
  <c r="CL25" i="10"/>
  <c r="BZ30" i="10"/>
  <c r="BL46" i="10"/>
  <c r="CP139" i="10"/>
  <c r="CN25" i="10"/>
  <c r="CM117" i="10"/>
  <c r="BL66" i="10"/>
  <c r="BZ28" i="10"/>
  <c r="AV60" i="10"/>
  <c r="BM24" i="10"/>
  <c r="BD60" i="10"/>
  <c r="AW60" i="10"/>
  <c r="BO60" i="10"/>
  <c r="CP69" i="10"/>
  <c r="CP167" i="10"/>
  <c r="BL65" i="10"/>
  <c r="BL47" i="10"/>
  <c r="AF70" i="10"/>
  <c r="AE70" i="10"/>
  <c r="AY51" i="10"/>
  <c r="AE134" i="10"/>
  <c r="AX60" i="10"/>
  <c r="AY34" i="10"/>
  <c r="BL52" i="10"/>
  <c r="BT60" i="10"/>
  <c r="BF60" i="10"/>
  <c r="AS60" i="10"/>
  <c r="Z60" i="10"/>
  <c r="BM30" i="10"/>
  <c r="CP149" i="10"/>
  <c r="BL69" i="10"/>
  <c r="CP154" i="10"/>
  <c r="BL64" i="10"/>
  <c r="CN53" i="10"/>
  <c r="BL49" i="10"/>
  <c r="CP26" i="10"/>
  <c r="AY36" i="10"/>
  <c r="O60" i="10"/>
  <c r="CJ60" i="10"/>
  <c r="CP158" i="10"/>
  <c r="BL48" i="10"/>
  <c r="CP98" i="10"/>
  <c r="BL45" i="10"/>
  <c r="AY76" i="10"/>
  <c r="CN76" i="10"/>
  <c r="AY161" i="10"/>
  <c r="CN161" i="10"/>
  <c r="AY152" i="10"/>
  <c r="CN152" i="10"/>
  <c r="AY138" i="10"/>
  <c r="CN138" i="10"/>
  <c r="AM137" i="10"/>
  <c r="CN113" i="10"/>
  <c r="AY113" i="10"/>
  <c r="CN94" i="10"/>
  <c r="AY94" i="10"/>
  <c r="AY75" i="10"/>
  <c r="CN75" i="10"/>
  <c r="CN47" i="10"/>
  <c r="AY109" i="10"/>
  <c r="CN109" i="10"/>
  <c r="AM108" i="10"/>
  <c r="AY142" i="10"/>
  <c r="CN142" i="10"/>
  <c r="AM141" i="10"/>
  <c r="CL124" i="10"/>
  <c r="BZ123" i="10"/>
  <c r="CL102" i="10"/>
  <c r="BZ101" i="10"/>
  <c r="CL63" i="10"/>
  <c r="BZ62" i="10"/>
  <c r="CL80" i="10"/>
  <c r="BZ79" i="10"/>
  <c r="AY155" i="10"/>
  <c r="CN155" i="10"/>
  <c r="CL72" i="10"/>
  <c r="BZ71" i="10"/>
  <c r="AY151" i="10"/>
  <c r="CN151" i="10"/>
  <c r="BY106" i="10"/>
  <c r="BM105" i="10"/>
  <c r="AY66" i="10"/>
  <c r="CN66" i="10"/>
  <c r="CP78" i="10"/>
  <c r="CO33" i="10"/>
  <c r="AY144" i="10"/>
  <c r="CN144" i="10"/>
  <c r="AY121" i="10"/>
  <c r="CN121" i="10"/>
  <c r="AM120" i="10"/>
  <c r="AY99" i="10"/>
  <c r="CN99" i="10"/>
  <c r="AY81" i="10"/>
  <c r="CN81" i="10"/>
  <c r="AY89" i="10"/>
  <c r="CN89" i="10"/>
  <c r="AY88" i="10"/>
  <c r="CN88" i="10"/>
  <c r="CO167" i="10"/>
  <c r="CR167" i="10"/>
  <c r="CO151" i="10"/>
  <c r="CR151" i="10"/>
  <c r="AY127" i="10"/>
  <c r="CN127" i="10"/>
  <c r="BL106" i="10"/>
  <c r="AZ105" i="10"/>
  <c r="AE28" i="10"/>
  <c r="AI29" i="10"/>
  <c r="AL29" i="10" s="1"/>
  <c r="AY104" i="10"/>
  <c r="CN104" i="10"/>
  <c r="AY93" i="10"/>
  <c r="CN93" i="10"/>
  <c r="AM92" i="10"/>
  <c r="AY38" i="10"/>
  <c r="CO25" i="10"/>
  <c r="CO35" i="10"/>
  <c r="CO40" i="10"/>
  <c r="BY41" i="10"/>
  <c r="CP42" i="10"/>
  <c r="CP161" i="10"/>
  <c r="AY97" i="10"/>
  <c r="CN97" i="10"/>
  <c r="AY157" i="10"/>
  <c r="CN157" i="10"/>
  <c r="BY138" i="10"/>
  <c r="BM137" i="10"/>
  <c r="BL109" i="10"/>
  <c r="AZ108" i="10"/>
  <c r="BY142" i="10"/>
  <c r="BM141" i="10"/>
  <c r="CN26" i="10"/>
  <c r="AY156" i="10"/>
  <c r="CN156" i="10"/>
  <c r="CN112" i="10"/>
  <c r="BL112" i="10"/>
  <c r="BL93" i="10"/>
  <c r="AZ92" i="10"/>
  <c r="CN74" i="10"/>
  <c r="BL74" i="10"/>
  <c r="BY80" i="10"/>
  <c r="BM79" i="10"/>
  <c r="CR160" i="10"/>
  <c r="CO160" i="10"/>
  <c r="AY162" i="10"/>
  <c r="CN162" i="10"/>
  <c r="CO144" i="10"/>
  <c r="CR144" i="10"/>
  <c r="BL121" i="10"/>
  <c r="AZ120" i="10"/>
  <c r="CR81" i="10"/>
  <c r="CO81" i="10"/>
  <c r="CP89" i="10"/>
  <c r="AY139" i="10"/>
  <c r="CN139" i="10"/>
  <c r="AY77" i="10"/>
  <c r="CN77" i="10"/>
  <c r="AY153" i="10"/>
  <c r="CN153" i="10"/>
  <c r="CN107" i="10"/>
  <c r="AY107" i="10"/>
  <c r="CO58" i="10"/>
  <c r="BL142" i="10"/>
  <c r="AZ141" i="10"/>
  <c r="CO26" i="10"/>
  <c r="CP33" i="10"/>
  <c r="CP38" i="10"/>
  <c r="AY150" i="10"/>
  <c r="CN150" i="10"/>
  <c r="CP86" i="10"/>
  <c r="AY65" i="10"/>
  <c r="CN65" i="10"/>
  <c r="CL138" i="10"/>
  <c r="BZ137" i="10"/>
  <c r="CL142" i="10"/>
  <c r="BZ141" i="10"/>
  <c r="CO156" i="10"/>
  <c r="CP112" i="10"/>
  <c r="BY93" i="10"/>
  <c r="BM92" i="10"/>
  <c r="CP74" i="10"/>
  <c r="BL80" i="10"/>
  <c r="AZ79" i="10"/>
  <c r="AY147" i="10"/>
  <c r="CN147" i="10"/>
  <c r="AM146" i="10"/>
  <c r="AY122" i="10"/>
  <c r="CN122" i="10"/>
  <c r="AY100" i="10"/>
  <c r="CN100" i="10"/>
  <c r="AY83" i="10"/>
  <c r="CN83" i="10"/>
  <c r="AM82" i="10"/>
  <c r="CN54" i="10"/>
  <c r="CN31" i="10"/>
  <c r="CN160" i="10"/>
  <c r="AY160" i="10"/>
  <c r="CP144" i="10"/>
  <c r="BY121" i="10"/>
  <c r="BM120" i="10"/>
  <c r="CP99" i="10"/>
  <c r="CP81" i="10"/>
  <c r="CN29" i="10"/>
  <c r="AY131" i="10"/>
  <c r="CN131" i="10"/>
  <c r="AM129" i="10"/>
  <c r="CP88" i="10"/>
  <c r="CP159" i="10"/>
  <c r="CR139" i="10"/>
  <c r="CO139" i="10"/>
  <c r="CP77" i="10"/>
  <c r="CR153" i="10"/>
  <c r="CO153" i="10"/>
  <c r="CM112" i="10"/>
  <c r="BY115" i="10"/>
  <c r="BM114" i="10"/>
  <c r="CO39" i="10"/>
  <c r="CR152" i="10"/>
  <c r="CO152" i="10"/>
  <c r="BY109" i="10"/>
  <c r="BM108" i="10"/>
  <c r="CP166" i="10"/>
  <c r="CN86" i="10"/>
  <c r="AY86" i="10"/>
  <c r="CO36" i="10"/>
  <c r="CO53" i="10"/>
  <c r="CP58" i="10"/>
  <c r="AU60" i="10"/>
  <c r="CO150" i="10"/>
  <c r="CR150" i="10"/>
  <c r="AY126" i="10"/>
  <c r="CN126" i="10"/>
  <c r="AY125" i="10"/>
  <c r="CN125" i="10"/>
  <c r="AY85" i="10"/>
  <c r="CN85" i="10"/>
  <c r="CN64" i="10"/>
  <c r="AY64" i="10"/>
  <c r="AY68" i="10"/>
  <c r="AM67" i="10"/>
  <c r="AY136" i="10"/>
  <c r="CN136" i="10"/>
  <c r="CL93" i="10"/>
  <c r="BZ92" i="10"/>
  <c r="CN46" i="10"/>
  <c r="BL119" i="10"/>
  <c r="AZ118" i="10"/>
  <c r="CO163" i="10"/>
  <c r="CR163" i="10"/>
  <c r="BY147" i="10"/>
  <c r="BM146" i="10"/>
  <c r="CO122" i="10"/>
  <c r="BL83" i="10"/>
  <c r="AZ82" i="10"/>
  <c r="CN143" i="10"/>
  <c r="AY143" i="10"/>
  <c r="CL121" i="10"/>
  <c r="BZ120" i="10"/>
  <c r="BL131" i="10"/>
  <c r="AZ129" i="10"/>
  <c r="CO159" i="10"/>
  <c r="CR159" i="10"/>
  <c r="AY116" i="10"/>
  <c r="CN116" i="10"/>
  <c r="CN49" i="10"/>
  <c r="CM103" i="10"/>
  <c r="AY158" i="10"/>
  <c r="CN158" i="10"/>
  <c r="CR157" i="10"/>
  <c r="CO157" i="10"/>
  <c r="CP150" i="10"/>
  <c r="CO166" i="10"/>
  <c r="CR166" i="10"/>
  <c r="AE41" i="10"/>
  <c r="AI42" i="10"/>
  <c r="AL42" i="10" s="1"/>
  <c r="CQ40" i="10"/>
  <c r="BL27" i="10"/>
  <c r="CO54" i="10"/>
  <c r="BY28" i="10"/>
  <c r="CP29" i="10"/>
  <c r="CP34" i="10"/>
  <c r="CP39" i="10"/>
  <c r="CP51" i="10"/>
  <c r="AQ60" i="10"/>
  <c r="AY166" i="10"/>
  <c r="CN166" i="10"/>
  <c r="CP65" i="10"/>
  <c r="CQ32" i="10"/>
  <c r="CO55" i="10"/>
  <c r="CP40" i="10"/>
  <c r="AR60" i="10"/>
  <c r="AY140" i="10"/>
  <c r="CN140" i="10"/>
  <c r="BL115" i="10"/>
  <c r="AZ114" i="10"/>
  <c r="CP76" i="10"/>
  <c r="CP165" i="10"/>
  <c r="AY149" i="10"/>
  <c r="CN149" i="10"/>
  <c r="CR125" i="10"/>
  <c r="CO125" i="10"/>
  <c r="CN103" i="10"/>
  <c r="BL103" i="10"/>
  <c r="CN33" i="10"/>
  <c r="CN68" i="10"/>
  <c r="BL68" i="10"/>
  <c r="AZ67" i="10"/>
  <c r="CP164" i="10"/>
  <c r="CP148" i="10"/>
  <c r="AY124" i="10"/>
  <c r="AM123" i="10"/>
  <c r="AY102" i="10"/>
  <c r="CN102" i="10"/>
  <c r="AM101" i="10"/>
  <c r="AY84" i="10"/>
  <c r="CN84" i="10"/>
  <c r="AY63" i="10"/>
  <c r="CN63" i="10"/>
  <c r="AM62" i="10"/>
  <c r="CN32" i="10"/>
  <c r="CL119" i="10"/>
  <c r="BZ118" i="10"/>
  <c r="AY128" i="10"/>
  <c r="CN128" i="10"/>
  <c r="AY163" i="10"/>
  <c r="CN163" i="10"/>
  <c r="BL147" i="10"/>
  <c r="AZ146" i="10"/>
  <c r="BY83" i="10"/>
  <c r="BM82" i="10"/>
  <c r="CO154" i="10"/>
  <c r="CR154" i="10"/>
  <c r="AY132" i="10"/>
  <c r="CN132" i="10"/>
  <c r="AY110" i="10"/>
  <c r="CN110" i="10"/>
  <c r="AY90" i="10"/>
  <c r="CN90" i="10"/>
  <c r="AY72" i="10"/>
  <c r="CN72" i="10"/>
  <c r="AM71" i="10"/>
  <c r="BY131" i="10"/>
  <c r="BM129" i="10"/>
  <c r="AY159" i="10"/>
  <c r="CN159" i="10"/>
  <c r="AY96" i="10"/>
  <c r="CN96" i="10"/>
  <c r="BL28" i="10"/>
  <c r="CO29" i="10"/>
  <c r="CO34" i="10"/>
  <c r="BL138" i="10"/>
  <c r="AZ137" i="10"/>
  <c r="AY80" i="10"/>
  <c r="CN80" i="10"/>
  <c r="AM79" i="10"/>
  <c r="CO162" i="10"/>
  <c r="CR162" i="10"/>
  <c r="AI33" i="10"/>
  <c r="AL33" i="10" s="1"/>
  <c r="AI38" i="10"/>
  <c r="AL38" i="10" s="1"/>
  <c r="AI45" i="10"/>
  <c r="AL45" i="10" s="1"/>
  <c r="AI49" i="10"/>
  <c r="AL49" i="10" s="1"/>
  <c r="AI54" i="10"/>
  <c r="AL54" i="10" s="1"/>
  <c r="AI58" i="10"/>
  <c r="AL58" i="10" s="1"/>
  <c r="AZ24" i="10"/>
  <c r="CR31" i="10"/>
  <c r="CO31" i="10"/>
  <c r="CO56" i="10"/>
  <c r="CP36" i="10"/>
  <c r="BR60" i="10"/>
  <c r="CO140" i="10"/>
  <c r="CR140" i="10"/>
  <c r="AY115" i="10"/>
  <c r="CN115" i="10"/>
  <c r="AM114" i="10"/>
  <c r="CR76" i="10"/>
  <c r="AY98" i="10"/>
  <c r="CN98" i="10"/>
  <c r="CR165" i="10"/>
  <c r="CO165" i="10"/>
  <c r="CR149" i="10"/>
  <c r="CO149" i="10"/>
  <c r="CP125" i="10"/>
  <c r="CP103" i="10"/>
  <c r="CP85" i="10"/>
  <c r="CP64" i="10"/>
  <c r="AY69" i="10"/>
  <c r="CN69" i="10"/>
  <c r="BY68" i="10"/>
  <c r="BM67" i="10"/>
  <c r="CR164" i="10"/>
  <c r="CO164" i="10"/>
  <c r="AY148" i="10"/>
  <c r="CN148" i="10"/>
  <c r="CN124" i="10"/>
  <c r="BL124" i="10"/>
  <c r="AZ123" i="10"/>
  <c r="BL102" i="10"/>
  <c r="AZ101" i="10"/>
  <c r="BL63" i="10"/>
  <c r="AZ62" i="10"/>
  <c r="CN119" i="10"/>
  <c r="CN118" i="10" s="1"/>
  <c r="AY119" i="10"/>
  <c r="AM118" i="10"/>
  <c r="CR128" i="10"/>
  <c r="CO128" i="10"/>
  <c r="CL147" i="10"/>
  <c r="BZ146" i="10"/>
  <c r="CL83" i="10"/>
  <c r="BZ82" i="10"/>
  <c r="AY154" i="10"/>
  <c r="CN154" i="10"/>
  <c r="CR132" i="10"/>
  <c r="CO132" i="10"/>
  <c r="BL72" i="10"/>
  <c r="AZ71" i="10"/>
  <c r="CL131" i="10"/>
  <c r="BZ129" i="10"/>
  <c r="CN117" i="10"/>
  <c r="BL117" i="10"/>
  <c r="AY167" i="10"/>
  <c r="CN167" i="10"/>
  <c r="CP127" i="10"/>
  <c r="CL106" i="10"/>
  <c r="BZ105" i="10"/>
  <c r="CN52" i="10"/>
  <c r="AY78" i="10"/>
  <c r="CN78" i="10"/>
  <c r="AI146" i="10"/>
  <c r="CO32" i="10"/>
  <c r="BL41" i="10"/>
  <c r="CO42" i="10"/>
  <c r="CO57" i="10"/>
  <c r="CO158" i="10"/>
  <c r="CR158" i="10"/>
  <c r="CP140" i="10"/>
  <c r="CL115" i="10"/>
  <c r="BZ114" i="10"/>
  <c r="AY95" i="10"/>
  <c r="CN95" i="10"/>
  <c r="CR161" i="10"/>
  <c r="CO161" i="10"/>
  <c r="CN27" i="10"/>
  <c r="AY165" i="10"/>
  <c r="CN165" i="10"/>
  <c r="CL109" i="10"/>
  <c r="BZ108" i="10"/>
  <c r="CL68" i="10"/>
  <c r="BZ67" i="10"/>
  <c r="AY164" i="10"/>
  <c r="CN164" i="10"/>
  <c r="CR148" i="10"/>
  <c r="CO148" i="10"/>
  <c r="BY124" i="10"/>
  <c r="BM123" i="10"/>
  <c r="BY102" i="10"/>
  <c r="BM101" i="10"/>
  <c r="CP84" i="10"/>
  <c r="BY63" i="10"/>
  <c r="BM62" i="10"/>
  <c r="BY119" i="10"/>
  <c r="BM118" i="10"/>
  <c r="CP128" i="10"/>
  <c r="CO155" i="10"/>
  <c r="CR155" i="10"/>
  <c r="AY135" i="10"/>
  <c r="CN135" i="10"/>
  <c r="AY111" i="10"/>
  <c r="CN111" i="10"/>
  <c r="AY91" i="10"/>
  <c r="CN91" i="10"/>
  <c r="AY73" i="10"/>
  <c r="CN73" i="10"/>
  <c r="CN45" i="10"/>
  <c r="CP132" i="10"/>
  <c r="CP110" i="10"/>
  <c r="CP90" i="10"/>
  <c r="BY72" i="10"/>
  <c r="BM71" i="10"/>
  <c r="CN39" i="10"/>
  <c r="CP117" i="10"/>
  <c r="CP151" i="10"/>
  <c r="AY106" i="10"/>
  <c r="CN106" i="10"/>
  <c r="AM105" i="10"/>
  <c r="AY87" i="10"/>
  <c r="CN87" i="10"/>
  <c r="CM74" i="10"/>
  <c r="AO60" i="10"/>
  <c r="CJ43" i="10"/>
  <c r="CC43" i="10"/>
  <c r="CK43" i="10"/>
  <c r="N43" i="10"/>
  <c r="V43" i="10"/>
  <c r="AD43" i="10"/>
  <c r="CE43" i="10"/>
  <c r="F60" i="10"/>
  <c r="M43" i="10"/>
  <c r="U43" i="10"/>
  <c r="AC43" i="10"/>
  <c r="BC43" i="10"/>
  <c r="BK43" i="10"/>
  <c r="AE37" i="10"/>
  <c r="Y23" i="10"/>
  <c r="CH43" i="10"/>
  <c r="I23" i="10"/>
  <c r="Q23" i="10"/>
  <c r="S43" i="10"/>
  <c r="BR43" i="10"/>
  <c r="K23" i="10"/>
  <c r="S23" i="10"/>
  <c r="AA23" i="10"/>
  <c r="BB43" i="10"/>
  <c r="BJ43" i="10"/>
  <c r="K43" i="10"/>
  <c r="AA43" i="10"/>
  <c r="BR23" i="10"/>
  <c r="BR22" i="10" s="1"/>
  <c r="CE23" i="10"/>
  <c r="CI43" i="10"/>
  <c r="BX23" i="10"/>
  <c r="AE50" i="10"/>
  <c r="BO43" i="10"/>
  <c r="BW43" i="10"/>
  <c r="AF24" i="10"/>
  <c r="BD43" i="10"/>
  <c r="BV43" i="10"/>
  <c r="CH23" i="10"/>
  <c r="J23" i="10"/>
  <c r="R23" i="10"/>
  <c r="Z23" i="10"/>
  <c r="P43" i="10"/>
  <c r="X43" i="10"/>
  <c r="BQ23" i="10"/>
  <c r="BP43" i="10"/>
  <c r="BX43" i="10"/>
  <c r="AF37" i="10"/>
  <c r="CB43" i="10"/>
  <c r="BC23" i="10"/>
  <c r="BU43" i="10"/>
  <c r="M23" i="10"/>
  <c r="U23" i="10"/>
  <c r="AC23" i="10"/>
  <c r="BG43" i="10"/>
  <c r="CD23" i="10"/>
  <c r="BP23" i="10"/>
  <c r="L43" i="10"/>
  <c r="T43" i="10"/>
  <c r="AB43" i="10"/>
  <c r="BB23" i="10"/>
  <c r="BJ23" i="10"/>
  <c r="BK23" i="10"/>
  <c r="BH43" i="10"/>
  <c r="BD23" i="10"/>
  <c r="BH23" i="10"/>
  <c r="BS43" i="10"/>
  <c r="BE43" i="10"/>
  <c r="BT23" i="10"/>
  <c r="CC23" i="10"/>
  <c r="CK23" i="10"/>
  <c r="BY37" i="10"/>
  <c r="O23" i="10"/>
  <c r="W23" i="10"/>
  <c r="BE23" i="10"/>
  <c r="BU23" i="10"/>
  <c r="CI23" i="10"/>
  <c r="V23" i="10"/>
  <c r="AF44" i="10"/>
  <c r="BI23" i="10"/>
  <c r="L23" i="10"/>
  <c r="N23" i="10"/>
  <c r="O43" i="10"/>
  <c r="W43" i="10"/>
  <c r="I43" i="10"/>
  <c r="Q43" i="10"/>
  <c r="Y43" i="10"/>
  <c r="BF23" i="10"/>
  <c r="CF23" i="10"/>
  <c r="CF43" i="10"/>
  <c r="AD23" i="10"/>
  <c r="J43" i="10"/>
  <c r="R43" i="10"/>
  <c r="Z43" i="10"/>
  <c r="BG23" i="10"/>
  <c r="BI43" i="10"/>
  <c r="BY24" i="10"/>
  <c r="BS23" i="10"/>
  <c r="CD43" i="10"/>
  <c r="CG43" i="10"/>
  <c r="AB23" i="10"/>
  <c r="P23" i="10"/>
  <c r="X23" i="10"/>
  <c r="BV23" i="10"/>
  <c r="CB23" i="10"/>
  <c r="CJ23" i="10"/>
  <c r="T23" i="10"/>
  <c r="BF43" i="10"/>
  <c r="BO23" i="10"/>
  <c r="BW23" i="10"/>
  <c r="BQ43" i="10"/>
  <c r="BT43" i="10"/>
  <c r="CG23" i="10"/>
  <c r="AF30" i="10"/>
  <c r="AF50" i="10"/>
  <c r="CL30" i="10"/>
  <c r="AE30" i="10"/>
  <c r="AE44" i="10"/>
  <c r="BY30" i="10"/>
  <c r="CL37" i="10"/>
  <c r="BL30" i="10"/>
  <c r="AE24" i="10"/>
  <c r="CA43" i="10" l="1"/>
  <c r="BY44" i="10"/>
  <c r="CO91" i="10"/>
  <c r="AN61" i="10"/>
  <c r="BA23" i="10"/>
  <c r="CP35" i="10"/>
  <c r="CO73" i="10"/>
  <c r="CO51" i="10"/>
  <c r="AE60" i="10"/>
  <c r="BY50" i="10"/>
  <c r="CO100" i="10"/>
  <c r="CP27" i="10"/>
  <c r="BA43" i="10"/>
  <c r="CA23" i="10"/>
  <c r="BN43" i="10"/>
  <c r="BN23" i="10"/>
  <c r="BN22" i="10" s="1"/>
  <c r="CR25" i="10"/>
  <c r="CO90" i="10"/>
  <c r="CP52" i="10"/>
  <c r="CO107" i="10"/>
  <c r="CQ57" i="10"/>
  <c r="P22" i="10"/>
  <c r="P21" i="10" s="1"/>
  <c r="P169" i="10" s="1"/>
  <c r="CA61" i="10"/>
  <c r="AL28" i="10"/>
  <c r="AL41" i="10"/>
  <c r="AK156" i="10"/>
  <c r="BN61" i="10"/>
  <c r="BA61" i="10"/>
  <c r="AK106" i="10"/>
  <c r="AK78" i="10"/>
  <c r="AK124" i="10"/>
  <c r="AK122" i="10"/>
  <c r="AK77" i="10"/>
  <c r="AK157" i="10"/>
  <c r="AK113" i="10"/>
  <c r="AK161" i="10"/>
  <c r="AK34" i="10"/>
  <c r="AK135" i="10"/>
  <c r="AK164" i="10"/>
  <c r="AK115" i="10"/>
  <c r="AK132" i="10"/>
  <c r="AK163" i="10"/>
  <c r="AK63" i="10"/>
  <c r="AK143" i="10"/>
  <c r="AK136" i="10"/>
  <c r="AK125" i="10"/>
  <c r="AK65" i="10"/>
  <c r="AK99" i="10"/>
  <c r="AK36" i="10"/>
  <c r="AK140" i="10"/>
  <c r="AK116" i="10"/>
  <c r="AK86" i="10"/>
  <c r="AK139" i="10"/>
  <c r="AK97" i="10"/>
  <c r="AK38" i="10"/>
  <c r="AL37" i="10" s="1"/>
  <c r="AK66" i="10"/>
  <c r="AK109" i="10"/>
  <c r="AK76" i="10"/>
  <c r="AK73" i="10"/>
  <c r="AK154" i="10"/>
  <c r="AK119" i="10"/>
  <c r="AK69" i="10"/>
  <c r="AK72" i="10"/>
  <c r="AK128" i="10"/>
  <c r="AK84" i="10"/>
  <c r="AK166" i="10"/>
  <c r="AK68" i="10"/>
  <c r="AK126" i="10"/>
  <c r="AK147" i="10"/>
  <c r="AK107" i="10"/>
  <c r="AK162" i="10"/>
  <c r="AK88" i="10"/>
  <c r="AK51" i="10"/>
  <c r="AL50" i="10" s="1"/>
  <c r="AK95" i="10"/>
  <c r="AK80" i="10"/>
  <c r="AK96" i="10"/>
  <c r="AK149" i="10"/>
  <c r="AK64" i="10"/>
  <c r="AK83" i="10"/>
  <c r="AK150" i="10"/>
  <c r="AK121" i="10"/>
  <c r="AK155" i="10"/>
  <c r="AK138" i="10"/>
  <c r="BA134" i="10"/>
  <c r="AL44" i="10"/>
  <c r="AK87" i="10"/>
  <c r="AK91" i="10"/>
  <c r="AK148" i="10"/>
  <c r="AK98" i="10"/>
  <c r="AK90" i="10"/>
  <c r="AK93" i="10"/>
  <c r="AK127" i="10"/>
  <c r="AK89" i="10"/>
  <c r="AK75" i="10"/>
  <c r="AK167" i="10"/>
  <c r="AK159" i="10"/>
  <c r="AK102" i="10"/>
  <c r="AK158" i="10"/>
  <c r="AK160" i="10"/>
  <c r="AK100" i="10"/>
  <c r="AK153" i="10"/>
  <c r="AK144" i="10"/>
  <c r="AK151" i="10"/>
  <c r="AK94" i="10"/>
  <c r="AK152" i="10"/>
  <c r="AK25" i="10"/>
  <c r="AK111" i="10"/>
  <c r="AK165" i="10"/>
  <c r="AK110" i="10"/>
  <c r="AK85" i="10"/>
  <c r="AK131" i="10"/>
  <c r="AK104" i="10"/>
  <c r="AK81" i="10"/>
  <c r="AK142" i="10"/>
  <c r="AN70" i="10"/>
  <c r="CA70" i="10"/>
  <c r="BN70" i="10"/>
  <c r="BA70" i="10"/>
  <c r="AN134" i="10"/>
  <c r="CA134" i="10"/>
  <c r="BN134" i="10"/>
  <c r="CR91" i="10"/>
  <c r="CR90" i="10"/>
  <c r="CR110" i="10"/>
  <c r="CO110" i="10"/>
  <c r="CO76" i="10"/>
  <c r="CR100" i="10"/>
  <c r="CR107" i="10"/>
  <c r="CO104" i="10"/>
  <c r="CR104" i="10"/>
  <c r="CE22" i="10"/>
  <c r="CE21" i="10" s="1"/>
  <c r="CE169" i="10" s="1"/>
  <c r="CR87" i="10"/>
  <c r="CO84" i="10"/>
  <c r="CR99" i="10"/>
  <c r="AI134" i="10"/>
  <c r="CO87" i="10"/>
  <c r="CR84" i="10"/>
  <c r="CO99" i="10"/>
  <c r="CR51" i="10"/>
  <c r="CR122" i="10"/>
  <c r="CO78" i="10"/>
  <c r="CM47" i="10"/>
  <c r="CR78" i="10"/>
  <c r="CO89" i="10"/>
  <c r="CQ47" i="10"/>
  <c r="CR89" i="10"/>
  <c r="CO75" i="10"/>
  <c r="CO77" i="10"/>
  <c r="CR88" i="10"/>
  <c r="CR75" i="10"/>
  <c r="CO88" i="10"/>
  <c r="CO86" i="10"/>
  <c r="CR34" i="10"/>
  <c r="CR86" i="10"/>
  <c r="CR32" i="10"/>
  <c r="CR96" i="10"/>
  <c r="CR77" i="10"/>
  <c r="CO96" i="10"/>
  <c r="CR95" i="10"/>
  <c r="CO95" i="10"/>
  <c r="CO116" i="10"/>
  <c r="CR116" i="10"/>
  <c r="CO94" i="10"/>
  <c r="CO85" i="10"/>
  <c r="CO113" i="10"/>
  <c r="CR94" i="10"/>
  <c r="CR111" i="10"/>
  <c r="CO127" i="10"/>
  <c r="CR97" i="10"/>
  <c r="CR126" i="10"/>
  <c r="CO111" i="10"/>
  <c r="CR85" i="10"/>
  <c r="CO143" i="10"/>
  <c r="CO97" i="10"/>
  <c r="CO126" i="10"/>
  <c r="CR113" i="10"/>
  <c r="CR127" i="10"/>
  <c r="CR143" i="10"/>
  <c r="CO98" i="10"/>
  <c r="CR73" i="10"/>
  <c r="CR98" i="10"/>
  <c r="CL67" i="10"/>
  <c r="CL82" i="10"/>
  <c r="CM58" i="10"/>
  <c r="CO49" i="10"/>
  <c r="CQ52" i="10"/>
  <c r="CM54" i="10"/>
  <c r="CM29" i="10"/>
  <c r="CL71" i="10"/>
  <c r="CL123" i="10"/>
  <c r="CQ46" i="10"/>
  <c r="CL101" i="10"/>
  <c r="CM56" i="10"/>
  <c r="CL108" i="10"/>
  <c r="CL129" i="10"/>
  <c r="CL146" i="10"/>
  <c r="CQ148" i="10"/>
  <c r="BL24" i="10"/>
  <c r="CL141" i="10"/>
  <c r="CO48" i="10"/>
  <c r="CO64" i="10"/>
  <c r="CO46" i="10"/>
  <c r="CM40" i="10"/>
  <c r="CM39" i="10"/>
  <c r="CL50" i="10"/>
  <c r="CL118" i="10"/>
  <c r="CM55" i="10"/>
  <c r="CM32" i="10"/>
  <c r="CL114" i="10"/>
  <c r="CL105" i="10"/>
  <c r="CQ163" i="10"/>
  <c r="CL120" i="10"/>
  <c r="CL79" i="10"/>
  <c r="CM35" i="10"/>
  <c r="CO38" i="10"/>
  <c r="CL92" i="10"/>
  <c r="CM131" i="10"/>
  <c r="CL137" i="10"/>
  <c r="CM142" i="10"/>
  <c r="CO69" i="10"/>
  <c r="BL50" i="10"/>
  <c r="CO47" i="10"/>
  <c r="CL24" i="10"/>
  <c r="CL23" i="10" s="1"/>
  <c r="CM31" i="10"/>
  <c r="CM57" i="10"/>
  <c r="AI61" i="10"/>
  <c r="CM33" i="10"/>
  <c r="CM42" i="10"/>
  <c r="CL62" i="10"/>
  <c r="CO65" i="10"/>
  <c r="CQ25" i="10"/>
  <c r="CM53" i="10"/>
  <c r="CQ167" i="10"/>
  <c r="CR55" i="10"/>
  <c r="CQ55" i="10"/>
  <c r="CQ26" i="10"/>
  <c r="CO66" i="10"/>
  <c r="CQ48" i="10"/>
  <c r="AI70" i="10"/>
  <c r="CR40" i="10"/>
  <c r="CR46" i="10"/>
  <c r="CQ34" i="10"/>
  <c r="CG22" i="10"/>
  <c r="CQ29" i="10"/>
  <c r="CO135" i="10"/>
  <c r="BL37" i="10"/>
  <c r="CR135" i="10"/>
  <c r="CP25" i="10"/>
  <c r="CP24" i="10" s="1"/>
  <c r="CO136" i="10"/>
  <c r="BZ43" i="10"/>
  <c r="AM134" i="10"/>
  <c r="CP136" i="10"/>
  <c r="CR66" i="10"/>
  <c r="CR136" i="10"/>
  <c r="CN105" i="10"/>
  <c r="CP53" i="10"/>
  <c r="CR69" i="10"/>
  <c r="CP135" i="10"/>
  <c r="CO52" i="10"/>
  <c r="BM134" i="10"/>
  <c r="CR48" i="10"/>
  <c r="BM43" i="10"/>
  <c r="AZ23" i="10"/>
  <c r="CR35" i="10"/>
  <c r="CR42" i="10"/>
  <c r="CM148" i="10"/>
  <c r="CQ31" i="10"/>
  <c r="BM23" i="10"/>
  <c r="AZ43" i="10"/>
  <c r="BO22" i="10"/>
  <c r="CM46" i="10"/>
  <c r="AZ61" i="10"/>
  <c r="CR57" i="10"/>
  <c r="CQ39" i="10"/>
  <c r="CR47" i="10"/>
  <c r="BS22" i="10"/>
  <c r="X22" i="10"/>
  <c r="AC22" i="10"/>
  <c r="CR65" i="10"/>
  <c r="CM51" i="10"/>
  <c r="BZ23" i="10"/>
  <c r="AF60" i="10"/>
  <c r="AB22" i="10"/>
  <c r="CR29" i="10"/>
  <c r="CR64" i="10"/>
  <c r="CM25" i="10"/>
  <c r="CK22" i="10"/>
  <c r="BD22" i="10"/>
  <c r="CM38" i="10"/>
  <c r="CM34" i="10"/>
  <c r="CI22" i="10"/>
  <c r="CR53" i="10"/>
  <c r="CQ53" i="10"/>
  <c r="CQ56" i="10"/>
  <c r="CN62" i="10"/>
  <c r="BZ134" i="10"/>
  <c r="CR56" i="10"/>
  <c r="CM26" i="10"/>
  <c r="CM48" i="10"/>
  <c r="CR39" i="10"/>
  <c r="CR58" i="10"/>
  <c r="CM52" i="10"/>
  <c r="CR26" i="10"/>
  <c r="AM61" i="10"/>
  <c r="CM167" i="10"/>
  <c r="CR38" i="10"/>
  <c r="CR52" i="10"/>
  <c r="BM61" i="10"/>
  <c r="CO45" i="10"/>
  <c r="BL44" i="10"/>
  <c r="V22" i="10"/>
  <c r="CB22" i="10"/>
  <c r="CQ35" i="10"/>
  <c r="CQ51" i="10"/>
  <c r="AZ70" i="10"/>
  <c r="CR54" i="10"/>
  <c r="CQ98" i="10"/>
  <c r="CM98" i="10"/>
  <c r="CP138" i="10"/>
  <c r="BY137" i="10"/>
  <c r="CQ144" i="10"/>
  <c r="CM144" i="10"/>
  <c r="BZ61" i="10"/>
  <c r="CC22" i="10"/>
  <c r="AA22" i="10"/>
  <c r="CQ73" i="10"/>
  <c r="CM73" i="10"/>
  <c r="CP102" i="10"/>
  <c r="CP101" i="10" s="1"/>
  <c r="BY101" i="10"/>
  <c r="CQ33" i="10"/>
  <c r="CQ90" i="10"/>
  <c r="CM90" i="10"/>
  <c r="CQ58" i="10"/>
  <c r="CO27" i="10"/>
  <c r="CO24" i="10" s="1"/>
  <c r="CQ158" i="10"/>
  <c r="CM158" i="10"/>
  <c r="CQ136" i="10"/>
  <c r="CM136" i="10"/>
  <c r="CQ85" i="10"/>
  <c r="CM85" i="10"/>
  <c r="CQ126" i="10"/>
  <c r="CM126" i="10"/>
  <c r="CN146" i="10"/>
  <c r="AZ134" i="10"/>
  <c r="CQ77" i="10"/>
  <c r="CM77" i="10"/>
  <c r="CM163" i="10"/>
  <c r="CM156" i="10"/>
  <c r="CQ104" i="10"/>
  <c r="CM104" i="10"/>
  <c r="CQ81" i="10"/>
  <c r="CM81" i="10"/>
  <c r="CQ151" i="10"/>
  <c r="CM151" i="10"/>
  <c r="CQ142" i="10"/>
  <c r="AY141" i="10"/>
  <c r="CQ78" i="10"/>
  <c r="CM78" i="10"/>
  <c r="CQ63" i="10"/>
  <c r="AY62" i="10"/>
  <c r="CM63" i="10"/>
  <c r="CP147" i="10"/>
  <c r="CP146" i="10" s="1"/>
  <c r="BY146" i="10"/>
  <c r="CO121" i="10"/>
  <c r="CO120" i="10" s="1"/>
  <c r="CR121" i="10"/>
  <c r="BL120" i="10"/>
  <c r="CQ94" i="10"/>
  <c r="CM94" i="10"/>
  <c r="N22" i="10"/>
  <c r="S22" i="10"/>
  <c r="CQ106" i="10"/>
  <c r="AY105" i="10"/>
  <c r="CM106" i="10"/>
  <c r="BM70" i="10"/>
  <c r="CO72" i="10"/>
  <c r="CR72" i="10"/>
  <c r="BL71" i="10"/>
  <c r="CQ154" i="10"/>
  <c r="CM154" i="10"/>
  <c r="CQ119" i="10"/>
  <c r="AY118" i="10"/>
  <c r="CM119" i="10"/>
  <c r="CM118" i="10" s="1"/>
  <c r="CR102" i="10"/>
  <c r="CO102" i="10"/>
  <c r="BL101" i="10"/>
  <c r="CQ159" i="10"/>
  <c r="CM159" i="10"/>
  <c r="CQ128" i="10"/>
  <c r="CM128" i="10"/>
  <c r="CQ84" i="10"/>
  <c r="CM84" i="10"/>
  <c r="CO103" i="10"/>
  <c r="CR103" i="10"/>
  <c r="CQ42" i="10"/>
  <c r="CO83" i="10"/>
  <c r="CR83" i="10"/>
  <c r="BL82" i="10"/>
  <c r="CN82" i="10"/>
  <c r="CQ147" i="10"/>
  <c r="AY146" i="10"/>
  <c r="CM147" i="10"/>
  <c r="CR142" i="10"/>
  <c r="CO142" i="10"/>
  <c r="BL141" i="10"/>
  <c r="CR74" i="10"/>
  <c r="CO74" i="10"/>
  <c r="CN24" i="10"/>
  <c r="CQ157" i="10"/>
  <c r="CM157" i="10"/>
  <c r="CQ38" i="10"/>
  <c r="CN92" i="10"/>
  <c r="CR33" i="10"/>
  <c r="BZ70" i="10"/>
  <c r="CQ113" i="10"/>
  <c r="CM113" i="10"/>
  <c r="CQ96" i="10"/>
  <c r="CM96" i="10"/>
  <c r="CP80" i="10"/>
  <c r="CP79" i="10" s="1"/>
  <c r="BY79" i="10"/>
  <c r="CQ152" i="10"/>
  <c r="CM152" i="10"/>
  <c r="BV22" i="10"/>
  <c r="BW22" i="10"/>
  <c r="CF22" i="10"/>
  <c r="BK22" i="10"/>
  <c r="BC22" i="10"/>
  <c r="Z22" i="10"/>
  <c r="K22" i="10"/>
  <c r="CP72" i="10"/>
  <c r="CP71" i="10" s="1"/>
  <c r="BY71" i="10"/>
  <c r="CQ91" i="10"/>
  <c r="CM91" i="10"/>
  <c r="CP124" i="10"/>
  <c r="CP123" i="10" s="1"/>
  <c r="BY123" i="10"/>
  <c r="CQ95" i="10"/>
  <c r="CM95" i="10"/>
  <c r="CR117" i="10"/>
  <c r="CO117" i="10"/>
  <c r="CP68" i="10"/>
  <c r="CP67" i="10" s="1"/>
  <c r="BY67" i="10"/>
  <c r="CN79" i="10"/>
  <c r="CQ110" i="10"/>
  <c r="CM110" i="10"/>
  <c r="CO68" i="10"/>
  <c r="CR68" i="10"/>
  <c r="BL67" i="10"/>
  <c r="CR131" i="10"/>
  <c r="CO131" i="10"/>
  <c r="CO129" i="10" s="1"/>
  <c r="BL129" i="10"/>
  <c r="CQ68" i="10"/>
  <c r="AY67" i="10"/>
  <c r="CM68" i="10"/>
  <c r="CQ125" i="10"/>
  <c r="CM125" i="10"/>
  <c r="CQ54" i="10"/>
  <c r="CP121" i="10"/>
  <c r="CP120" i="10" s="1"/>
  <c r="BY120" i="10"/>
  <c r="CQ83" i="10"/>
  <c r="AY82" i="10"/>
  <c r="CM83" i="10"/>
  <c r="CQ150" i="10"/>
  <c r="CM150" i="10"/>
  <c r="CQ93" i="10"/>
  <c r="AY92" i="10"/>
  <c r="CM93" i="10"/>
  <c r="CQ99" i="10"/>
  <c r="CM99" i="10"/>
  <c r="CN108" i="10"/>
  <c r="CQ161" i="10"/>
  <c r="CM161" i="10"/>
  <c r="BR21" i="10"/>
  <c r="BR169" i="10" s="1"/>
  <c r="CP119" i="10"/>
  <c r="CP118" i="10" s="1"/>
  <c r="BY118" i="10"/>
  <c r="CR124" i="10"/>
  <c r="CO124" i="10"/>
  <c r="BL123" i="10"/>
  <c r="CN114" i="10"/>
  <c r="CR49" i="10"/>
  <c r="CQ49" i="10"/>
  <c r="CM49" i="10"/>
  <c r="CQ80" i="10"/>
  <c r="AY79" i="10"/>
  <c r="CM80" i="10"/>
  <c r="CP131" i="10"/>
  <c r="CP129" i="10" s="1"/>
  <c r="BY129" i="10"/>
  <c r="CP83" i="10"/>
  <c r="CP82" i="10" s="1"/>
  <c r="BY82" i="10"/>
  <c r="CN101" i="10"/>
  <c r="CN67" i="10"/>
  <c r="CR119" i="10"/>
  <c r="CO119" i="10"/>
  <c r="CO118" i="10" s="1"/>
  <c r="BL118" i="10"/>
  <c r="CR80" i="10"/>
  <c r="CO80" i="10"/>
  <c r="CO79" i="10" s="1"/>
  <c r="BL79" i="10"/>
  <c r="CQ107" i="10"/>
  <c r="CM107" i="10"/>
  <c r="CQ162" i="10"/>
  <c r="CM162" i="10"/>
  <c r="CP142" i="10"/>
  <c r="BY141" i="10"/>
  <c r="CQ97" i="10"/>
  <c r="CM97" i="10"/>
  <c r="CQ109" i="10"/>
  <c r="AY108" i="10"/>
  <c r="CM109" i="10"/>
  <c r="CN137" i="10"/>
  <c r="CQ111" i="10"/>
  <c r="CM111" i="10"/>
  <c r="CN123" i="10"/>
  <c r="CQ69" i="10"/>
  <c r="CM69" i="10"/>
  <c r="CQ115" i="10"/>
  <c r="AY114" i="10"/>
  <c r="CR45" i="10"/>
  <c r="CM45" i="10"/>
  <c r="CQ45" i="10"/>
  <c r="AM70" i="10"/>
  <c r="CQ132" i="10"/>
  <c r="CM132" i="10"/>
  <c r="CQ102" i="10"/>
  <c r="AY101" i="10"/>
  <c r="CM102" i="10"/>
  <c r="CR115" i="10"/>
  <c r="CO115" i="10"/>
  <c r="BL114" i="10"/>
  <c r="CP115" i="10"/>
  <c r="CP114" i="10" s="1"/>
  <c r="BY114" i="10"/>
  <c r="CN129" i="10"/>
  <c r="CQ160" i="10"/>
  <c r="CM160" i="10"/>
  <c r="CQ100" i="10"/>
  <c r="CM100" i="10"/>
  <c r="CQ139" i="10"/>
  <c r="CM139" i="10"/>
  <c r="CO93" i="10"/>
  <c r="CR93" i="10"/>
  <c r="BL92" i="10"/>
  <c r="CO106" i="10"/>
  <c r="CR106" i="10"/>
  <c r="BL105" i="10"/>
  <c r="CQ88" i="10"/>
  <c r="CM88" i="10"/>
  <c r="CN120" i="10"/>
  <c r="CQ66" i="10"/>
  <c r="CM66" i="10"/>
  <c r="CQ155" i="10"/>
  <c r="CM155" i="10"/>
  <c r="CQ76" i="10"/>
  <c r="CM76" i="10"/>
  <c r="CP63" i="10"/>
  <c r="CP62" i="10" s="1"/>
  <c r="BY62" i="10"/>
  <c r="CQ165" i="10"/>
  <c r="CM165" i="10"/>
  <c r="CO63" i="10"/>
  <c r="CR63" i="10"/>
  <c r="BL62" i="10"/>
  <c r="CR138" i="10"/>
  <c r="CO138" i="10"/>
  <c r="BL137" i="10"/>
  <c r="CN71" i="10"/>
  <c r="CO147" i="10"/>
  <c r="CO146" i="10" s="1"/>
  <c r="CR147" i="10"/>
  <c r="BL146" i="10"/>
  <c r="CQ166" i="10"/>
  <c r="CM166" i="10"/>
  <c r="CQ143" i="10"/>
  <c r="CM143" i="10"/>
  <c r="CQ64" i="10"/>
  <c r="CM64" i="10"/>
  <c r="CP109" i="10"/>
  <c r="CP108" i="10" s="1"/>
  <c r="BY108" i="10"/>
  <c r="CQ131" i="10"/>
  <c r="AY129" i="10"/>
  <c r="CQ65" i="10"/>
  <c r="CM65" i="10"/>
  <c r="CR112" i="10"/>
  <c r="CO112" i="10"/>
  <c r="CR109" i="10"/>
  <c r="CO109" i="10"/>
  <c r="BL108" i="10"/>
  <c r="CQ121" i="10"/>
  <c r="AY120" i="10"/>
  <c r="CM121" i="10"/>
  <c r="CQ138" i="10"/>
  <c r="AY137" i="10"/>
  <c r="CM138" i="10"/>
  <c r="CJ22" i="10"/>
  <c r="CQ87" i="10"/>
  <c r="CM87" i="10"/>
  <c r="CQ135" i="10"/>
  <c r="CM135" i="10"/>
  <c r="CQ164" i="10"/>
  <c r="CM164" i="10"/>
  <c r="CQ72" i="10"/>
  <c r="AY71" i="10"/>
  <c r="CM72" i="10"/>
  <c r="CQ124" i="10"/>
  <c r="AY123" i="10"/>
  <c r="CM124" i="10"/>
  <c r="CQ149" i="10"/>
  <c r="CM149" i="10"/>
  <c r="CQ140" i="10"/>
  <c r="CM140" i="10"/>
  <c r="CQ116" i="10"/>
  <c r="CM116" i="10"/>
  <c r="CQ86" i="10"/>
  <c r="CM86" i="10"/>
  <c r="CQ122" i="10"/>
  <c r="CM122" i="10"/>
  <c r="CP93" i="10"/>
  <c r="CP92" i="10" s="1"/>
  <c r="BY92" i="10"/>
  <c r="CM115" i="10"/>
  <c r="CQ153" i="10"/>
  <c r="CM153" i="10"/>
  <c r="CQ127" i="10"/>
  <c r="CM127" i="10"/>
  <c r="CQ89" i="10"/>
  <c r="CM89" i="10"/>
  <c r="CP106" i="10"/>
  <c r="CP105" i="10" s="1"/>
  <c r="BY105" i="10"/>
  <c r="CN141" i="10"/>
  <c r="CQ75" i="10"/>
  <c r="CM75" i="10"/>
  <c r="AD22" i="10"/>
  <c r="BG22" i="10"/>
  <c r="M22" i="10"/>
  <c r="BX22" i="10"/>
  <c r="Q22" i="10"/>
  <c r="BQ22" i="10"/>
  <c r="BP22" i="10"/>
  <c r="BU22" i="10"/>
  <c r="BT22" i="10"/>
  <c r="Y22" i="10"/>
  <c r="L22" i="10"/>
  <c r="CD22" i="10"/>
  <c r="BF22" i="10"/>
  <c r="BI22" i="10"/>
  <c r="BE22" i="10"/>
  <c r="BJ22" i="10"/>
  <c r="R22" i="10"/>
  <c r="BA22" i="10"/>
  <c r="W22" i="10"/>
  <c r="BB22" i="10"/>
  <c r="J22" i="10"/>
  <c r="T22" i="10"/>
  <c r="O22" i="10"/>
  <c r="BH22" i="10"/>
  <c r="U22" i="10"/>
  <c r="CH22" i="10"/>
  <c r="I22" i="10"/>
  <c r="AF23" i="10"/>
  <c r="AE43" i="10"/>
  <c r="AF43" i="10"/>
  <c r="BY23" i="10"/>
  <c r="AE23" i="10"/>
  <c r="CA22" i="10" l="1"/>
  <c r="BY43" i="10"/>
  <c r="AN60" i="10"/>
  <c r="CO105" i="10"/>
  <c r="BA60" i="10"/>
  <c r="CA60" i="10"/>
  <c r="BN60" i="10"/>
  <c r="CO67" i="10"/>
  <c r="AL43" i="10"/>
  <c r="AL114" i="10"/>
  <c r="AK114" i="10"/>
  <c r="AL137" i="10"/>
  <c r="AK137" i="10"/>
  <c r="AL82" i="10"/>
  <c r="AK82" i="10"/>
  <c r="AL79" i="10"/>
  <c r="AK79" i="10"/>
  <c r="AL67" i="10"/>
  <c r="AK67" i="10"/>
  <c r="AL71" i="10"/>
  <c r="AK71" i="10"/>
  <c r="AL62" i="10"/>
  <c r="AK62" i="10"/>
  <c r="AL123" i="10"/>
  <c r="AK123" i="10"/>
  <c r="AL129" i="10"/>
  <c r="AK129" i="10"/>
  <c r="AL92" i="10"/>
  <c r="AK92" i="10"/>
  <c r="AL141" i="10"/>
  <c r="AK141" i="10"/>
  <c r="AK24" i="10"/>
  <c r="AK120" i="10"/>
  <c r="AL120" i="10"/>
  <c r="AL146" i="10"/>
  <c r="AK146" i="10"/>
  <c r="AL118" i="10"/>
  <c r="AK118" i="10"/>
  <c r="AL108" i="10"/>
  <c r="AK108" i="10"/>
  <c r="AL105" i="10"/>
  <c r="AK105" i="10"/>
  <c r="AL101" i="10"/>
  <c r="AK101" i="10"/>
  <c r="CO82" i="10"/>
  <c r="AZ22" i="10"/>
  <c r="CO62" i="10"/>
  <c r="CO92" i="10"/>
  <c r="CO123" i="10"/>
  <c r="CL134" i="10"/>
  <c r="CL61" i="10"/>
  <c r="CQ82" i="10"/>
  <c r="CQ101" i="10"/>
  <c r="CQ114" i="10"/>
  <c r="CL70" i="10"/>
  <c r="CQ118" i="10"/>
  <c r="CM129" i="10"/>
  <c r="AI60" i="10"/>
  <c r="BY22" i="10"/>
  <c r="CQ79" i="10"/>
  <c r="CQ123" i="10"/>
  <c r="CQ120" i="10"/>
  <c r="CQ108" i="10"/>
  <c r="CQ67" i="10"/>
  <c r="CQ129" i="10"/>
  <c r="CQ92" i="10"/>
  <c r="BL43" i="10"/>
  <c r="BL23" i="10"/>
  <c r="CL43" i="10"/>
  <c r="CQ105" i="10"/>
  <c r="CD21" i="10"/>
  <c r="CD169" i="10" s="1"/>
  <c r="BS21" i="10"/>
  <c r="BS169" i="10" s="1"/>
  <c r="J21" i="10"/>
  <c r="J169" i="10" s="1"/>
  <c r="BF21" i="10"/>
  <c r="BF169" i="10" s="1"/>
  <c r="BQ21" i="10"/>
  <c r="BQ169" i="10" s="1"/>
  <c r="CF21" i="10"/>
  <c r="CF169" i="10" s="1"/>
  <c r="N21" i="10"/>
  <c r="N169" i="10" s="1"/>
  <c r="CC21" i="10"/>
  <c r="CC169" i="10" s="1"/>
  <c r="X21" i="10"/>
  <c r="X169" i="10" s="1"/>
  <c r="Q21" i="10"/>
  <c r="Q169" i="10" s="1"/>
  <c r="I21" i="10"/>
  <c r="I169" i="10" s="1"/>
  <c r="W21" i="10"/>
  <c r="W169" i="10" s="1"/>
  <c r="L21" i="10"/>
  <c r="L169" i="10" s="1"/>
  <c r="BX21" i="10"/>
  <c r="BX169" i="10" s="1"/>
  <c r="CJ21" i="10"/>
  <c r="CJ169" i="10" s="1"/>
  <c r="BV21" i="10"/>
  <c r="BV169" i="10" s="1"/>
  <c r="CI21" i="10"/>
  <c r="CI169" i="10" s="1"/>
  <c r="AB21" i="10"/>
  <c r="AB169" i="10" s="1"/>
  <c r="BO21" i="10"/>
  <c r="BO169" i="10" s="1"/>
  <c r="CG21" i="10"/>
  <c r="CG169" i="10" s="1"/>
  <c r="BB21" i="10"/>
  <c r="BB169" i="10" s="1"/>
  <c r="Y21" i="10"/>
  <c r="Y169" i="10" s="1"/>
  <c r="M21" i="10"/>
  <c r="M169" i="10" s="1"/>
  <c r="BT21" i="10"/>
  <c r="BT169" i="10" s="1"/>
  <c r="K21" i="10"/>
  <c r="K169" i="10" s="1"/>
  <c r="U21" i="10"/>
  <c r="U169" i="10" s="1"/>
  <c r="BH21" i="10"/>
  <c r="BH169" i="10" s="1"/>
  <c r="BJ21" i="10"/>
  <c r="BJ169" i="10" s="1"/>
  <c r="BU21" i="10"/>
  <c r="BU169" i="10" s="1"/>
  <c r="AD21" i="10"/>
  <c r="AD169" i="10" s="1"/>
  <c r="Z21" i="10"/>
  <c r="Z169" i="10" s="1"/>
  <c r="BD21" i="10"/>
  <c r="BD169" i="10" s="1"/>
  <c r="O21" i="10"/>
  <c r="O169" i="10" s="1"/>
  <c r="BE21" i="10"/>
  <c r="BE169" i="10" s="1"/>
  <c r="BC21" i="10"/>
  <c r="BC169" i="10" s="1"/>
  <c r="CB21" i="10"/>
  <c r="CB169" i="10" s="1"/>
  <c r="CK21" i="10"/>
  <c r="CK169" i="10" s="1"/>
  <c r="BW21" i="10"/>
  <c r="BW169" i="10" s="1"/>
  <c r="CH21" i="10"/>
  <c r="CH169" i="10" s="1"/>
  <c r="R21" i="10"/>
  <c r="R169" i="10" s="1"/>
  <c r="BG21" i="10"/>
  <c r="BG169" i="10" s="1"/>
  <c r="T21" i="10"/>
  <c r="T169" i="10" s="1"/>
  <c r="BI21" i="10"/>
  <c r="BI169" i="10" s="1"/>
  <c r="BP21" i="10"/>
  <c r="BP169" i="10" s="1"/>
  <c r="BK21" i="10"/>
  <c r="BK169" i="10" s="1"/>
  <c r="S21" i="10"/>
  <c r="S169" i="10" s="1"/>
  <c r="AA21" i="10"/>
  <c r="AA169" i="10" s="1"/>
  <c r="V21" i="10"/>
  <c r="V169" i="10" s="1"/>
  <c r="AC21" i="10"/>
  <c r="AC169" i="10" s="1"/>
  <c r="BM22" i="10"/>
  <c r="BZ22" i="10"/>
  <c r="AZ60" i="10"/>
  <c r="CP141" i="10"/>
  <c r="CQ141" i="10"/>
  <c r="BY61" i="10"/>
  <c r="CQ146" i="10"/>
  <c r="CM101" i="10"/>
  <c r="BM60" i="10"/>
  <c r="AM60" i="10"/>
  <c r="CN61" i="10"/>
  <c r="CP61" i="10"/>
  <c r="CR108" i="10"/>
  <c r="CR105" i="10"/>
  <c r="CR92" i="10"/>
  <c r="CR120" i="10"/>
  <c r="CR118" i="10"/>
  <c r="CR82" i="10"/>
  <c r="CR101" i="10"/>
  <c r="CR123" i="10"/>
  <c r="CR79" i="10"/>
  <c r="CR129" i="10"/>
  <c r="CR146" i="10"/>
  <c r="CR114" i="10"/>
  <c r="CM114" i="10"/>
  <c r="CR67" i="10"/>
  <c r="CM141" i="10"/>
  <c r="CN134" i="10"/>
  <c r="CM123" i="10"/>
  <c r="CM79" i="10"/>
  <c r="BZ60" i="10"/>
  <c r="CM71" i="10"/>
  <c r="CO114" i="10"/>
  <c r="CM146" i="10"/>
  <c r="CR71" i="10"/>
  <c r="BL70" i="10"/>
  <c r="CP137" i="10"/>
  <c r="BY134" i="10"/>
  <c r="CQ71" i="10"/>
  <c r="AY70" i="10"/>
  <c r="CM120" i="10"/>
  <c r="CN70" i="10"/>
  <c r="CM92" i="10"/>
  <c r="CO101" i="10"/>
  <c r="CR137" i="10"/>
  <c r="CO137" i="10"/>
  <c r="BL134" i="10"/>
  <c r="CO71" i="10"/>
  <c r="CQ137" i="10"/>
  <c r="CM137" i="10"/>
  <c r="CO141" i="10"/>
  <c r="CR141" i="10"/>
  <c r="CM62" i="10"/>
  <c r="BY70" i="10"/>
  <c r="CM105" i="10"/>
  <c r="CQ62" i="10"/>
  <c r="AY61" i="10"/>
  <c r="CO108" i="10"/>
  <c r="CP70" i="10"/>
  <c r="CR62" i="10"/>
  <c r="BL61" i="10"/>
  <c r="AY134" i="10"/>
  <c r="CM108" i="10"/>
  <c r="CM82" i="10"/>
  <c r="CM67" i="10"/>
  <c r="AF22" i="10"/>
  <c r="AE22" i="10"/>
  <c r="BN21" i="10" l="1"/>
  <c r="BN169" i="10" s="1"/>
  <c r="BA21" i="10"/>
  <c r="BA169" i="10" s="1"/>
  <c r="CA21" i="10"/>
  <c r="CA169" i="10" s="1"/>
  <c r="CL60" i="10"/>
  <c r="CO61" i="10"/>
  <c r="AK61" i="10"/>
  <c r="AL134" i="10"/>
  <c r="AL61" i="10"/>
  <c r="AK70" i="10"/>
  <c r="AL24" i="10"/>
  <c r="AL6" i="10"/>
  <c r="AL70" i="10"/>
  <c r="AK134" i="10"/>
  <c r="BL22" i="10"/>
  <c r="CQ134" i="10"/>
  <c r="CQ70" i="10"/>
  <c r="CL22" i="10"/>
  <c r="AE21" i="10"/>
  <c r="AE169" i="10" s="1"/>
  <c r="AF21" i="10"/>
  <c r="AF169" i="10" s="1"/>
  <c r="AZ21" i="10"/>
  <c r="AZ169" i="10" s="1"/>
  <c r="CP60" i="10"/>
  <c r="CN60" i="10"/>
  <c r="BM21" i="10"/>
  <c r="BM169" i="10" s="1"/>
  <c r="BZ21" i="10"/>
  <c r="BZ169" i="10" s="1"/>
  <c r="CP134" i="10"/>
  <c r="BY60" i="10"/>
  <c r="CM134" i="10"/>
  <c r="CR134" i="10"/>
  <c r="CR70" i="10"/>
  <c r="CO70" i="10"/>
  <c r="CM61" i="10"/>
  <c r="CO134" i="10"/>
  <c r="CR61" i="10"/>
  <c r="BL60" i="10"/>
  <c r="AY60" i="10"/>
  <c r="CQ61" i="10"/>
  <c r="CM70" i="10"/>
  <c r="G50" i="10"/>
  <c r="H50" i="10"/>
  <c r="AG50" i="10"/>
  <c r="AH50" i="10"/>
  <c r="AI50" i="10"/>
  <c r="AJ50" i="10"/>
  <c r="AK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CM50" i="10"/>
  <c r="CN50" i="10"/>
  <c r="CO50" i="10"/>
  <c r="CP50" i="10"/>
  <c r="G44" i="10"/>
  <c r="H44" i="10"/>
  <c r="AG44" i="10"/>
  <c r="AH44" i="10"/>
  <c r="AI44" i="10"/>
  <c r="AJ44" i="10"/>
  <c r="AJ43" i="10" s="1"/>
  <c r="AK44" i="10"/>
  <c r="AM44" i="10"/>
  <c r="AN44" i="10"/>
  <c r="AO44" i="10"/>
  <c r="AP44" i="10"/>
  <c r="AQ44" i="10"/>
  <c r="AR44" i="10"/>
  <c r="AS44" i="10"/>
  <c r="AS43" i="10" s="1"/>
  <c r="AT44" i="10"/>
  <c r="AU44" i="10"/>
  <c r="AV44" i="10"/>
  <c r="AW44" i="10"/>
  <c r="AX44" i="10"/>
  <c r="AY44" i="10"/>
  <c r="CM44" i="10"/>
  <c r="CN44" i="10"/>
  <c r="CN43" i="10" s="1"/>
  <c r="CO44" i="10"/>
  <c r="CP44" i="10"/>
  <c r="F50" i="10"/>
  <c r="F44" i="10"/>
  <c r="CP41" i="10"/>
  <c r="CO41" i="10"/>
  <c r="CN41" i="10"/>
  <c r="CM41" i="10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K41" i="10"/>
  <c r="AJ41" i="10"/>
  <c r="AI41" i="10"/>
  <c r="CR41" i="10" s="1"/>
  <c r="AH41" i="10"/>
  <c r="AG41" i="10"/>
  <c r="H41" i="10"/>
  <c r="G41" i="10"/>
  <c r="F41" i="10"/>
  <c r="G37" i="10"/>
  <c r="H37" i="10"/>
  <c r="AG37" i="10"/>
  <c r="AH37" i="10"/>
  <c r="AI37" i="10"/>
  <c r="AJ37" i="10"/>
  <c r="AK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CM37" i="10"/>
  <c r="CN37" i="10"/>
  <c r="CO37" i="10"/>
  <c r="CP37" i="10"/>
  <c r="G30" i="10"/>
  <c r="H30" i="10"/>
  <c r="AG30" i="10"/>
  <c r="AH30" i="10"/>
  <c r="AJ30" i="10"/>
  <c r="AK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CN30" i="10"/>
  <c r="CO30" i="10"/>
  <c r="CP30" i="10"/>
  <c r="F37" i="10"/>
  <c r="CP28" i="10"/>
  <c r="CO28" i="10"/>
  <c r="CN28" i="10"/>
  <c r="CM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K28" i="10"/>
  <c r="AJ28" i="10"/>
  <c r="AI28" i="10"/>
  <c r="AH28" i="10"/>
  <c r="AG28" i="10"/>
  <c r="H28" i="10"/>
  <c r="G28" i="10"/>
  <c r="F28" i="10"/>
  <c r="F36" i="10"/>
  <c r="CL21" i="10" l="1"/>
  <c r="CL169" i="10" s="1"/>
  <c r="AK60" i="10"/>
  <c r="CO60" i="10"/>
  <c r="AL60" i="10"/>
  <c r="CR37" i="10"/>
  <c r="CR44" i="10"/>
  <c r="CR50" i="10"/>
  <c r="AR23" i="10"/>
  <c r="BY21" i="10"/>
  <c r="BY169" i="10" s="1"/>
  <c r="CQ60" i="10"/>
  <c r="G23" i="10"/>
  <c r="CQ37" i="10"/>
  <c r="CQ44" i="10"/>
  <c r="CQ50" i="10"/>
  <c r="BL21" i="10"/>
  <c r="CM60" i="10"/>
  <c r="AN23" i="10"/>
  <c r="AV23" i="10"/>
  <c r="CQ28" i="10"/>
  <c r="CQ41" i="10"/>
  <c r="CR60" i="10"/>
  <c r="CR28" i="10"/>
  <c r="F24" i="10"/>
  <c r="F30" i="10"/>
  <c r="AI36" i="10"/>
  <c r="AL36" i="10" s="1"/>
  <c r="AL30" i="10" s="1"/>
  <c r="AL23" i="10" s="1"/>
  <c r="AL22" i="10" s="1"/>
  <c r="CO43" i="10"/>
  <c r="AR43" i="10"/>
  <c r="AU43" i="10"/>
  <c r="AM43" i="10"/>
  <c r="F43" i="10"/>
  <c r="AX43" i="10"/>
  <c r="AP43" i="10"/>
  <c r="AG43" i="10"/>
  <c r="AV43" i="10"/>
  <c r="AN43" i="10"/>
  <c r="G43" i="10"/>
  <c r="AK23" i="10"/>
  <c r="CO23" i="10"/>
  <c r="AT23" i="10"/>
  <c r="CM43" i="10"/>
  <c r="AI43" i="10"/>
  <c r="AO23" i="10"/>
  <c r="AW23" i="10"/>
  <c r="AQ43" i="10"/>
  <c r="AH43" i="10"/>
  <c r="H23" i="10"/>
  <c r="AH23" i="10"/>
  <c r="AQ23" i="10"/>
  <c r="AW43" i="10"/>
  <c r="AO43" i="10"/>
  <c r="AG23" i="10"/>
  <c r="AP23" i="10"/>
  <c r="AX23" i="10"/>
  <c r="AJ23" i="10"/>
  <c r="AJ22" i="10" s="1"/>
  <c r="AS23" i="10"/>
  <c r="CN23" i="10"/>
  <c r="CN22" i="10" s="1"/>
  <c r="CP43" i="10"/>
  <c r="AT43" i="10"/>
  <c r="AK43" i="10"/>
  <c r="AM23" i="10"/>
  <c r="AU23" i="10"/>
  <c r="CP23" i="10"/>
  <c r="AY43" i="10"/>
  <c r="AY23" i="10"/>
  <c r="H43" i="10"/>
  <c r="AL21" i="10" l="1"/>
  <c r="AL169" i="10" s="1"/>
  <c r="AH22" i="10"/>
  <c r="AH21" i="10" s="1"/>
  <c r="AH169" i="10" s="1"/>
  <c r="AW22" i="10"/>
  <c r="AP22" i="10"/>
  <c r="BL169" i="10"/>
  <c r="AY22" i="10"/>
  <c r="AO22" i="10"/>
  <c r="AS22" i="10"/>
  <c r="AT22" i="10"/>
  <c r="AV22" i="10"/>
  <c r="AN22" i="10"/>
  <c r="AQ22" i="10"/>
  <c r="AJ21" i="10"/>
  <c r="AJ169" i="10" s="1"/>
  <c r="AU22" i="10"/>
  <c r="AX22" i="10"/>
  <c r="AR22" i="10"/>
  <c r="CN21" i="10"/>
  <c r="CN169" i="10" s="1"/>
  <c r="AM22" i="10"/>
  <c r="F23" i="10"/>
  <c r="F22" i="10" s="1"/>
  <c r="G22" i="10"/>
  <c r="CQ43" i="10"/>
  <c r="CM36" i="10"/>
  <c r="CM30" i="10" s="1"/>
  <c r="CQ36" i="10"/>
  <c r="CR36" i="10"/>
  <c r="AI30" i="10"/>
  <c r="CM27" i="10"/>
  <c r="CM24" i="10" s="1"/>
  <c r="AI24" i="10"/>
  <c r="CQ27" i="10"/>
  <c r="CR27" i="10"/>
  <c r="CR43" i="10"/>
  <c r="CO22" i="10"/>
  <c r="AG22" i="10"/>
  <c r="CP22" i="10"/>
  <c r="H22" i="10"/>
  <c r="AK22" i="10"/>
  <c r="AJ1" i="10"/>
  <c r="AW21" i="10" l="1"/>
  <c r="AW169" i="10" s="1"/>
  <c r="AP21" i="10"/>
  <c r="AP169" i="10" s="1"/>
  <c r="AY21" i="10"/>
  <c r="AU21" i="10"/>
  <c r="AU169" i="10" s="1"/>
  <c r="AT21" i="10"/>
  <c r="AT169" i="10" s="1"/>
  <c r="H21" i="10"/>
  <c r="H169" i="10" s="1"/>
  <c r="AR21" i="10"/>
  <c r="AR169" i="10" s="1"/>
  <c r="AS21" i="10"/>
  <c r="AS169" i="10" s="1"/>
  <c r="AN21" i="10"/>
  <c r="AN169" i="10" s="1"/>
  <c r="AK21" i="10"/>
  <c r="AK169" i="10" s="1"/>
  <c r="AQ21" i="10"/>
  <c r="AQ169" i="10" s="1"/>
  <c r="AG21" i="10"/>
  <c r="AG169" i="10" s="1"/>
  <c r="G21" i="10"/>
  <c r="G169" i="10" s="1"/>
  <c r="AO21" i="10"/>
  <c r="AO169" i="10" s="1"/>
  <c r="F21" i="10"/>
  <c r="F169" i="10" s="1"/>
  <c r="AX21" i="10"/>
  <c r="AX169" i="10" s="1"/>
  <c r="AV21" i="10"/>
  <c r="AV169" i="10" s="1"/>
  <c r="CM23" i="10"/>
  <c r="CM22" i="10" s="1"/>
  <c r="CM21" i="10" s="1"/>
  <c r="CM169" i="10" s="1"/>
  <c r="CP21" i="10"/>
  <c r="CP169" i="10" s="1"/>
  <c r="CO21" i="10"/>
  <c r="CO169" i="10" s="1"/>
  <c r="AM21" i="10"/>
  <c r="AM169" i="10" s="1"/>
  <c r="CR24" i="10"/>
  <c r="CQ24" i="10"/>
  <c r="AI23" i="10"/>
  <c r="CR30" i="10"/>
  <c r="CQ30" i="10"/>
  <c r="AY169" i="10" l="1"/>
  <c r="CR23" i="10"/>
  <c r="CQ23" i="10"/>
  <c r="AI22" i="10"/>
  <c r="AI21" i="10" l="1"/>
  <c r="CR22" i="10"/>
  <c r="CQ22" i="10"/>
  <c r="AI169" i="10" l="1"/>
  <c r="CR21" i="10"/>
  <c r="CQ21" i="10"/>
  <c r="V179" i="10"/>
  <c r="V180" i="10" s="1"/>
  <c r="U180" i="10"/>
  <c r="CR169" i="10" l="1"/>
  <c r="CQ169" i="10"/>
  <c r="G2" i="9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I1" i="10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CN1" i="10" s="1"/>
  <c r="CO1" i="10" s="1"/>
  <c r="F3" i="10"/>
  <c r="F4" i="10"/>
  <c r="AI5" i="10"/>
  <c r="AN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P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AH17" i="10" l="1"/>
  <c r="AI17" i="10" s="1"/>
  <c r="AM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CN17" i="10" s="1"/>
  <c r="CO17" i="10" s="1"/>
  <c r="BO9" i="10"/>
  <c r="BG9" i="10"/>
  <c r="CB9" i="10"/>
  <c r="N139" i="9"/>
  <c r="I138" i="9"/>
  <c r="BP9" i="10"/>
  <c r="BH9" i="10"/>
  <c r="AZ9" i="10"/>
  <c r="N143" i="9"/>
  <c r="I142" i="9"/>
  <c r="CA9" i="10"/>
  <c r="BQ9" i="10"/>
  <c r="CE9" i="10"/>
  <c r="N162" i="9"/>
  <c r="O162" i="9"/>
  <c r="V162" i="9"/>
  <c r="O159" i="9"/>
  <c r="O158" i="9" s="1"/>
  <c r="J158" i="9"/>
  <c r="V159" i="9"/>
  <c r="CF9" i="10"/>
  <c r="N159" i="9"/>
  <c r="N158" i="9" s="1"/>
  <c r="I158" i="9"/>
  <c r="T159" i="9"/>
  <c r="V153" i="9"/>
  <c r="L151" i="9"/>
  <c r="M151" i="9"/>
  <c r="E145" i="9"/>
  <c r="E137" i="9" s="1"/>
  <c r="O143" i="9"/>
  <c r="K137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N9" i="10"/>
  <c r="CC9" i="10"/>
  <c r="BD9" i="10"/>
  <c r="BS9" i="10"/>
  <c r="BC9" i="10"/>
  <c r="CG9" i="10"/>
  <c r="BT9" i="10"/>
  <c r="BA9" i="10"/>
  <c r="BR9" i="10"/>
  <c r="BB9" i="10"/>
  <c r="CH9" i="10"/>
  <c r="BZ9" i="10"/>
  <c r="BF9" i="10"/>
  <c r="CD9" i="10"/>
  <c r="BU9" i="10"/>
  <c r="BE9" i="10"/>
  <c r="CP1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BM9" i="10" l="1"/>
  <c r="BN9" i="10"/>
  <c r="CP17" i="10"/>
  <c r="AJ17" i="10"/>
  <c r="M145" i="9"/>
  <c r="Q171" i="9"/>
  <c r="R11" i="9"/>
  <c r="L11" i="9"/>
  <c r="L171" i="9" s="1"/>
  <c r="G171" i="9"/>
  <c r="J62" i="9"/>
  <c r="O62" i="9" s="1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K52" i="9" s="1"/>
  <c r="K11" i="9" s="1"/>
  <c r="K171" i="9" s="1"/>
  <c r="O54" i="9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BK9" i="10" l="1"/>
  <c r="CK9" i="10"/>
  <c r="BX9" i="10"/>
  <c r="F2" i="10"/>
  <c r="F5" i="10" s="1"/>
  <c r="CJ9" i="10"/>
  <c r="BW9" i="10"/>
  <c r="BJ9" i="10"/>
  <c r="BV9" i="10"/>
  <c r="AI9" i="10"/>
  <c r="AN6" i="10"/>
  <c r="AZ6" i="10"/>
  <c r="BD6" i="10"/>
  <c r="CL9" i="10"/>
  <c r="BI9" i="10"/>
  <c r="BA6" i="10"/>
  <c r="CI9" i="10"/>
  <c r="BF6" i="10"/>
  <c r="BB6" i="10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N145" i="9"/>
  <c r="CG6" i="10" l="1"/>
  <c r="AB16" i="10"/>
  <c r="BN6" i="10"/>
  <c r="BE6" i="10"/>
  <c r="F6" i="10"/>
  <c r="CH6" i="10"/>
  <c r="BZ6" i="10"/>
  <c r="CF6" i="10"/>
  <c r="CE6" i="10"/>
  <c r="BP6" i="10"/>
  <c r="CC6" i="10"/>
  <c r="CB6" i="10"/>
  <c r="CA6" i="10"/>
  <c r="BQ6" i="10"/>
  <c r="BO6" i="10"/>
  <c r="BM6" i="10"/>
  <c r="BC6" i="10"/>
  <c r="CD6" i="10"/>
  <c r="BY9" i="10"/>
  <c r="M12" i="9"/>
  <c r="I11" i="9"/>
  <c r="N12" i="9"/>
  <c r="N52" i="9"/>
  <c r="M52" i="9"/>
  <c r="N137" i="9"/>
  <c r="BS6" i="10"/>
  <c r="J11" i="9"/>
  <c r="BT6" i="10"/>
  <c r="BH6" i="10"/>
  <c r="BU6" i="10"/>
  <c r="BG6" i="10"/>
  <c r="BJ6" i="10" l="1"/>
  <c r="BL9" i="10"/>
  <c r="AY9" i="10"/>
  <c r="CN9" i="10"/>
  <c r="CP9" i="10"/>
  <c r="CO9" i="10"/>
  <c r="CM9" i="10"/>
  <c r="O11" i="9"/>
  <c r="O171" i="9" s="1"/>
  <c r="J171" i="9"/>
  <c r="N11" i="9"/>
  <c r="N171" i="9" s="1"/>
  <c r="I171" i="9"/>
  <c r="M11" i="9"/>
  <c r="M171" i="9" s="1"/>
  <c r="BK6" i="10" l="1"/>
  <c r="BX6" i="10"/>
  <c r="CK6" i="10"/>
  <c r="BW6" i="10"/>
  <c r="CJ6" i="10"/>
  <c r="BI6" i="10"/>
  <c r="BV6" i="10"/>
  <c r="CI6" i="10"/>
  <c r="AI6" i="10" l="1"/>
  <c r="CL6" i="10"/>
  <c r="BL6" i="10" l="1"/>
  <c r="AY6" i="10"/>
  <c r="CM6" i="10" l="1"/>
  <c r="CN6" i="10"/>
  <c r="BR6" i="10" l="1"/>
  <c r="BY6" i="10" l="1"/>
  <c r="CP6" i="10" l="1"/>
  <c r="CO6" i="10"/>
</calcChain>
</file>

<file path=xl/sharedStrings.xml><?xml version="1.0" encoding="utf-8"?>
<sst xmlns="http://schemas.openxmlformats.org/spreadsheetml/2006/main" count="894" uniqueCount="651">
  <si>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</si>
  <si>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</si>
  <si>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</si>
  <si>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</si>
  <si>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</si>
  <si>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</si>
  <si>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</si>
  <si>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</si>
  <si>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</si>
  <si>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</si>
  <si>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</si>
  <si>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</si>
  <si>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</si>
  <si>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</si>
  <si>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</si>
  <si>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</si>
  <si>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</si>
  <si>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</si>
  <si>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</si>
  <si>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</si>
  <si>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</si>
  <si>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</si>
  <si>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</si>
  <si>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</si>
  <si>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</si>
  <si>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</si>
  <si>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</si>
  <si>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</si>
  <si>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</si>
  <si>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</si>
  <si>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</si>
  <si>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</si>
  <si>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</si>
  <si>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</si>
  <si>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</si>
  <si>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</si>
  <si>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</si>
  <si>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</si>
  <si>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</si>
  <si>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</si>
  <si>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</si>
  <si>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</si>
  <si>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</si>
  <si>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</si>
  <si>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</si>
  <si>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</si>
  <si>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</si>
  <si>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</si>
  <si>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</si>
  <si>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</si>
  <si>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</si>
  <si>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</si>
  <si>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</si>
  <si>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</si>
  <si>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</si>
  <si>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</si>
  <si>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</si>
  <si>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</si>
  <si>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</si>
  <si>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</si>
  <si>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</si>
  <si>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</si>
  <si>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</si>
  <si>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</si>
  <si>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</si>
  <si>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</si>
  <si>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</si>
  <si>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</si>
  <si>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</si>
  <si>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</si>
  <si>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</si>
  <si>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</si>
  <si>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</si>
  <si>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</si>
  <si>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</si>
  <si>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</si>
  <si>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</si>
  <si>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</si>
  <si>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</si>
  <si>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</si>
  <si>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</si>
  <si>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</si>
  <si>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</si>
  <si>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</si>
  <si>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</si>
  <si>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</si>
  <si>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</si>
  <si>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</si>
  <si>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</si>
  <si>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</si>
  <si>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</si>
  <si>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</si>
  <si>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</si>
  <si>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</si>
  <si>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</si>
  <si>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</si>
  <si>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</si>
  <si>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</si>
  <si>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</si>
  <si>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</si>
  <si>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</si>
  <si>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</si>
  <si>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</si>
  <si>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</si>
  <si>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</si>
  <si>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</si>
  <si>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</si>
  <si>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</si>
  <si>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</si>
  <si>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</si>
  <si>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</si>
  <si>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</si>
  <si>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</si>
  <si>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</si>
  <si>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</si>
  <si>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</si>
  <si>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</si>
  <si>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</si>
  <si>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</si>
  <si>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</si>
  <si>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</si>
  <si>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</si>
  <si>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</si>
  <si>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</si>
  <si>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</si>
  <si>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</si>
  <si>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</si>
  <si>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</si>
  <si>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</si>
  <si>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</si>
  <si>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</si>
  <si>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</si>
  <si>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</si>
  <si>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</si>
  <si>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</si>
  <si>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</si>
  <si>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</si>
  <si>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</si>
  <si>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</si>
  <si>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</si>
  <si>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</si>
  <si>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</si>
  <si>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</si>
  <si>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</si>
  <si>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</si>
  <si>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</si>
  <si>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</si>
  <si>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</si>
  <si>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</si>
  <si>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</si>
  <si>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</si>
  <si>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</si>
  <si>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</si>
  <si>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</si>
  <si>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</si>
  <si>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</si>
  <si>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</si>
  <si>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</si>
  <si>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</si>
  <si>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</si>
  <si>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</si>
  <si>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</si>
  <si>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</si>
  <si>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</si>
  <si>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</si>
  <si>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</si>
  <si>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</si>
  <si>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</si>
  <si>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</si>
  <si>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</si>
  <si>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</si>
  <si>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</si>
  <si>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</si>
  <si>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</si>
  <si>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</si>
  <si>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</si>
  <si>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</si>
  <si>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</si>
  <si>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</si>
  <si>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</si>
  <si>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</si>
  <si>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</si>
  <si>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</si>
  <si>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</si>
  <si>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</si>
  <si>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</si>
  <si>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</si>
  <si>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</si>
  <si>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</si>
  <si>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</si>
  <si>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</si>
  <si>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</si>
  <si>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</si>
  <si>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</si>
  <si>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</si>
  <si>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</si>
  <si>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</si>
  <si>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</si>
  <si>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</si>
  <si>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</si>
  <si>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</si>
  <si>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</si>
  <si>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</si>
  <si>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</si>
  <si>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</si>
  <si>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</si>
  <si>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</si>
  <si>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</si>
  <si>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</si>
  <si>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</si>
  <si>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</si>
  <si>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</si>
  <si>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</si>
  <si>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</si>
  <si>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</si>
  <si>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</si>
  <si>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</si>
  <si>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</si>
  <si>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</si>
  <si>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</si>
  <si>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</si>
  <si>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</si>
  <si>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</si>
  <si>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</si>
  <si>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</si>
  <si>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</si>
  <si>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</si>
  <si>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</si>
  <si>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</si>
  <si>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</si>
  <si>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</si>
  <si>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</si>
  <si>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</si>
  <si>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</si>
  <si>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</si>
  <si>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</si>
  <si>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</si>
  <si>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</si>
  <si>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</si>
  <si>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</si>
  <si>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</si>
  <si>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</si>
  <si>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</si>
  <si>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</si>
  <si>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</si>
  <si>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</si>
  <si>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</si>
  <si>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</si>
  <si>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</si>
  <si>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</si>
  <si>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</si>
  <si>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</si>
  <si>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</si>
  <si>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</si>
  <si>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</si>
  <si>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</si>
  <si>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</si>
  <si>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</si>
  <si>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</si>
  <si>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</si>
  <si>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</si>
  <si>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</si>
  <si>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</si>
  <si>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</si>
  <si>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</si>
  <si>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</si>
  <si>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</si>
  <si>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</si>
  <si>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</si>
  <si>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</si>
  <si>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</si>
  <si>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</si>
  <si>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</si>
  <si>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</si>
  <si>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</si>
  <si>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</si>
  <si>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</si>
  <si>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</si>
  <si>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</si>
  <si>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</si>
  <si>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</si>
  <si>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</si>
  <si>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</si>
  <si>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</si>
  <si>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</si>
  <si>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</si>
  <si>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</si>
  <si>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</si>
  <si>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</si>
  <si>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</si>
  <si>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</si>
  <si>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</si>
  <si>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</si>
  <si>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</si>
  <si>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</si>
  <si>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</si>
  <si>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</si>
  <si>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</si>
  <si>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</si>
  <si>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</si>
  <si>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</si>
  <si>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</si>
  <si>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</si>
  <si>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</si>
  <si>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</si>
  <si>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</si>
  <si>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</si>
  <si>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</si>
  <si>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</si>
  <si>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</si>
  <si>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</si>
  <si>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</si>
  <si>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</si>
  <si>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</si>
  <si>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</si>
  <si>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</si>
  <si>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</si>
  <si>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</si>
  <si>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</si>
  <si>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</si>
  <si>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</si>
  <si>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</si>
  <si>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</si>
  <si>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</si>
  <si>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</si>
  <si>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</si>
  <si>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</si>
  <si>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</si>
  <si>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</si>
  <si>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</si>
  <si>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</si>
  <si>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</si>
  <si>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</si>
  <si>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</si>
  <si>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</si>
  <si>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</si>
  <si>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</si>
  <si>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</si>
  <si>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</si>
  <si>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</si>
  <si>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</si>
  <si>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</si>
  <si>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</si>
  <si>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</si>
  <si>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</si>
  <si>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</si>
  <si>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MODIFICACIONES</t>
  </si>
  <si>
    <t>CERTIFICADOS DE DISPONIBILIDAD</t>
  </si>
  <si>
    <t>BLOQUEO</t>
  </si>
  <si>
    <t>APLAZAMIENTO</t>
  </si>
  <si>
    <t>Fuente: Sistema de Información Financiera SIIF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</si>
  <si>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</si>
  <si>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</si>
  <si>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</si>
  <si>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</si>
  <si>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</si>
  <si>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</si>
  <si>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</si>
  <si>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</si>
  <si>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</si>
  <si>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</si>
  <si>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</si>
  <si>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</si>
  <si>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</si>
  <si>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</si>
  <si>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</si>
  <si>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</si>
  <si>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</si>
  <si>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</si>
  <si>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</si>
  <si>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</si>
  <si>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</si>
  <si>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</si>
  <si>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</si>
  <si>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</si>
  <si>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</si>
  <si>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</si>
  <si>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</si>
  <si>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</si>
  <si>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</si>
  <si>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</si>
  <si>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</si>
  <si>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</si>
  <si>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</si>
  <si>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</si>
  <si>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</si>
  <si>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</si>
  <si>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</si>
  <si>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</si>
  <si>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</si>
  <si>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</si>
  <si>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</si>
  <si>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</si>
  <si>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</si>
  <si>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</si>
  <si>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</si>
  <si>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</si>
  <si>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</si>
  <si>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</si>
  <si>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</si>
  <si>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</si>
  <si>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</si>
  <si>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</si>
  <si>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</si>
  <si>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</si>
  <si>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</si>
  <si>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</si>
  <si>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</si>
  <si>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</si>
  <si>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</si>
  <si>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</si>
  <si>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</si>
  <si>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</si>
  <si>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</si>
  <si>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</si>
  <si>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</si>
  <si>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</si>
  <si>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</si>
  <si>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</si>
  <si>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</si>
  <si>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</si>
  <si>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</si>
  <si>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</si>
  <si>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</si>
  <si>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</si>
  <si>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</si>
  <si>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</si>
  <si>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</si>
  <si>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</si>
  <si>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</si>
  <si>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</si>
  <si>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</si>
  <si>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</si>
  <si>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</si>
  <si>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</si>
  <si>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</si>
  <si>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</si>
  <si>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</si>
  <si>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</si>
  <si>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</si>
  <si>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</si>
  <si>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</si>
  <si>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</si>
  <si>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</si>
  <si>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</si>
  <si>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</si>
  <si>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</si>
  <si>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</si>
  <si>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CDP MODIFICACIÓN
+ CDP GASTOS</t>
  </si>
  <si>
    <t>INFORME DE EJECUCIÓN PRESUPUESTAL VIGENCIA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</si>
  <si>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</si>
  <si>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</si>
  <si>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</si>
  <si>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</si>
  <si>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</si>
  <si>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</si>
  <si>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</si>
  <si>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</si>
  <si>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</si>
  <si>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</si>
  <si>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</si>
  <si>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</si>
  <si>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</si>
  <si>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</si>
  <si>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</si>
  <si>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</si>
  <si>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</si>
  <si>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</si>
  <si>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</si>
  <si>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</si>
  <si>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</si>
  <si>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</si>
  <si>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</si>
  <si>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</si>
  <si>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</si>
  <si>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</si>
  <si>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</si>
  <si>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</si>
  <si>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</si>
  <si>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</si>
  <si>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</si>
  <si>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</si>
  <si>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</si>
  <si>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</si>
  <si>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</si>
  <si>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</si>
  <si>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</si>
  <si>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</si>
  <si>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</si>
  <si>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</si>
  <si>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</si>
  <si>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</si>
  <si>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</si>
  <si>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</si>
  <si>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</si>
  <si>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</si>
  <si>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</si>
  <si>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</si>
  <si>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</si>
  <si>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</si>
  <si>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</si>
  <si>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</si>
  <si>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</si>
  <si>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</si>
  <si>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</si>
  <si>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</si>
  <si>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</si>
  <si>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</si>
  <si>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</si>
  <si>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</si>
  <si>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</si>
  <si>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</si>
  <si>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</si>
  <si>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</si>
  <si>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</si>
  <si>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</si>
  <si>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</si>
  <si>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</si>
  <si>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</si>
  <si>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</si>
  <si>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</si>
  <si>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</si>
  <si>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</si>
  <si>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</si>
  <si>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</si>
  <si>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</si>
  <si>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</si>
  <si>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</si>
  <si>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</si>
  <si>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</si>
  <si>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</si>
  <si>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</si>
  <si>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</si>
  <si>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</si>
  <si>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</si>
  <si>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</si>
  <si>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</si>
  <si>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</si>
  <si>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</si>
  <si>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</si>
  <si>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</si>
  <si>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</si>
  <si>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</si>
  <si>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</si>
  <si>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</si>
  <si>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</si>
  <si>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</si>
  <si>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</si>
  <si>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</si>
  <si>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</si>
  <si>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</si>
  <si>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</si>
  <si>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</si>
  <si>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</si>
  <si>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</si>
  <si>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</si>
  <si>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</si>
  <si>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</si>
  <si>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</si>
  <si>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</si>
  <si>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</si>
  <si>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</si>
  <si>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</si>
  <si>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</si>
  <si>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</si>
  <si>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</si>
  <si>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</si>
  <si>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</si>
  <si>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</si>
  <si>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</si>
  <si>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</si>
  <si>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</si>
  <si>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</si>
  <si>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</si>
  <si>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</si>
  <si>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</si>
  <si>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</si>
  <si>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</si>
  <si>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</si>
  <si>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</si>
  <si>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</si>
  <si>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</si>
  <si>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</si>
  <si>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</si>
  <si>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</si>
  <si>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</si>
  <si>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</si>
  <si>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</si>
  <si>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</si>
  <si>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</si>
  <si>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</si>
  <si>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</si>
  <si>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</si>
  <si>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</si>
  <si>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</si>
  <si>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</si>
  <si>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</si>
  <si>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</si>
  <si>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</si>
  <si>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</si>
  <si>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</si>
  <si>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</si>
  <si>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</si>
  <si>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</si>
  <si>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</si>
  <si>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</si>
  <si>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</si>
  <si>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</si>
  <si>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</si>
  <si>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</si>
  <si>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</si>
  <si>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</si>
  <si>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</si>
  <si>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</si>
  <si>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</si>
  <si>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</si>
  <si>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</si>
  <si>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</si>
  <si>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</si>
  <si>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</si>
  <si>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</si>
  <si>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</si>
  <si>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</si>
  <si>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</si>
  <si>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</si>
  <si>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</si>
  <si>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</si>
  <si>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</si>
  <si>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</si>
  <si>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</si>
  <si>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</si>
  <si>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</si>
  <si>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</si>
  <si>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</si>
  <si>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</si>
  <si>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</si>
  <si>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</si>
  <si>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</si>
  <si>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</si>
  <si>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</si>
  <si>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</si>
  <si>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</si>
  <si>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</si>
  <si>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</si>
  <si>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</si>
  <si>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</si>
  <si>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</si>
  <si>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SERVICIOS PERSONALES ASOCIADOS A LA NOMINA</t>
  </si>
  <si>
    <t>APROPIACION
DISP. VIGENTE
DESC. CDP MOD</t>
  </si>
  <si>
    <t>1-A</t>
  </si>
  <si>
    <t>A FEBRERO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</si>
</sst>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[$-10C0A]#,##0.00;\-#,##0.00"/>
    <numFmt numFmtId="169" formatCode="_(&quot;$&quot;* #,##0_);_(&quot;$&quot;* \(#,##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8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/>
    <xf numFmtId="0" fontId="5" fillId="3" borderId="1" xfId="0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NumberFormat="1" applyFont="1" applyFill="1" applyBorder="1" applyAlignment="1">
      <alignment horizontal="center"/>
    </xf>
    <xf numFmtId="167" fontId="5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3" fillId="2" borderId="0" xfId="1" applyFont="1" applyFill="1"/>
    <xf numFmtId="167" fontId="3" fillId="3" borderId="0" xfId="0" applyNumberFormat="1" applyFont="1" applyFill="1" applyBorder="1"/>
    <xf numFmtId="167" fontId="3" fillId="3" borderId="0" xfId="1" applyNumberFormat="1" applyFont="1" applyFill="1" applyBorder="1"/>
    <xf numFmtId="167" fontId="3" fillId="2" borderId="0" xfId="0" applyNumberFormat="1" applyFont="1" applyFill="1"/>
    <xf numFmtId="164" fontId="3" fillId="0" borderId="0" xfId="0" applyNumberFormat="1" applyFont="1" applyBorder="1"/>
    <xf numFmtId="167" fontId="8" fillId="3" borderId="0" xfId="1" applyNumberFormat="1" applyFont="1" applyFill="1" applyBorder="1"/>
    <xf numFmtId="164" fontId="3" fillId="3" borderId="0" xfId="0" applyNumberFormat="1" applyFont="1" applyFill="1" applyBorder="1"/>
    <xf numFmtId="164" fontId="3" fillId="0" borderId="0" xfId="1" applyFont="1" applyBorder="1"/>
    <xf numFmtId="0" fontId="3" fillId="0" borderId="0" xfId="0" applyNumberFormat="1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NumberFormat="1" applyFont="1" applyAlignment="1">
      <alignment horizontal="center"/>
    </xf>
    <xf numFmtId="164" fontId="3" fillId="0" borderId="0" xfId="1" applyFont="1"/>
    <xf numFmtId="0" fontId="9" fillId="0" borderId="0" xfId="0" applyFont="1"/>
    <xf numFmtId="0" fontId="8" fillId="0" borderId="0" xfId="0" applyFont="1"/>
    <xf numFmtId="0" fontId="8" fillId="2" borderId="0" xfId="0" applyFont="1" applyFill="1"/>
    <xf numFmtId="0" fontId="10" fillId="3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0" xfId="0" applyFont="1" applyFill="1"/>
    <xf numFmtId="14" fontId="11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167" fontId="5" fillId="3" borderId="0" xfId="1" applyNumberFormat="1" applyFont="1" applyFill="1" applyBorder="1"/>
    <xf numFmtId="0" fontId="3" fillId="3" borderId="0" xfId="0" applyFont="1" applyFill="1"/>
    <xf numFmtId="164" fontId="3" fillId="3" borderId="0" xfId="1" applyFont="1" applyFill="1"/>
    <xf numFmtId="0" fontId="5" fillId="3" borderId="0" xfId="0" applyFont="1" applyFill="1" applyBorder="1"/>
    <xf numFmtId="167" fontId="3" fillId="3" borderId="0" xfId="0" applyNumberFormat="1" applyFont="1" applyFill="1"/>
    <xf numFmtId="14" fontId="7" fillId="3" borderId="0" xfId="0" applyNumberFormat="1" applyFont="1" applyFill="1" applyBorder="1"/>
    <xf numFmtId="0" fontId="5" fillId="3" borderId="0" xfId="0" applyFont="1" applyFill="1"/>
    <xf numFmtId="0" fontId="4" fillId="3" borderId="0" xfId="0" applyFont="1" applyFill="1"/>
    <xf numFmtId="164" fontId="5" fillId="3" borderId="0" xfId="1" applyFont="1" applyFill="1" applyBorder="1"/>
    <xf numFmtId="0" fontId="5" fillId="3" borderId="0" xfId="0" applyFont="1" applyFill="1" applyBorder="1" applyAlignment="1">
      <alignment horizontal="left"/>
    </xf>
    <xf numFmtId="164" fontId="3" fillId="3" borderId="0" xfId="1" applyFont="1" applyFill="1" applyBorder="1"/>
    <xf numFmtId="14" fontId="8" fillId="3" borderId="0" xfId="0" applyNumberFormat="1" applyFont="1" applyFill="1" applyBorder="1"/>
    <xf numFmtId="167" fontId="8" fillId="3" borderId="0" xfId="0" applyNumberFormat="1" applyFont="1" applyFill="1" applyBorder="1"/>
    <xf numFmtId="164" fontId="8" fillId="3" borderId="0" xfId="0" applyNumberFormat="1" applyFont="1" applyFill="1" applyBorder="1"/>
    <xf numFmtId="167" fontId="5" fillId="3" borderId="0" xfId="1" applyNumberFormat="1" applyFont="1" applyFill="1" applyBorder="1" applyAlignment="1">
      <alignment horizontal="center"/>
    </xf>
    <xf numFmtId="167" fontId="8" fillId="2" borderId="0" xfId="1" applyNumberFormat="1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167" fontId="13" fillId="0" borderId="0" xfId="1" applyNumberFormat="1" applyFont="1" applyFill="1"/>
    <xf numFmtId="9" fontId="13" fillId="0" borderId="0" xfId="4" applyFont="1" applyFill="1" applyAlignment="1">
      <alignment horizontal="center"/>
    </xf>
    <xf numFmtId="166" fontId="13" fillId="0" borderId="0" xfId="3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166" fontId="13" fillId="0" borderId="0" xfId="3" applyFont="1" applyFill="1" applyBorder="1"/>
    <xf numFmtId="167" fontId="13" fillId="0" borderId="0" xfId="1" applyNumberFormat="1" applyFont="1" applyFill="1" applyBorder="1"/>
    <xf numFmtId="9" fontId="13" fillId="0" borderId="0" xfId="4" applyFont="1" applyFill="1" applyBorder="1" applyAlignment="1">
      <alignment horizontal="center"/>
    </xf>
    <xf numFmtId="167" fontId="13" fillId="0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167" fontId="13" fillId="3" borderId="0" xfId="0" applyNumberFormat="1" applyFont="1" applyFill="1" applyBorder="1"/>
    <xf numFmtId="9" fontId="13" fillId="3" borderId="0" xfId="4" applyFont="1" applyFill="1" applyBorder="1" applyAlignment="1">
      <alignment horizontal="center"/>
    </xf>
    <xf numFmtId="164" fontId="13" fillId="0" borderId="0" xfId="1" applyFont="1" applyFill="1"/>
    <xf numFmtId="166" fontId="13" fillId="3" borderId="0" xfId="3" applyFont="1" applyFill="1" applyBorder="1"/>
    <xf numFmtId="166" fontId="13" fillId="3" borderId="0" xfId="0" applyNumberFormat="1" applyFont="1" applyFill="1" applyBorder="1"/>
    <xf numFmtId="169" fontId="13" fillId="3" borderId="0" xfId="3" applyNumberFormat="1" applyFont="1" applyFill="1" applyBorder="1" applyAlignment="1">
      <alignment horizontal="center" vertical="center"/>
    </xf>
    <xf numFmtId="164" fontId="13" fillId="3" borderId="0" xfId="1" applyFont="1" applyFill="1" applyBorder="1"/>
    <xf numFmtId="0" fontId="13" fillId="4" borderId="0" xfId="0" applyFont="1" applyFill="1" applyAlignment="1">
      <alignment horizontal="center" vertical="center"/>
    </xf>
    <xf numFmtId="167" fontId="13" fillId="4" borderId="0" xfId="1" applyNumberFormat="1" applyFont="1" applyFill="1" applyAlignment="1">
      <alignment horizontal="center" vertical="center"/>
    </xf>
    <xf numFmtId="9" fontId="13" fillId="4" borderId="0" xfId="4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4" fontId="12" fillId="3" borderId="14" xfId="1" applyFont="1" applyFill="1" applyBorder="1" applyAlignment="1">
      <alignment horizontal="center" vertical="center"/>
    </xf>
    <xf numFmtId="0" fontId="12" fillId="0" borderId="0" xfId="0" applyFont="1" applyFill="1"/>
    <xf numFmtId="14" fontId="13" fillId="3" borderId="0" xfId="0" applyNumberFormat="1" applyFont="1" applyFill="1" applyBorder="1" applyAlignment="1">
      <alignment horizontal="left"/>
    </xf>
    <xf numFmtId="167" fontId="12" fillId="3" borderId="0" xfId="1" applyNumberFormat="1" applyFont="1" applyFill="1" applyBorder="1"/>
    <xf numFmtId="167" fontId="13" fillId="3" borderId="0" xfId="1" applyNumberFormat="1" applyFont="1" applyFill="1" applyBorder="1"/>
    <xf numFmtId="9" fontId="13" fillId="3" borderId="0" xfId="4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7" fontId="17" fillId="3" borderId="0" xfId="1" applyNumberFormat="1" applyFont="1" applyFill="1" applyBorder="1"/>
    <xf numFmtId="9" fontId="12" fillId="3" borderId="14" xfId="4" applyFont="1" applyFill="1" applyBorder="1" applyAlignment="1">
      <alignment horizontal="center" vertical="center"/>
    </xf>
    <xf numFmtId="9" fontId="13" fillId="4" borderId="0" xfId="4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168" fontId="16" fillId="3" borderId="18" xfId="0" applyNumberFormat="1" applyFont="1" applyFill="1" applyBorder="1" applyAlignment="1">
      <alignment horizontal="left" vertical="top" wrapText="1" readingOrder="1"/>
    </xf>
    <xf numFmtId="0" fontId="13" fillId="0" borderId="0" xfId="0" applyFont="1" applyFill="1" applyAlignment="1">
      <alignment horizontal="left" vertical="top"/>
    </xf>
    <xf numFmtId="167" fontId="12" fillId="3" borderId="26" xfId="1" applyNumberFormat="1" applyFont="1" applyFill="1" applyBorder="1" applyAlignment="1">
      <alignment horizontal="left" vertical="top"/>
    </xf>
    <xf numFmtId="167" fontId="12" fillId="3" borderId="35" xfId="1" applyNumberFormat="1" applyFont="1" applyFill="1" applyBorder="1" applyAlignment="1">
      <alignment horizontal="left" vertical="top"/>
    </xf>
    <xf numFmtId="9" fontId="12" fillId="3" borderId="0" xfId="4" applyFont="1" applyFill="1" applyBorder="1" applyAlignment="1">
      <alignment horizontal="left" vertical="top"/>
    </xf>
    <xf numFmtId="167" fontId="12" fillId="3" borderId="18" xfId="1" applyNumberFormat="1" applyFont="1" applyFill="1" applyBorder="1" applyAlignment="1">
      <alignment horizontal="left" vertical="top"/>
    </xf>
    <xf numFmtId="167" fontId="12" fillId="3" borderId="28" xfId="1" applyNumberFormat="1" applyFont="1" applyFill="1" applyBorder="1" applyAlignment="1">
      <alignment horizontal="left" vertical="top"/>
    </xf>
    <xf numFmtId="167" fontId="12" fillId="3" borderId="19" xfId="1" applyNumberFormat="1" applyFont="1" applyFill="1" applyBorder="1" applyAlignment="1">
      <alignment horizontal="left" vertical="top"/>
    </xf>
    <xf numFmtId="167" fontId="12" fillId="3" borderId="20" xfId="1" applyNumberFormat="1" applyFont="1" applyFill="1" applyBorder="1" applyAlignment="1">
      <alignment horizontal="left" vertical="top"/>
    </xf>
    <xf numFmtId="167" fontId="12" fillId="3" borderId="38" xfId="1" applyNumberFormat="1" applyFont="1" applyFill="1" applyBorder="1" applyAlignment="1">
      <alignment horizontal="left" vertical="top"/>
    </xf>
    <xf numFmtId="167" fontId="12" fillId="3" borderId="31" xfId="1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67" fontId="13" fillId="3" borderId="18" xfId="1" applyNumberFormat="1" applyFont="1" applyFill="1" applyBorder="1" applyAlignment="1">
      <alignment horizontal="left" vertical="top"/>
    </xf>
    <xf numFmtId="167" fontId="13" fillId="3" borderId="28" xfId="1" applyNumberFormat="1" applyFont="1" applyFill="1" applyBorder="1" applyAlignment="1">
      <alignment horizontal="left" vertical="top"/>
    </xf>
    <xf numFmtId="167" fontId="13" fillId="3" borderId="19" xfId="1" applyNumberFormat="1" applyFont="1" applyFill="1" applyBorder="1" applyAlignment="1">
      <alignment horizontal="left" vertical="top"/>
    </xf>
    <xf numFmtId="167" fontId="13" fillId="3" borderId="20" xfId="1" applyNumberFormat="1" applyFont="1" applyFill="1" applyBorder="1" applyAlignment="1">
      <alignment horizontal="left" vertical="top"/>
    </xf>
    <xf numFmtId="167" fontId="13" fillId="3" borderId="30" xfId="1" applyNumberFormat="1" applyFont="1" applyFill="1" applyBorder="1" applyAlignment="1">
      <alignment horizontal="left" vertical="top"/>
    </xf>
    <xf numFmtId="167" fontId="13" fillId="3" borderId="38" xfId="1" applyNumberFormat="1" applyFont="1" applyFill="1" applyBorder="1" applyAlignment="1">
      <alignment horizontal="left" vertical="top"/>
    </xf>
    <xf numFmtId="167" fontId="13" fillId="3" borderId="31" xfId="1" applyNumberFormat="1" applyFont="1" applyFill="1" applyBorder="1" applyAlignment="1">
      <alignment horizontal="left" vertical="top"/>
    </xf>
    <xf numFmtId="167" fontId="13" fillId="0" borderId="18" xfId="1" applyNumberFormat="1" applyFont="1" applyFill="1" applyBorder="1" applyAlignment="1">
      <alignment horizontal="left" vertical="top"/>
    </xf>
    <xf numFmtId="167" fontId="13" fillId="0" borderId="0" xfId="0" applyNumberFormat="1" applyFont="1" applyFill="1" applyAlignment="1">
      <alignment horizontal="left" vertical="top"/>
    </xf>
    <xf numFmtId="167" fontId="13" fillId="3" borderId="8" xfId="1" applyNumberFormat="1" applyFont="1" applyFill="1" applyBorder="1" applyAlignment="1">
      <alignment horizontal="left" vertical="top"/>
    </xf>
    <xf numFmtId="167" fontId="12" fillId="3" borderId="8" xfId="1" applyNumberFormat="1" applyFont="1" applyFill="1" applyBorder="1" applyAlignment="1">
      <alignment horizontal="left" vertical="top"/>
    </xf>
    <xf numFmtId="167" fontId="13" fillId="0" borderId="8" xfId="1" applyNumberFormat="1" applyFont="1" applyFill="1" applyBorder="1" applyAlignment="1">
      <alignment horizontal="left" vertical="top"/>
    </xf>
    <xf numFmtId="164" fontId="13" fillId="3" borderId="8" xfId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3" fillId="3" borderId="8" xfId="0" applyNumberFormat="1" applyFont="1" applyFill="1" applyBorder="1" applyAlignment="1">
      <alignment horizontal="center" vertical="top"/>
    </xf>
    <xf numFmtId="0" fontId="18" fillId="0" borderId="0" xfId="0" applyFont="1" applyFill="1"/>
    <xf numFmtId="0" fontId="18" fillId="3" borderId="8" xfId="0" applyNumberFormat="1" applyFont="1" applyFill="1" applyBorder="1" applyAlignment="1">
      <alignment horizontal="center"/>
    </xf>
    <xf numFmtId="9" fontId="18" fillId="3" borderId="8" xfId="4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67" fontId="18" fillId="3" borderId="8" xfId="0" applyNumberFormat="1" applyFont="1" applyFill="1" applyBorder="1" applyAlignment="1">
      <alignment horizontal="center"/>
    </xf>
    <xf numFmtId="167" fontId="18" fillId="3" borderId="42" xfId="0" applyNumberFormat="1" applyFont="1" applyFill="1" applyBorder="1" applyAlignment="1">
      <alignment horizontal="center"/>
    </xf>
    <xf numFmtId="167" fontId="13" fillId="3" borderId="42" xfId="1" applyNumberFormat="1" applyFont="1" applyFill="1" applyBorder="1" applyAlignment="1">
      <alignment horizontal="left" vertical="top"/>
    </xf>
    <xf numFmtId="0" fontId="18" fillId="3" borderId="30" xfId="0" applyFont="1" applyFill="1" applyBorder="1" applyAlignment="1">
      <alignment horizontal="left"/>
    </xf>
    <xf numFmtId="0" fontId="18" fillId="3" borderId="31" xfId="0" applyFont="1" applyFill="1" applyBorder="1" applyAlignment="1">
      <alignment horizontal="left"/>
    </xf>
    <xf numFmtId="0" fontId="13" fillId="3" borderId="30" xfId="0" applyFont="1" applyFill="1" applyBorder="1" applyAlignment="1">
      <alignment horizontal="left" vertical="top"/>
    </xf>
    <xf numFmtId="0" fontId="13" fillId="3" borderId="31" xfId="0" applyFont="1" applyFill="1" applyBorder="1" applyAlignment="1">
      <alignment horizontal="left" vertical="top"/>
    </xf>
    <xf numFmtId="14" fontId="13" fillId="3" borderId="30" xfId="0" applyNumberFormat="1" applyFont="1" applyFill="1" applyBorder="1" applyAlignment="1">
      <alignment horizontal="left" vertical="top"/>
    </xf>
    <xf numFmtId="0" fontId="18" fillId="3" borderId="32" xfId="0" applyFont="1" applyFill="1" applyBorder="1" applyAlignment="1">
      <alignment horizontal="left"/>
    </xf>
    <xf numFmtId="0" fontId="18" fillId="3" borderId="43" xfId="0" applyNumberFormat="1" applyFont="1" applyFill="1" applyBorder="1" applyAlignment="1">
      <alignment horizontal="center"/>
    </xf>
    <xf numFmtId="167" fontId="12" fillId="3" borderId="42" xfId="1" applyNumberFormat="1" applyFont="1" applyFill="1" applyBorder="1" applyAlignment="1">
      <alignment horizontal="left" vertical="top"/>
    </xf>
    <xf numFmtId="167" fontId="18" fillId="3" borderId="18" xfId="0" applyNumberFormat="1" applyFont="1" applyFill="1" applyBorder="1" applyAlignment="1">
      <alignment horizontal="center"/>
    </xf>
    <xf numFmtId="167" fontId="18" fillId="3" borderId="22" xfId="0" applyNumberFormat="1" applyFont="1" applyFill="1" applyBorder="1" applyAlignment="1">
      <alignment horizontal="center"/>
    </xf>
    <xf numFmtId="167" fontId="12" fillId="3" borderId="11" xfId="1" applyNumberFormat="1" applyFont="1" applyFill="1" applyBorder="1" applyAlignment="1">
      <alignment horizontal="left" vertical="top"/>
    </xf>
    <xf numFmtId="167" fontId="18" fillId="3" borderId="30" xfId="0" applyNumberFormat="1" applyFont="1" applyFill="1" applyBorder="1" applyAlignment="1">
      <alignment horizontal="center"/>
    </xf>
    <xf numFmtId="167" fontId="18" fillId="3" borderId="31" xfId="0" applyNumberFormat="1" applyFont="1" applyFill="1" applyBorder="1" applyAlignment="1">
      <alignment horizontal="center"/>
    </xf>
    <xf numFmtId="167" fontId="18" fillId="3" borderId="32" xfId="0" applyNumberFormat="1" applyFont="1" applyFill="1" applyBorder="1" applyAlignment="1">
      <alignment horizontal="center"/>
    </xf>
    <xf numFmtId="167" fontId="18" fillId="3" borderId="33" xfId="0" applyNumberFormat="1" applyFont="1" applyFill="1" applyBorder="1" applyAlignment="1">
      <alignment horizontal="center"/>
    </xf>
    <xf numFmtId="167" fontId="18" fillId="3" borderId="28" xfId="0" applyNumberFormat="1" applyFont="1" applyFill="1" applyBorder="1" applyAlignment="1">
      <alignment horizontal="center"/>
    </xf>
    <xf numFmtId="167" fontId="18" fillId="3" borderId="29" xfId="0" applyNumberFormat="1" applyFont="1" applyFill="1" applyBorder="1" applyAlignment="1">
      <alignment horizontal="center"/>
    </xf>
    <xf numFmtId="0" fontId="18" fillId="3" borderId="34" xfId="0" applyFont="1" applyFill="1" applyBorder="1" applyAlignment="1">
      <alignment horizontal="left"/>
    </xf>
    <xf numFmtId="0" fontId="18" fillId="3" borderId="11" xfId="0" applyNumberFormat="1" applyFont="1" applyFill="1" applyBorder="1" applyAlignment="1">
      <alignment horizontal="center"/>
    </xf>
    <xf numFmtId="0" fontId="18" fillId="3" borderId="35" xfId="0" applyFont="1" applyFill="1" applyBorder="1" applyAlignment="1">
      <alignment horizontal="left"/>
    </xf>
    <xf numFmtId="167" fontId="18" fillId="3" borderId="25" xfId="0" applyNumberFormat="1" applyFont="1" applyFill="1" applyBorder="1" applyAlignment="1">
      <alignment horizontal="center"/>
    </xf>
    <xf numFmtId="167" fontId="18" fillId="3" borderId="27" xfId="0" applyNumberFormat="1" applyFont="1" applyFill="1" applyBorder="1" applyAlignment="1">
      <alignment horizontal="center"/>
    </xf>
    <xf numFmtId="167" fontId="18" fillId="3" borderId="11" xfId="0" applyNumberFormat="1" applyFont="1" applyFill="1" applyBorder="1" applyAlignment="1">
      <alignment horizontal="center"/>
    </xf>
    <xf numFmtId="9" fontId="18" fillId="3" borderId="11" xfId="4" applyFont="1" applyFill="1" applyBorder="1" applyAlignment="1">
      <alignment horizontal="center"/>
    </xf>
    <xf numFmtId="168" fontId="16" fillId="3" borderId="42" xfId="0" applyNumberFormat="1" applyFont="1" applyFill="1" applyBorder="1" applyAlignment="1">
      <alignment horizontal="left" vertical="top" wrapText="1" readingOrder="1"/>
    </xf>
    <xf numFmtId="167" fontId="13" fillId="0" borderId="42" xfId="1" applyNumberFormat="1" applyFont="1" applyFill="1" applyBorder="1" applyAlignment="1">
      <alignment horizontal="left" vertical="top"/>
    </xf>
    <xf numFmtId="167" fontId="18" fillId="3" borderId="34" xfId="0" applyNumberFormat="1" applyFont="1" applyFill="1" applyBorder="1" applyAlignment="1">
      <alignment horizontal="center"/>
    </xf>
    <xf numFmtId="167" fontId="18" fillId="3" borderId="43" xfId="0" applyNumberFormat="1" applyFont="1" applyFill="1" applyBorder="1" applyAlignment="1">
      <alignment horizontal="center"/>
    </xf>
    <xf numFmtId="167" fontId="18" fillId="3" borderId="37" xfId="0" applyNumberFormat="1" applyFont="1" applyFill="1" applyBorder="1" applyAlignment="1">
      <alignment horizontal="center"/>
    </xf>
    <xf numFmtId="167" fontId="18" fillId="3" borderId="38" xfId="0" applyNumberFormat="1" applyFont="1" applyFill="1" applyBorder="1" applyAlignment="1">
      <alignment horizontal="center"/>
    </xf>
    <xf numFmtId="167" fontId="18" fillId="3" borderId="39" xfId="0" applyNumberFormat="1" applyFont="1" applyFill="1" applyBorder="1" applyAlignment="1">
      <alignment horizontal="center"/>
    </xf>
    <xf numFmtId="167" fontId="18" fillId="3" borderId="19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9" fontId="12" fillId="3" borderId="2" xfId="4" applyFont="1" applyFill="1" applyBorder="1" applyAlignment="1">
      <alignment horizontal="center" vertical="center" wrapText="1"/>
    </xf>
    <xf numFmtId="0" fontId="12" fillId="3" borderId="4" xfId="4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67" fontId="18" fillId="3" borderId="8" xfId="1" applyNumberFormat="1" applyFont="1" applyFill="1" applyBorder="1" applyAlignment="1">
      <alignment horizontal="left" vertical="top"/>
    </xf>
    <xf numFmtId="9" fontId="18" fillId="3" borderId="31" xfId="4" applyFont="1" applyFill="1" applyBorder="1" applyAlignment="1">
      <alignment horizontal="center"/>
    </xf>
    <xf numFmtId="14" fontId="13" fillId="3" borderId="32" xfId="0" applyNumberFormat="1" applyFont="1" applyFill="1" applyBorder="1" applyAlignment="1">
      <alignment horizontal="left" vertical="top"/>
    </xf>
    <xf numFmtId="0" fontId="13" fillId="3" borderId="43" xfId="0" applyNumberFormat="1" applyFont="1" applyFill="1" applyBorder="1" applyAlignment="1">
      <alignment horizontal="center" vertical="top"/>
    </xf>
    <xf numFmtId="167" fontId="13" fillId="3" borderId="43" xfId="1" applyNumberFormat="1" applyFont="1" applyFill="1" applyBorder="1" applyAlignment="1">
      <alignment horizontal="left" vertical="top"/>
    </xf>
    <xf numFmtId="167" fontId="12" fillId="3" borderId="43" xfId="1" applyNumberFormat="1" applyFont="1" applyFill="1" applyBorder="1" applyAlignment="1">
      <alignment horizontal="left" vertical="top"/>
    </xf>
    <xf numFmtId="167" fontId="13" fillId="3" borderId="39" xfId="1" applyNumberFormat="1" applyFont="1" applyFill="1" applyBorder="1" applyAlignment="1">
      <alignment horizontal="left" vertical="top"/>
    </xf>
    <xf numFmtId="167" fontId="18" fillId="3" borderId="20" xfId="0" applyNumberFormat="1" applyFont="1" applyFill="1" applyBorder="1" applyAlignment="1">
      <alignment horizontal="center"/>
    </xf>
    <xf numFmtId="167" fontId="13" fillId="3" borderId="45" xfId="1" applyNumberFormat="1" applyFont="1" applyFill="1" applyBorder="1" applyAlignment="1">
      <alignment horizontal="left" vertical="top"/>
    </xf>
    <xf numFmtId="167" fontId="13" fillId="3" borderId="32" xfId="1" applyNumberFormat="1" applyFont="1" applyFill="1" applyBorder="1" applyAlignment="1">
      <alignment horizontal="left" vertical="top"/>
    </xf>
    <xf numFmtId="167" fontId="13" fillId="3" borderId="33" xfId="1" applyNumberFormat="1" applyFont="1" applyFill="1" applyBorder="1" applyAlignment="1">
      <alignment horizontal="left" vertical="top"/>
    </xf>
    <xf numFmtId="167" fontId="13" fillId="3" borderId="29" xfId="1" applyNumberFormat="1" applyFont="1" applyFill="1" applyBorder="1" applyAlignment="1">
      <alignment horizontal="left" vertical="top"/>
    </xf>
    <xf numFmtId="167" fontId="13" fillId="3" borderId="22" xfId="1" applyNumberFormat="1" applyFont="1" applyFill="1" applyBorder="1" applyAlignment="1">
      <alignment horizontal="left" vertical="top"/>
    </xf>
    <xf numFmtId="167" fontId="13" fillId="3" borderId="23" xfId="1" applyNumberFormat="1" applyFont="1" applyFill="1" applyBorder="1" applyAlignment="1">
      <alignment horizontal="left" vertical="top"/>
    </xf>
    <xf numFmtId="9" fontId="18" fillId="3" borderId="42" xfId="4" applyFont="1" applyFill="1" applyBorder="1" applyAlignment="1">
      <alignment horizontal="center"/>
    </xf>
    <xf numFmtId="9" fontId="18" fillId="3" borderId="20" xfId="4" applyFont="1" applyFill="1" applyBorder="1" applyAlignment="1">
      <alignment horizontal="center"/>
    </xf>
    <xf numFmtId="14" fontId="13" fillId="3" borderId="34" xfId="0" applyNumberFormat="1" applyFont="1" applyFill="1" applyBorder="1" applyAlignment="1">
      <alignment horizontal="left" vertical="top"/>
    </xf>
    <xf numFmtId="0" fontId="13" fillId="3" borderId="11" xfId="0" applyNumberFormat="1" applyFont="1" applyFill="1" applyBorder="1" applyAlignment="1">
      <alignment horizontal="center" vertical="top"/>
    </xf>
    <xf numFmtId="167" fontId="13" fillId="3" borderId="26" xfId="1" applyNumberFormat="1" applyFont="1" applyFill="1" applyBorder="1" applyAlignment="1">
      <alignment horizontal="left" vertical="top"/>
    </xf>
    <xf numFmtId="167" fontId="13" fillId="3" borderId="27" xfId="1" applyNumberFormat="1" applyFont="1" applyFill="1" applyBorder="1" applyAlignment="1">
      <alignment horizontal="left" vertical="top"/>
    </xf>
    <xf numFmtId="167" fontId="13" fillId="3" borderId="25" xfId="1" applyNumberFormat="1" applyFont="1" applyFill="1" applyBorder="1" applyAlignment="1">
      <alignment horizontal="left" vertical="top"/>
    </xf>
    <xf numFmtId="167" fontId="13" fillId="3" borderId="44" xfId="1" applyNumberFormat="1" applyFont="1" applyFill="1" applyBorder="1" applyAlignment="1">
      <alignment horizontal="left" vertical="top"/>
    </xf>
    <xf numFmtId="167" fontId="13" fillId="3" borderId="11" xfId="1" applyNumberFormat="1" applyFont="1" applyFill="1" applyBorder="1" applyAlignment="1">
      <alignment horizontal="left" vertical="top"/>
    </xf>
    <xf numFmtId="167" fontId="13" fillId="3" borderId="37" xfId="1" applyNumberFormat="1" applyFont="1" applyFill="1" applyBorder="1" applyAlignment="1">
      <alignment horizontal="left" vertical="top"/>
    </xf>
    <xf numFmtId="167" fontId="13" fillId="3" borderId="35" xfId="1" applyNumberFormat="1" applyFont="1" applyFill="1" applyBorder="1" applyAlignment="1">
      <alignment horizontal="left" vertical="top"/>
    </xf>
    <xf numFmtId="167" fontId="18" fillId="3" borderId="23" xfId="0" applyNumberFormat="1" applyFont="1" applyFill="1" applyBorder="1" applyAlignment="1">
      <alignment horizontal="center"/>
    </xf>
    <xf numFmtId="9" fontId="18" fillId="3" borderId="33" xfId="4" applyFont="1" applyFill="1" applyBorder="1" applyAlignment="1">
      <alignment horizontal="center"/>
    </xf>
    <xf numFmtId="167" fontId="18" fillId="3" borderId="24" xfId="0" applyNumberFormat="1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left" vertical="top"/>
    </xf>
    <xf numFmtId="0" fontId="13" fillId="3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/>
    </xf>
    <xf numFmtId="167" fontId="13" fillId="3" borderId="0" xfId="1" applyNumberFormat="1" applyFont="1" applyFill="1" applyBorder="1" applyAlignment="1">
      <alignment horizontal="left" vertical="top"/>
    </xf>
    <xf numFmtId="167" fontId="18" fillId="3" borderId="45" xfId="0" applyNumberFormat="1" applyFont="1" applyFill="1" applyBorder="1" applyAlignment="1">
      <alignment horizontal="center"/>
    </xf>
    <xf numFmtId="167" fontId="12" fillId="3" borderId="44" xfId="1" applyNumberFormat="1" applyFont="1" applyFill="1" applyBorder="1" applyAlignment="1">
      <alignment horizontal="left" vertical="top"/>
    </xf>
    <xf numFmtId="167" fontId="18" fillId="3" borderId="26" xfId="0" applyNumberFormat="1" applyFont="1" applyFill="1" applyBorder="1" applyAlignment="1">
      <alignment horizontal="center"/>
    </xf>
    <xf numFmtId="9" fontId="18" fillId="3" borderId="26" xfId="4" applyFont="1" applyFill="1" applyBorder="1" applyAlignment="1">
      <alignment horizontal="center"/>
    </xf>
    <xf numFmtId="9" fontId="18" fillId="3" borderId="44" xfId="4" applyFont="1" applyFill="1" applyBorder="1" applyAlignment="1">
      <alignment horizontal="center"/>
    </xf>
    <xf numFmtId="0" fontId="18" fillId="5" borderId="36" xfId="0" applyFont="1" applyFill="1" applyBorder="1" applyAlignment="1">
      <alignment horizontal="left" vertical="center"/>
    </xf>
    <xf numFmtId="0" fontId="18" fillId="5" borderId="46" xfId="0" applyNumberFormat="1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/>
    </xf>
    <xf numFmtId="167" fontId="18" fillId="5" borderId="14" xfId="0" applyNumberFormat="1" applyFont="1" applyFill="1" applyBorder="1" applyAlignment="1">
      <alignment horizontal="center" vertical="center"/>
    </xf>
    <xf numFmtId="167" fontId="18" fillId="5" borderId="7" xfId="0" applyNumberFormat="1" applyFont="1" applyFill="1" applyBorder="1" applyAlignment="1">
      <alignment horizontal="center" vertical="center"/>
    </xf>
    <xf numFmtId="167" fontId="18" fillId="5" borderId="47" xfId="0" applyNumberFormat="1" applyFont="1" applyFill="1" applyBorder="1" applyAlignment="1">
      <alignment horizontal="center" vertical="center"/>
    </xf>
    <xf numFmtId="167" fontId="18" fillId="5" borderId="46" xfId="0" applyNumberFormat="1" applyFont="1" applyFill="1" applyBorder="1" applyAlignment="1">
      <alignment horizontal="center" vertical="center"/>
    </xf>
    <xf numFmtId="167" fontId="18" fillId="5" borderId="4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center" vertical="top"/>
    </xf>
    <xf numFmtId="9" fontId="18" fillId="3" borderId="43" xfId="4" applyFont="1" applyFill="1" applyBorder="1" applyAlignment="1">
      <alignment horizontal="center"/>
    </xf>
    <xf numFmtId="9" fontId="18" fillId="3" borderId="35" xfId="4" applyFont="1" applyFill="1" applyBorder="1" applyAlignment="1">
      <alignment horizontal="center"/>
    </xf>
    <xf numFmtId="167" fontId="17" fillId="3" borderId="20" xfId="1" applyNumberFormat="1" applyFont="1" applyFill="1" applyBorder="1" applyAlignment="1">
      <alignment horizontal="left" vertical="top"/>
    </xf>
    <xf numFmtId="0" fontId="20" fillId="5" borderId="0" xfId="0" applyFont="1" applyFill="1" applyAlignment="1">
      <alignment vertical="center"/>
    </xf>
    <xf numFmtId="0" fontId="20" fillId="5" borderId="36" xfId="0" applyFont="1" applyFill="1" applyBorder="1" applyAlignment="1">
      <alignment horizontal="left" vertical="center"/>
    </xf>
    <xf numFmtId="0" fontId="20" fillId="5" borderId="46" xfId="0" applyNumberFormat="1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left" vertical="center"/>
    </xf>
    <xf numFmtId="167" fontId="20" fillId="5" borderId="7" xfId="0" applyNumberFormat="1" applyFont="1" applyFill="1" applyBorder="1" applyAlignment="1">
      <alignment horizontal="center" vertical="center"/>
    </xf>
    <xf numFmtId="9" fontId="20" fillId="5" borderId="7" xfId="4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3" fillId="3" borderId="35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13" fillId="3" borderId="33" xfId="0" applyFont="1" applyFill="1" applyBorder="1" applyAlignment="1">
      <alignment horizontal="left" vertical="top" wrapText="1"/>
    </xf>
    <xf numFmtId="0" fontId="18" fillId="5" borderId="0" xfId="0" applyFont="1" applyFill="1" applyAlignment="1">
      <alignment vertical="center"/>
    </xf>
    <xf numFmtId="9" fontId="18" fillId="5" borderId="7" xfId="4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67" fontId="18" fillId="5" borderId="13" xfId="0" applyNumberFormat="1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left" vertical="center"/>
    </xf>
    <xf numFmtId="0" fontId="18" fillId="5" borderId="48" xfId="0" applyNumberFormat="1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left" vertical="center"/>
    </xf>
    <xf numFmtId="167" fontId="18" fillId="5" borderId="1" xfId="0" applyNumberFormat="1" applyFont="1" applyFill="1" applyBorder="1" applyAlignment="1">
      <alignment horizontal="center" vertical="center"/>
    </xf>
    <xf numFmtId="167" fontId="19" fillId="3" borderId="18" xfId="0" applyNumberFormat="1" applyFont="1" applyFill="1" applyBorder="1" applyAlignment="1">
      <alignment horizontal="center"/>
    </xf>
    <xf numFmtId="167" fontId="13" fillId="3" borderId="18" xfId="0" applyNumberFormat="1" applyFont="1" applyFill="1" applyBorder="1" applyAlignment="1">
      <alignment horizontal="center"/>
    </xf>
    <xf numFmtId="0" fontId="18" fillId="0" borderId="21" xfId="0" applyFont="1" applyFill="1" applyBorder="1"/>
    <xf numFmtId="0" fontId="18" fillId="0" borderId="21" xfId="0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8" fillId="5" borderId="17" xfId="0" applyNumberFormat="1" applyFont="1" applyFill="1" applyBorder="1" applyAlignment="1">
      <alignment horizontal="center" vertical="center"/>
    </xf>
    <xf numFmtId="167" fontId="18" fillId="3" borderId="21" xfId="0" applyNumberFormat="1" applyFont="1" applyFill="1" applyBorder="1" applyAlignment="1">
      <alignment horizontal="center"/>
    </xf>
    <xf numFmtId="168" fontId="15" fillId="3" borderId="19" xfId="0" applyNumberFormat="1" applyFont="1" applyFill="1" applyBorder="1" applyAlignment="1">
      <alignment horizontal="left" vertical="top" wrapText="1" readingOrder="1"/>
    </xf>
    <xf numFmtId="168" fontId="16" fillId="3" borderId="19" xfId="0" applyNumberFormat="1" applyFont="1" applyFill="1" applyBorder="1" applyAlignment="1">
      <alignment horizontal="left" vertical="top" wrapText="1" readingOrder="1"/>
    </xf>
    <xf numFmtId="167" fontId="13" fillId="3" borderId="21" xfId="1" applyNumberFormat="1" applyFont="1" applyFill="1" applyBorder="1" applyAlignment="1">
      <alignment horizontal="left" vertical="top"/>
    </xf>
    <xf numFmtId="167" fontId="13" fillId="3" borderId="24" xfId="1" applyNumberFormat="1" applyFont="1" applyFill="1" applyBorder="1" applyAlignment="1">
      <alignment horizontal="left" vertical="top"/>
    </xf>
    <xf numFmtId="167" fontId="13" fillId="0" borderId="25" xfId="1" applyNumberFormat="1" applyFont="1" applyFill="1" applyBorder="1" applyAlignment="1">
      <alignment horizontal="left" vertical="top"/>
    </xf>
    <xf numFmtId="167" fontId="13" fillId="0" borderId="22" xfId="1" applyNumberFormat="1" applyFont="1" applyFill="1" applyBorder="1" applyAlignment="1">
      <alignment horizontal="left" vertical="top"/>
    </xf>
    <xf numFmtId="167" fontId="13" fillId="0" borderId="44" xfId="1" applyNumberFormat="1" applyFont="1" applyFill="1" applyBorder="1" applyAlignment="1">
      <alignment horizontal="left" vertical="top"/>
    </xf>
    <xf numFmtId="167" fontId="13" fillId="0" borderId="45" xfId="1" applyNumberFormat="1" applyFont="1" applyFill="1" applyBorder="1" applyAlignment="1">
      <alignment horizontal="left" vertical="top"/>
    </xf>
    <xf numFmtId="167" fontId="19" fillId="3" borderId="30" xfId="0" applyNumberFormat="1" applyFont="1" applyFill="1" applyBorder="1" applyAlignment="1">
      <alignment horizontal="center"/>
    </xf>
    <xf numFmtId="167" fontId="17" fillId="0" borderId="8" xfId="1" applyNumberFormat="1" applyFont="1" applyFill="1" applyBorder="1" applyAlignment="1">
      <alignment horizontal="left" vertical="top"/>
    </xf>
    <xf numFmtId="9" fontId="18" fillId="5" borderId="1" xfId="4" applyFont="1" applyFill="1" applyBorder="1" applyAlignment="1">
      <alignment horizontal="center" vertical="center"/>
    </xf>
    <xf numFmtId="9" fontId="18" fillId="5" borderId="14" xfId="4" applyFont="1" applyFill="1" applyBorder="1" applyAlignment="1">
      <alignment horizontal="center" vertical="center"/>
    </xf>
    <xf numFmtId="9" fontId="13" fillId="0" borderId="0" xfId="4" applyFont="1" applyFill="1" applyAlignment="1">
      <alignment horizontal="left" vertical="top"/>
    </xf>
    <xf numFmtId="9" fontId="13" fillId="3" borderId="8" xfId="4" applyFont="1" applyFill="1" applyBorder="1" applyAlignment="1">
      <alignment horizontal="center" vertical="top"/>
    </xf>
    <xf numFmtId="9" fontId="13" fillId="3" borderId="31" xfId="4" applyFont="1" applyFill="1" applyBorder="1" applyAlignment="1">
      <alignment horizontal="center" vertical="top"/>
    </xf>
    <xf numFmtId="9" fontId="17" fillId="3" borderId="8" xfId="4" applyFont="1" applyFill="1" applyBorder="1" applyAlignment="1">
      <alignment horizontal="center" vertical="top"/>
    </xf>
    <xf numFmtId="9" fontId="17" fillId="3" borderId="31" xfId="4" applyFont="1" applyFill="1" applyBorder="1" applyAlignment="1">
      <alignment horizontal="center" vertical="top"/>
    </xf>
    <xf numFmtId="9" fontId="12" fillId="3" borderId="20" xfId="4" applyFont="1" applyFill="1" applyBorder="1" applyAlignment="1">
      <alignment horizontal="center" vertical="top"/>
    </xf>
    <xf numFmtId="9" fontId="12" fillId="3" borderId="42" xfId="4" applyFont="1" applyFill="1" applyBorder="1" applyAlignment="1">
      <alignment horizontal="center" vertical="top"/>
    </xf>
    <xf numFmtId="9" fontId="17" fillId="3" borderId="20" xfId="4" applyFont="1" applyFill="1" applyBorder="1" applyAlignment="1">
      <alignment horizontal="center" vertical="top"/>
    </xf>
    <xf numFmtId="9" fontId="17" fillId="3" borderId="42" xfId="4" applyFont="1" applyFill="1" applyBorder="1" applyAlignment="1">
      <alignment horizontal="center" vertical="top"/>
    </xf>
    <xf numFmtId="9" fontId="12" fillId="3" borderId="26" xfId="4" applyFont="1" applyFill="1" applyBorder="1" applyAlignment="1">
      <alignment horizontal="center" vertical="top"/>
    </xf>
    <xf numFmtId="9" fontId="12" fillId="3" borderId="44" xfId="4" applyFont="1" applyFill="1" applyBorder="1" applyAlignment="1">
      <alignment horizontal="center" vertical="top"/>
    </xf>
    <xf numFmtId="9" fontId="12" fillId="3" borderId="23" xfId="4" applyFont="1" applyFill="1" applyBorder="1" applyAlignment="1">
      <alignment horizontal="center" vertical="top"/>
    </xf>
    <xf numFmtId="9" fontId="12" fillId="3" borderId="45" xfId="4" applyFont="1" applyFill="1" applyBorder="1" applyAlignment="1">
      <alignment horizontal="center" vertical="top"/>
    </xf>
    <xf numFmtId="167" fontId="19" fillId="3" borderId="2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 vertical="top"/>
    </xf>
    <xf numFmtId="14" fontId="18" fillId="3" borderId="34" xfId="0" applyNumberFormat="1" applyFont="1" applyFill="1" applyBorder="1" applyAlignment="1">
      <alignment horizontal="left" vertical="top"/>
    </xf>
    <xf numFmtId="0" fontId="18" fillId="3" borderId="11" xfId="0" applyNumberFormat="1" applyFont="1" applyFill="1" applyBorder="1" applyAlignment="1">
      <alignment horizontal="center" vertical="top"/>
    </xf>
    <xf numFmtId="167" fontId="18" fillId="3" borderId="25" xfId="1" applyNumberFormat="1" applyFont="1" applyFill="1" applyBorder="1" applyAlignment="1">
      <alignment horizontal="left" vertical="top"/>
    </xf>
    <xf numFmtId="167" fontId="18" fillId="3" borderId="26" xfId="1" applyNumberFormat="1" applyFont="1" applyFill="1" applyBorder="1" applyAlignment="1">
      <alignment horizontal="left" vertical="top"/>
    </xf>
    <xf numFmtId="167" fontId="18" fillId="3" borderId="44" xfId="1" applyNumberFormat="1" applyFont="1" applyFill="1" applyBorder="1" applyAlignment="1">
      <alignment horizontal="left" vertical="top"/>
    </xf>
    <xf numFmtId="167" fontId="18" fillId="3" borderId="11" xfId="1" applyNumberFormat="1" applyFont="1" applyFill="1" applyBorder="1" applyAlignment="1">
      <alignment horizontal="left" vertical="top"/>
    </xf>
    <xf numFmtId="167" fontId="18" fillId="3" borderId="35" xfId="1" applyNumberFormat="1" applyFont="1" applyFill="1" applyBorder="1" applyAlignment="1">
      <alignment horizontal="left" vertical="top"/>
    </xf>
    <xf numFmtId="167" fontId="18" fillId="3" borderId="21" xfId="1" applyNumberFormat="1" applyFont="1" applyFill="1" applyBorder="1" applyAlignment="1">
      <alignment horizontal="left" vertical="top"/>
    </xf>
    <xf numFmtId="167" fontId="18" fillId="0" borderId="25" xfId="1" applyNumberFormat="1" applyFont="1" applyFill="1" applyBorder="1" applyAlignment="1">
      <alignment horizontal="left" vertical="top"/>
    </xf>
    <xf numFmtId="164" fontId="18" fillId="3" borderId="11" xfId="1" applyFont="1" applyFill="1" applyBorder="1" applyAlignment="1">
      <alignment horizontal="left" vertical="top"/>
    </xf>
    <xf numFmtId="14" fontId="18" fillId="3" borderId="30" xfId="0" applyNumberFormat="1" applyFont="1" applyFill="1" applyBorder="1" applyAlignment="1">
      <alignment horizontal="left" vertical="top"/>
    </xf>
    <xf numFmtId="0" fontId="18" fillId="3" borderId="8" xfId="0" applyNumberFormat="1" applyFont="1" applyFill="1" applyBorder="1" applyAlignment="1">
      <alignment horizontal="center" vertical="top"/>
    </xf>
    <xf numFmtId="167" fontId="18" fillId="3" borderId="18" xfId="1" applyNumberFormat="1" applyFont="1" applyFill="1" applyBorder="1" applyAlignment="1">
      <alignment horizontal="left" vertical="top"/>
    </xf>
    <xf numFmtId="167" fontId="18" fillId="3" borderId="20" xfId="1" applyNumberFormat="1" applyFont="1" applyFill="1" applyBorder="1" applyAlignment="1">
      <alignment horizontal="left" vertical="top"/>
    </xf>
    <xf numFmtId="167" fontId="18" fillId="3" borderId="42" xfId="1" applyNumberFormat="1" applyFont="1" applyFill="1" applyBorder="1" applyAlignment="1">
      <alignment horizontal="left" vertical="top"/>
    </xf>
    <xf numFmtId="167" fontId="18" fillId="3" borderId="31" xfId="1" applyNumberFormat="1" applyFont="1" applyFill="1" applyBorder="1" applyAlignment="1">
      <alignment horizontal="left" vertical="top"/>
    </xf>
    <xf numFmtId="167" fontId="18" fillId="3" borderId="19" xfId="1" applyNumberFormat="1" applyFont="1" applyFill="1" applyBorder="1" applyAlignment="1">
      <alignment horizontal="left" vertical="top"/>
    </xf>
    <xf numFmtId="167" fontId="18" fillId="0" borderId="18" xfId="1" applyNumberFormat="1" applyFont="1" applyFill="1" applyBorder="1" applyAlignment="1">
      <alignment horizontal="left" vertical="top"/>
    </xf>
    <xf numFmtId="164" fontId="18" fillId="3" borderId="8" xfId="1" applyFont="1" applyFill="1" applyBorder="1" applyAlignment="1">
      <alignment horizontal="left" vertical="top"/>
    </xf>
    <xf numFmtId="9" fontId="13" fillId="3" borderId="26" xfId="4" applyFont="1" applyFill="1" applyBorder="1" applyAlignment="1">
      <alignment horizontal="center" vertical="top"/>
    </xf>
    <xf numFmtId="9" fontId="13" fillId="3" borderId="20" xfId="4" applyFont="1" applyFill="1" applyBorder="1" applyAlignment="1">
      <alignment horizontal="center" vertical="top"/>
    </xf>
    <xf numFmtId="9" fontId="13" fillId="3" borderId="23" xfId="4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7" fontId="12" fillId="3" borderId="0" xfId="1" applyNumberFormat="1" applyFont="1" applyFill="1" applyBorder="1" applyAlignment="1">
      <alignment horizontal="left" vertical="top"/>
    </xf>
    <xf numFmtId="167" fontId="13" fillId="0" borderId="0" xfId="1" applyNumberFormat="1" applyFont="1" applyFill="1" applyBorder="1" applyAlignment="1">
      <alignment horizontal="left" vertical="top"/>
    </xf>
    <xf numFmtId="164" fontId="13" fillId="3" borderId="0" xfId="1" applyFont="1" applyFill="1" applyBorder="1" applyAlignment="1">
      <alignment horizontal="left" vertical="top"/>
    </xf>
    <xf numFmtId="9" fontId="18" fillId="3" borderId="18" xfId="4" applyFont="1" applyFill="1" applyBorder="1" applyAlignment="1">
      <alignment horizontal="center"/>
    </xf>
    <xf numFmtId="9" fontId="18" fillId="3" borderId="22" xfId="4" applyFont="1" applyFill="1" applyBorder="1" applyAlignment="1">
      <alignment horizontal="center"/>
    </xf>
    <xf numFmtId="9" fontId="18" fillId="3" borderId="25" xfId="4" applyFont="1" applyFill="1" applyBorder="1" applyAlignment="1">
      <alignment horizontal="center" vertical="top"/>
    </xf>
    <xf numFmtId="9" fontId="18" fillId="3" borderId="18" xfId="4" applyFont="1" applyFill="1" applyBorder="1" applyAlignment="1">
      <alignment horizontal="center" vertical="top"/>
    </xf>
    <xf numFmtId="9" fontId="13" fillId="3" borderId="18" xfId="4" applyFont="1" applyFill="1" applyBorder="1" applyAlignment="1">
      <alignment horizontal="center" vertical="top"/>
    </xf>
    <xf numFmtId="0" fontId="18" fillId="3" borderId="31" xfId="0" applyFont="1" applyFill="1" applyBorder="1" applyAlignment="1">
      <alignment horizontal="left" wrapText="1"/>
    </xf>
    <xf numFmtId="0" fontId="18" fillId="3" borderId="33" xfId="0" applyFont="1" applyFill="1" applyBorder="1" applyAlignment="1">
      <alignment horizontal="left" wrapText="1"/>
    </xf>
    <xf numFmtId="0" fontId="18" fillId="3" borderId="35" xfId="0" applyFont="1" applyFill="1" applyBorder="1" applyAlignment="1">
      <alignment horizontal="left" wrapText="1"/>
    </xf>
    <xf numFmtId="0" fontId="18" fillId="3" borderId="35" xfId="0" applyFont="1" applyFill="1" applyBorder="1" applyAlignment="1">
      <alignment horizontal="left" vertical="top" wrapText="1"/>
    </xf>
    <xf numFmtId="0" fontId="18" fillId="3" borderId="31" xfId="0" applyFont="1" applyFill="1" applyBorder="1" applyAlignment="1">
      <alignment horizontal="left" vertical="top" wrapText="1"/>
    </xf>
    <xf numFmtId="0" fontId="18" fillId="3" borderId="30" xfId="0" applyFont="1" applyFill="1" applyBorder="1" applyAlignment="1">
      <alignment horizontal="left" vertical="top"/>
    </xf>
    <xf numFmtId="167" fontId="18" fillId="3" borderId="18" xfId="0" applyNumberFormat="1" applyFont="1" applyFill="1" applyBorder="1" applyAlignment="1">
      <alignment horizontal="center" vertical="top"/>
    </xf>
    <xf numFmtId="167" fontId="18" fillId="3" borderId="20" xfId="0" applyNumberFormat="1" applyFont="1" applyFill="1" applyBorder="1" applyAlignment="1">
      <alignment horizontal="center" vertical="top"/>
    </xf>
    <xf numFmtId="167" fontId="18" fillId="3" borderId="42" xfId="0" applyNumberFormat="1" applyFont="1" applyFill="1" applyBorder="1" applyAlignment="1">
      <alignment horizontal="center" vertical="top"/>
    </xf>
    <xf numFmtId="167" fontId="18" fillId="3" borderId="8" xfId="0" applyNumberFormat="1" applyFont="1" applyFill="1" applyBorder="1" applyAlignment="1">
      <alignment horizontal="center" vertical="top"/>
    </xf>
    <xf numFmtId="167" fontId="18" fillId="3" borderId="31" xfId="0" applyNumberFormat="1" applyFont="1" applyFill="1" applyBorder="1" applyAlignment="1">
      <alignment horizontal="center" vertical="top"/>
    </xf>
    <xf numFmtId="167" fontId="18" fillId="3" borderId="19" xfId="0" applyNumberFormat="1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/>
    </xf>
    <xf numFmtId="14" fontId="17" fillId="3" borderId="30" xfId="0" applyNumberFormat="1" applyFont="1" applyFill="1" applyBorder="1" applyAlignment="1">
      <alignment horizontal="left" vertical="top"/>
    </xf>
    <xf numFmtId="0" fontId="17" fillId="3" borderId="8" xfId="0" applyNumberFormat="1" applyFont="1" applyFill="1" applyBorder="1" applyAlignment="1">
      <alignment horizontal="center" vertical="top"/>
    </xf>
    <xf numFmtId="0" fontId="17" fillId="3" borderId="31" xfId="0" applyFont="1" applyFill="1" applyBorder="1" applyAlignment="1">
      <alignment horizontal="left" vertical="top" wrapText="1"/>
    </xf>
    <xf numFmtId="167" fontId="17" fillId="3" borderId="42" xfId="1" applyNumberFormat="1" applyFont="1" applyFill="1" applyBorder="1" applyAlignment="1">
      <alignment horizontal="left" vertical="top"/>
    </xf>
    <xf numFmtId="167" fontId="17" fillId="3" borderId="8" xfId="1" applyNumberFormat="1" applyFont="1" applyFill="1" applyBorder="1" applyAlignment="1">
      <alignment horizontal="left" vertical="top"/>
    </xf>
    <xf numFmtId="167" fontId="14" fillId="3" borderId="8" xfId="1" applyNumberFormat="1" applyFont="1" applyFill="1" applyBorder="1" applyAlignment="1">
      <alignment horizontal="left" vertical="top"/>
    </xf>
    <xf numFmtId="167" fontId="17" fillId="3" borderId="31" xfId="1" applyNumberFormat="1" applyFont="1" applyFill="1" applyBorder="1" applyAlignment="1">
      <alignment horizontal="left" vertical="top"/>
    </xf>
    <xf numFmtId="164" fontId="17" fillId="3" borderId="8" xfId="1" applyFont="1" applyFill="1" applyBorder="1" applyAlignment="1">
      <alignment horizontal="left" vertical="top"/>
    </xf>
    <xf numFmtId="167" fontId="18" fillId="3" borderId="28" xfId="0" applyNumberFormat="1" applyFont="1" applyFill="1" applyBorder="1" applyAlignment="1">
      <alignment horizontal="center" vertical="top"/>
    </xf>
    <xf numFmtId="9" fontId="18" fillId="3" borderId="20" xfId="4" applyFont="1" applyFill="1" applyBorder="1" applyAlignment="1">
      <alignment horizontal="center" vertical="top"/>
    </xf>
    <xf numFmtId="9" fontId="18" fillId="3" borderId="42" xfId="4" applyFont="1" applyFill="1" applyBorder="1" applyAlignment="1">
      <alignment horizontal="center" vertical="top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 applyFill="1" applyAlignment="1">
      <alignment horizontal="left" vertical="top"/>
    </xf>
    <xf numFmtId="0" fontId="22" fillId="0" borderId="0" xfId="0" applyFont="1" applyFill="1" applyAlignment="1">
      <alignment vertical="top"/>
    </xf>
    <xf numFmtId="0" fontId="22" fillId="0" borderId="21" xfId="0" applyFont="1" applyFill="1" applyBorder="1"/>
    <xf numFmtId="0" fontId="22" fillId="0" borderId="0" xfId="0" applyFont="1" applyFill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167" fontId="18" fillId="0" borderId="44" xfId="1" applyNumberFormat="1" applyFont="1" applyFill="1" applyBorder="1" applyAlignment="1">
      <alignment horizontal="left" vertical="top"/>
    </xf>
    <xf numFmtId="167" fontId="18" fillId="0" borderId="42" xfId="1" applyNumberFormat="1" applyFont="1" applyFill="1" applyBorder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64" fontId="12" fillId="3" borderId="12" xfId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CR180"/>
  <sheetViews>
    <sheetView tabSelected="1" view="pageBreakPreview" zoomScale="55" zoomScaleNormal="100" zoomScaleSheetLayoutView="55" workbookViewId="0">
      <pane xSplit="5" ySplit="20" topLeftCell="F150" activePane="bottomRight" state="frozen"/>
      <selection pane="topRight" activeCell="E1" sqref="E1"/>
      <selection pane="bottomLeft" activeCell="A11" sqref="A11"/>
      <selection pane="bottomRight" activeCell="B1" sqref="A1:B1048576"/>
    </sheetView>
  </sheetViews>
  <sheetFormatPr baseColWidth="10" defaultRowHeight="18" outlineLevelRow="3" outlineLevelCol="2" x14ac:dyDescent="0.25"/>
  <cols>
    <col min="1" max="1" width="3.85546875" style="63" hidden="1" customWidth="1"/>
    <col min="2" max="2" width="27.42578125" style="336" hidden="1" customWidth="1"/>
    <col min="3" max="3" width="26.7109375" style="61" customWidth="1"/>
    <col min="4" max="4" width="8.85546875" style="62" customWidth="1"/>
    <col min="5" max="5" width="65.28515625" style="63" customWidth="1"/>
    <col min="6" max="6" width="29.42578125" style="63" bestFit="1" customWidth="1"/>
    <col min="7" max="7" width="28.140625" style="63" hidden="1" customWidth="1"/>
    <col min="8" max="8" width="23.5703125" style="63" hidden="1" customWidth="1"/>
    <col min="9" max="9" width="28.5703125" style="63" customWidth="1"/>
    <col min="10" max="10" width="23.5703125" style="63" bestFit="1" customWidth="1"/>
    <col min="11" max="11" width="36.5703125" style="63" hidden="1" customWidth="1"/>
    <col min="12" max="12" width="23.5703125" style="63" hidden="1" customWidth="1"/>
    <col min="13" max="13" width="36.5703125" style="91" hidden="1" customWidth="1"/>
    <col min="14" max="14" width="23.5703125" style="91" hidden="1" customWidth="1"/>
    <col min="15" max="15" width="36.5703125" style="91" hidden="1" customWidth="1"/>
    <col min="16" max="16" width="23.5703125" style="91" hidden="1" customWidth="1"/>
    <col min="17" max="17" width="36.5703125" style="63" hidden="1" customWidth="1"/>
    <col min="18" max="18" width="23.5703125" style="63" hidden="1" customWidth="1"/>
    <col min="19" max="19" width="36.5703125" style="63" hidden="1" customWidth="1"/>
    <col min="20" max="20" width="23.5703125" style="63" hidden="1" customWidth="1"/>
    <col min="21" max="21" width="36.5703125" style="63" hidden="1" customWidth="1"/>
    <col min="22" max="22" width="25.140625" style="63" hidden="1" customWidth="1"/>
    <col min="23" max="23" width="36.5703125" style="63" hidden="1" customWidth="1"/>
    <col min="24" max="24" width="23.5703125" style="63" hidden="1" customWidth="1"/>
    <col min="25" max="25" width="36.5703125" style="63" hidden="1" customWidth="1"/>
    <col min="26" max="26" width="23.5703125" style="63" hidden="1" customWidth="1"/>
    <col min="27" max="27" width="36.5703125" style="63" hidden="1" customWidth="1"/>
    <col min="28" max="28" width="23.5703125" style="63" hidden="1" customWidth="1"/>
    <col min="29" max="29" width="36.5703125" style="63" hidden="1" customWidth="1"/>
    <col min="30" max="30" width="23.5703125" style="63" hidden="1" customWidth="1"/>
    <col min="31" max="31" width="30.85546875" style="63" customWidth="1"/>
    <col min="32" max="32" width="25.42578125" style="63" customWidth="1"/>
    <col min="33" max="33" width="31.85546875" style="63" customWidth="1"/>
    <col min="34" max="34" width="17.85546875" style="63" hidden="1" customWidth="1"/>
    <col min="35" max="35" width="30.5703125" style="63" customWidth="1"/>
    <col min="36" max="36" width="28.7109375" style="63" customWidth="1"/>
    <col min="37" max="37" width="31.28515625" style="63" hidden="1" customWidth="1"/>
    <col min="38" max="38" width="30.5703125" style="63" customWidth="1"/>
    <col min="39" max="39" width="29.85546875" style="96" customWidth="1" outlineLevel="1"/>
    <col min="40" max="40" width="28.5703125" style="96" customWidth="1" outlineLevel="1"/>
    <col min="41" max="41" width="21.5703125" style="96" hidden="1" customWidth="1" outlineLevel="1"/>
    <col min="42" max="47" width="21.5703125" style="63" hidden="1" customWidth="1" outlineLevel="1"/>
    <col min="48" max="49" width="21.5703125" style="78" hidden="1" customWidth="1" outlineLevel="1"/>
    <col min="50" max="50" width="21.5703125" style="63" hidden="1" customWidth="1" outlineLevel="1"/>
    <col min="51" max="51" width="30.85546875" style="63" customWidth="1" collapsed="1"/>
    <col min="52" max="52" width="29.7109375" style="63" customWidth="1" outlineLevel="1"/>
    <col min="53" max="53" width="28.28515625" style="63" customWidth="1" outlineLevel="1"/>
    <col min="54" max="54" width="23.7109375" style="63" hidden="1" customWidth="1" outlineLevel="1"/>
    <col min="55" max="55" width="24.28515625" style="63" hidden="1" customWidth="1" outlineLevel="1"/>
    <col min="56" max="58" width="23.7109375" style="63" hidden="1" customWidth="1" outlineLevel="1"/>
    <col min="59" max="59" width="23.28515625" style="63" hidden="1" customWidth="1" outlineLevel="1"/>
    <col min="60" max="60" width="29.42578125" style="63" hidden="1" customWidth="1" outlineLevel="1"/>
    <col min="61" max="61" width="24.28515625" style="63" hidden="1" customWidth="1" outlineLevel="1"/>
    <col min="62" max="62" width="24.85546875" style="63" hidden="1" customWidth="1" outlineLevel="1"/>
    <col min="63" max="63" width="29.42578125" style="63" hidden="1" customWidth="1" outlineLevel="1"/>
    <col min="64" max="64" width="30" style="63" customWidth="1" collapsed="1"/>
    <col min="65" max="65" width="27.7109375" style="63" customWidth="1" outlineLevel="1"/>
    <col min="66" max="66" width="27.28515625" style="63" customWidth="1" outlineLevel="1"/>
    <col min="67" max="74" width="25.42578125" style="63" hidden="1" customWidth="1" outlineLevel="1"/>
    <col min="75" max="75" width="27.5703125" style="63" hidden="1" customWidth="1" outlineLevel="1"/>
    <col min="76" max="76" width="29.7109375" style="64" hidden="1" customWidth="1" outlineLevel="1"/>
    <col min="77" max="77" width="30.5703125" style="63" customWidth="1" collapsed="1"/>
    <col min="78" max="78" width="29.42578125" style="63" customWidth="1" outlineLevel="1"/>
    <col min="79" max="79" width="29.7109375" style="63" customWidth="1" outlineLevel="2"/>
    <col min="80" max="83" width="24.28515625" style="63" hidden="1" customWidth="1" outlineLevel="2"/>
    <col min="84" max="84" width="23.7109375" style="63" hidden="1" customWidth="1" outlineLevel="2"/>
    <col min="85" max="85" width="24.28515625" style="63" hidden="1" customWidth="1" outlineLevel="2"/>
    <col min="86" max="86" width="29.42578125" style="63" hidden="1" customWidth="1" outlineLevel="2"/>
    <col min="87" max="87" width="24.28515625" style="63" hidden="1" customWidth="1" outlineLevel="2"/>
    <col min="88" max="88" width="28" style="63" hidden="1" customWidth="1" outlineLevel="2"/>
    <col min="89" max="89" width="26.85546875" style="63" hidden="1" customWidth="1" outlineLevel="2"/>
    <col min="90" max="90" width="30.85546875" style="63" customWidth="1" collapsed="1"/>
    <col min="91" max="93" width="28.5703125" style="63" customWidth="1"/>
    <col min="94" max="94" width="25.28515625" style="63" customWidth="1"/>
    <col min="95" max="95" width="20.7109375" style="65" customWidth="1"/>
    <col min="96" max="96" width="19.85546875" style="65" customWidth="1"/>
    <col min="97" max="16384" width="11.42578125" style="63"/>
  </cols>
  <sheetData>
    <row r="1" spans="3:96" hidden="1" x14ac:dyDescent="0.25">
      <c r="E1" s="63">
        <v>1</v>
      </c>
      <c r="F1" s="63">
        <f>+E1+1</f>
        <v>2</v>
      </c>
      <c r="G1" s="63">
        <f t="shared" ref="G1:BN1" si="0">+F1+1</f>
        <v>3</v>
      </c>
      <c r="H1" s="63">
        <f t="shared" si="0"/>
        <v>4</v>
      </c>
      <c r="I1" s="63">
        <f t="shared" si="0"/>
        <v>5</v>
      </c>
      <c r="J1" s="63">
        <f t="shared" si="0"/>
        <v>6</v>
      </c>
      <c r="K1" s="63">
        <f t="shared" si="0"/>
        <v>7</v>
      </c>
      <c r="L1" s="63">
        <f t="shared" si="0"/>
        <v>8</v>
      </c>
      <c r="M1" s="63">
        <f t="shared" si="0"/>
        <v>9</v>
      </c>
      <c r="N1" s="63">
        <f t="shared" si="0"/>
        <v>10</v>
      </c>
      <c r="O1" s="63">
        <f t="shared" si="0"/>
        <v>11</v>
      </c>
      <c r="P1" s="63">
        <f t="shared" si="0"/>
        <v>12</v>
      </c>
      <c r="Q1" s="63">
        <f t="shared" si="0"/>
        <v>13</v>
      </c>
      <c r="R1" s="63">
        <f t="shared" si="0"/>
        <v>14</v>
      </c>
      <c r="S1" s="63">
        <f t="shared" si="0"/>
        <v>15</v>
      </c>
      <c r="T1" s="63">
        <f t="shared" si="0"/>
        <v>16</v>
      </c>
      <c r="U1" s="63">
        <f t="shared" si="0"/>
        <v>17</v>
      </c>
      <c r="V1" s="63">
        <f t="shared" si="0"/>
        <v>18</v>
      </c>
      <c r="W1" s="63">
        <f t="shared" si="0"/>
        <v>19</v>
      </c>
      <c r="X1" s="63">
        <f t="shared" si="0"/>
        <v>20</v>
      </c>
      <c r="Y1" s="63">
        <f t="shared" si="0"/>
        <v>21</v>
      </c>
      <c r="Z1" s="63">
        <f t="shared" si="0"/>
        <v>22</v>
      </c>
      <c r="AA1" s="63">
        <f t="shared" si="0"/>
        <v>23</v>
      </c>
      <c r="AB1" s="63">
        <f t="shared" si="0"/>
        <v>24</v>
      </c>
      <c r="AC1" s="63">
        <f t="shared" si="0"/>
        <v>25</v>
      </c>
      <c r="AD1" s="63">
        <f t="shared" si="0"/>
        <v>26</v>
      </c>
      <c r="AE1" s="63">
        <f t="shared" si="0"/>
        <v>27</v>
      </c>
      <c r="AF1" s="63">
        <f t="shared" si="0"/>
        <v>28</v>
      </c>
      <c r="AG1" s="63">
        <f t="shared" si="0"/>
        <v>29</v>
      </c>
      <c r="AH1" s="63" t="e">
        <f>+#REF!+1</f>
        <v>#REF!</v>
      </c>
      <c r="AI1" s="63" t="e">
        <f>+#REF!+1</f>
        <v>#REF!</v>
      </c>
      <c r="AJ1" s="63" t="e">
        <f>+#REF!+1</f>
        <v>#REF!</v>
      </c>
      <c r="AL1" s="63" t="e">
        <f>+#REF!+1</f>
        <v>#REF!</v>
      </c>
      <c r="AM1" s="63" t="e">
        <f>+AI1+1</f>
        <v>#REF!</v>
      </c>
      <c r="AN1" s="63" t="e">
        <f t="shared" si="0"/>
        <v>#REF!</v>
      </c>
      <c r="AO1" s="63" t="e">
        <f t="shared" si="0"/>
        <v>#REF!</v>
      </c>
      <c r="AP1" s="63" t="e">
        <f t="shared" si="0"/>
        <v>#REF!</v>
      </c>
      <c r="AQ1" s="63" t="e">
        <f t="shared" si="0"/>
        <v>#REF!</v>
      </c>
      <c r="AR1" s="63" t="e">
        <f t="shared" si="0"/>
        <v>#REF!</v>
      </c>
      <c r="AS1" s="63" t="e">
        <f t="shared" si="0"/>
        <v>#REF!</v>
      </c>
      <c r="AT1" s="63" t="e">
        <f t="shared" si="0"/>
        <v>#REF!</v>
      </c>
      <c r="AU1" s="63" t="e">
        <f t="shared" si="0"/>
        <v>#REF!</v>
      </c>
      <c r="AV1" s="63" t="e">
        <f t="shared" si="0"/>
        <v>#REF!</v>
      </c>
      <c r="AW1" s="63" t="e">
        <f t="shared" si="0"/>
        <v>#REF!</v>
      </c>
      <c r="AX1" s="63" t="e">
        <f t="shared" si="0"/>
        <v>#REF!</v>
      </c>
      <c r="AY1" s="63" t="e">
        <f t="shared" si="0"/>
        <v>#REF!</v>
      </c>
      <c r="AZ1" s="63" t="e">
        <f t="shared" si="0"/>
        <v>#REF!</v>
      </c>
      <c r="BA1" s="63" t="e">
        <f t="shared" si="0"/>
        <v>#REF!</v>
      </c>
      <c r="BB1" s="63" t="e">
        <f t="shared" si="0"/>
        <v>#REF!</v>
      </c>
      <c r="BC1" s="63" t="e">
        <f t="shared" si="0"/>
        <v>#REF!</v>
      </c>
      <c r="BD1" s="63" t="e">
        <f t="shared" si="0"/>
        <v>#REF!</v>
      </c>
      <c r="BE1" s="63" t="e">
        <f t="shared" si="0"/>
        <v>#REF!</v>
      </c>
      <c r="BF1" s="63" t="e">
        <f t="shared" si="0"/>
        <v>#REF!</v>
      </c>
      <c r="BG1" s="63" t="e">
        <f t="shared" si="0"/>
        <v>#REF!</v>
      </c>
      <c r="BH1" s="63" t="e">
        <f t="shared" si="0"/>
        <v>#REF!</v>
      </c>
      <c r="BI1" s="63" t="e">
        <f t="shared" si="0"/>
        <v>#REF!</v>
      </c>
      <c r="BJ1" s="63" t="e">
        <f t="shared" si="0"/>
        <v>#REF!</v>
      </c>
      <c r="BK1" s="63" t="e">
        <f t="shared" si="0"/>
        <v>#REF!</v>
      </c>
      <c r="BL1" s="63" t="e">
        <f t="shared" si="0"/>
        <v>#REF!</v>
      </c>
      <c r="BM1" s="63" t="e">
        <f t="shared" si="0"/>
        <v>#REF!</v>
      </c>
      <c r="BN1" s="63" t="e">
        <f t="shared" si="0"/>
        <v>#REF!</v>
      </c>
      <c r="BO1" s="63" t="e">
        <f t="shared" ref="BO1:CP1" si="1">+BN1+1</f>
        <v>#REF!</v>
      </c>
      <c r="BP1" s="63" t="e">
        <f t="shared" si="1"/>
        <v>#REF!</v>
      </c>
      <c r="BQ1" s="63" t="e">
        <f t="shared" si="1"/>
        <v>#REF!</v>
      </c>
      <c r="BR1" s="63" t="e">
        <f t="shared" si="1"/>
        <v>#REF!</v>
      </c>
      <c r="BS1" s="63" t="e">
        <f t="shared" si="1"/>
        <v>#REF!</v>
      </c>
      <c r="BT1" s="63" t="e">
        <f t="shared" si="1"/>
        <v>#REF!</v>
      </c>
      <c r="BU1" s="63" t="e">
        <f t="shared" si="1"/>
        <v>#REF!</v>
      </c>
      <c r="BV1" s="63" t="e">
        <f t="shared" si="1"/>
        <v>#REF!</v>
      </c>
      <c r="BW1" s="63" t="e">
        <f t="shared" si="1"/>
        <v>#REF!</v>
      </c>
      <c r="BX1" s="64" t="e">
        <f t="shared" si="1"/>
        <v>#REF!</v>
      </c>
      <c r="BY1" s="63" t="e">
        <f t="shared" si="1"/>
        <v>#REF!</v>
      </c>
      <c r="BZ1" s="63" t="e">
        <f t="shared" si="1"/>
        <v>#REF!</v>
      </c>
      <c r="CA1" s="63" t="e">
        <f t="shared" si="1"/>
        <v>#REF!</v>
      </c>
      <c r="CB1" s="63" t="e">
        <f t="shared" si="1"/>
        <v>#REF!</v>
      </c>
      <c r="CC1" s="63" t="e">
        <f t="shared" si="1"/>
        <v>#REF!</v>
      </c>
      <c r="CD1" s="63" t="e">
        <f t="shared" si="1"/>
        <v>#REF!</v>
      </c>
      <c r="CE1" s="63" t="e">
        <f t="shared" si="1"/>
        <v>#REF!</v>
      </c>
      <c r="CF1" s="63" t="e">
        <f t="shared" si="1"/>
        <v>#REF!</v>
      </c>
      <c r="CG1" s="63" t="e">
        <f t="shared" si="1"/>
        <v>#REF!</v>
      </c>
      <c r="CH1" s="63" t="e">
        <f t="shared" si="1"/>
        <v>#REF!</v>
      </c>
      <c r="CI1" s="63" t="e">
        <f t="shared" si="1"/>
        <v>#REF!</v>
      </c>
      <c r="CJ1" s="63" t="e">
        <f t="shared" si="1"/>
        <v>#REF!</v>
      </c>
      <c r="CK1" s="63" t="e">
        <f t="shared" si="1"/>
        <v>#REF!</v>
      </c>
      <c r="CL1" s="63" t="e">
        <f t="shared" si="1"/>
        <v>#REF!</v>
      </c>
      <c r="CM1" s="63" t="e">
        <f t="shared" si="1"/>
        <v>#REF!</v>
      </c>
      <c r="CN1" s="63" t="e">
        <f t="shared" si="1"/>
        <v>#REF!</v>
      </c>
      <c r="CO1" s="63" t="e">
        <f t="shared" si="1"/>
        <v>#REF!</v>
      </c>
      <c r="CP1" s="63" t="e">
        <f t="shared" si="1"/>
        <v>#REF!</v>
      </c>
    </row>
    <row r="2" spans="3:96" hidden="1" x14ac:dyDescent="0.25">
      <c r="E2" s="63">
        <v>10</v>
      </c>
      <c r="F2" s="66" t="e">
        <f>+F26+#REF!+#REF!+#REF!+#REF!+#REF!+#REF!+#REF!</f>
        <v>#REF!</v>
      </c>
      <c r="M2" s="63"/>
      <c r="N2" s="63"/>
      <c r="O2" s="63"/>
      <c r="P2" s="63"/>
      <c r="AI2" s="66">
        <v>325145600000</v>
      </c>
      <c r="AK2" s="66"/>
      <c r="AL2" s="66">
        <v>325145600000</v>
      </c>
      <c r="AM2" s="63"/>
      <c r="AN2" s="66">
        <v>902566343</v>
      </c>
      <c r="AO2" s="63"/>
      <c r="AV2" s="63"/>
      <c r="AW2" s="63"/>
      <c r="AY2" s="66">
        <v>276643308633</v>
      </c>
      <c r="AZ2" s="66">
        <v>154671250008</v>
      </c>
      <c r="BA2" s="66">
        <v>11397293776</v>
      </c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>
        <v>166058889070</v>
      </c>
      <c r="BM2" s="66"/>
      <c r="BN2" s="66">
        <v>22722593023</v>
      </c>
      <c r="BO2" s="66"/>
      <c r="BP2" s="66"/>
      <c r="BQ2" s="66"/>
      <c r="BR2" s="66"/>
      <c r="BS2" s="66"/>
      <c r="BT2" s="66"/>
      <c r="BU2" s="66"/>
      <c r="BV2" s="66"/>
      <c r="BW2" s="66"/>
      <c r="BY2" s="66">
        <v>31341307487</v>
      </c>
      <c r="BZ2" s="66"/>
      <c r="CA2" s="66">
        <v>22726762188</v>
      </c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>
        <v>31334780608</v>
      </c>
      <c r="CM2" s="66"/>
      <c r="CN2" s="66"/>
      <c r="CO2" s="66"/>
      <c r="CP2" s="66"/>
    </row>
    <row r="3" spans="3:96" hidden="1" x14ac:dyDescent="0.25">
      <c r="E3" s="63">
        <v>11</v>
      </c>
      <c r="F3" s="66" t="e">
        <f>+#REF!+#REF!</f>
        <v>#REF!</v>
      </c>
      <c r="M3" s="63"/>
      <c r="N3" s="63"/>
      <c r="O3" s="63"/>
      <c r="P3" s="63"/>
      <c r="AI3" s="66">
        <v>560000000</v>
      </c>
      <c r="AK3" s="66"/>
      <c r="AL3" s="66">
        <v>560000000</v>
      </c>
      <c r="AM3" s="63"/>
      <c r="AN3" s="66">
        <v>0</v>
      </c>
      <c r="AO3" s="63"/>
      <c r="AV3" s="63"/>
      <c r="AW3" s="63"/>
      <c r="AY3" s="66">
        <v>0</v>
      </c>
      <c r="AZ3" s="66">
        <v>0</v>
      </c>
      <c r="BA3" s="66">
        <v>0</v>
      </c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>
        <v>0</v>
      </c>
      <c r="BM3" s="66"/>
      <c r="BN3" s="66">
        <v>0</v>
      </c>
      <c r="BO3" s="66"/>
      <c r="BP3" s="66"/>
      <c r="BQ3" s="66"/>
      <c r="BR3" s="66"/>
      <c r="BS3" s="66"/>
      <c r="BT3" s="66"/>
      <c r="BU3" s="66"/>
      <c r="BV3" s="66"/>
      <c r="BW3" s="66"/>
      <c r="BY3" s="66">
        <v>0</v>
      </c>
      <c r="BZ3" s="66"/>
      <c r="CA3" s="66">
        <v>0</v>
      </c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>
        <v>0</v>
      </c>
      <c r="CM3" s="66"/>
      <c r="CN3" s="66"/>
      <c r="CO3" s="66"/>
      <c r="CP3" s="66"/>
    </row>
    <row r="4" spans="3:96" hidden="1" x14ac:dyDescent="0.25">
      <c r="E4" s="63">
        <v>16</v>
      </c>
      <c r="F4" s="66" t="e">
        <f>+#REF!+#REF!+#REF!</f>
        <v>#REF!</v>
      </c>
      <c r="M4" s="63"/>
      <c r="N4" s="63"/>
      <c r="O4" s="63"/>
      <c r="P4" s="63"/>
      <c r="AI4" s="66">
        <v>64195000000</v>
      </c>
      <c r="AK4" s="66"/>
      <c r="AL4" s="66">
        <v>64195000000</v>
      </c>
      <c r="AM4" s="63"/>
      <c r="AN4" s="66">
        <v>2115126096</v>
      </c>
      <c r="AO4" s="63"/>
      <c r="AV4" s="63"/>
      <c r="AW4" s="63"/>
      <c r="AY4" s="66">
        <v>13358313264</v>
      </c>
      <c r="AZ4" s="66">
        <v>92916677</v>
      </c>
      <c r="BA4" s="66">
        <v>4106145380</v>
      </c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>
        <v>4199062057</v>
      </c>
      <c r="BM4" s="66"/>
      <c r="BN4" s="66">
        <v>1862580718</v>
      </c>
      <c r="BO4" s="66"/>
      <c r="BP4" s="66"/>
      <c r="BQ4" s="66"/>
      <c r="BR4" s="66"/>
      <c r="BS4" s="66"/>
      <c r="BT4" s="66"/>
      <c r="BU4" s="66"/>
      <c r="BV4" s="66"/>
      <c r="BW4" s="66"/>
      <c r="BY4" s="66">
        <v>1865980718</v>
      </c>
      <c r="BZ4" s="66"/>
      <c r="CA4" s="66">
        <v>166029558</v>
      </c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>
        <v>169429558</v>
      </c>
      <c r="CM4" s="66"/>
      <c r="CN4" s="66"/>
      <c r="CO4" s="66"/>
      <c r="CP4" s="66"/>
    </row>
    <row r="5" spans="3:96" hidden="1" x14ac:dyDescent="0.25">
      <c r="C5" s="67"/>
      <c r="D5" s="132"/>
      <c r="E5" s="68"/>
      <c r="F5" s="69" t="e">
        <f>+SUM(F2:F4)</f>
        <v>#REF!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>
        <f>+SUM(AI2:AI4)</f>
        <v>389900600000</v>
      </c>
      <c r="AJ5" s="68"/>
      <c r="AK5" s="69"/>
      <c r="AL5" s="69">
        <f>+SUM(AL2:AL4)</f>
        <v>389900600000</v>
      </c>
      <c r="AM5" s="68"/>
      <c r="AN5" s="69">
        <f>+SUM(AN2:AN4)</f>
        <v>3017692439</v>
      </c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9">
        <f>+SUM(AY2:AY4)</f>
        <v>290001621897</v>
      </c>
      <c r="AZ5" s="69">
        <f t="shared" ref="AZ5:CP5" si="2">+SUM(AZ2:AZ4)</f>
        <v>154764166685</v>
      </c>
      <c r="BA5" s="69">
        <f t="shared" si="2"/>
        <v>15503439156</v>
      </c>
      <c r="BB5" s="69">
        <f t="shared" si="2"/>
        <v>0</v>
      </c>
      <c r="BC5" s="69">
        <f t="shared" si="2"/>
        <v>0</v>
      </c>
      <c r="BD5" s="69">
        <f t="shared" si="2"/>
        <v>0</v>
      </c>
      <c r="BE5" s="69">
        <f t="shared" si="2"/>
        <v>0</v>
      </c>
      <c r="BF5" s="69">
        <f t="shared" si="2"/>
        <v>0</v>
      </c>
      <c r="BG5" s="69">
        <f t="shared" si="2"/>
        <v>0</v>
      </c>
      <c r="BH5" s="69">
        <f t="shared" si="2"/>
        <v>0</v>
      </c>
      <c r="BI5" s="69">
        <f t="shared" si="2"/>
        <v>0</v>
      </c>
      <c r="BJ5" s="69">
        <f t="shared" si="2"/>
        <v>0</v>
      </c>
      <c r="BK5" s="69">
        <f t="shared" si="2"/>
        <v>0</v>
      </c>
      <c r="BL5" s="69">
        <f t="shared" si="2"/>
        <v>170257951127</v>
      </c>
      <c r="BM5" s="69">
        <f t="shared" si="2"/>
        <v>0</v>
      </c>
      <c r="BN5" s="69">
        <f t="shared" si="2"/>
        <v>24585173741</v>
      </c>
      <c r="BO5" s="69">
        <f t="shared" si="2"/>
        <v>0</v>
      </c>
      <c r="BP5" s="69">
        <f t="shared" si="2"/>
        <v>0</v>
      </c>
      <c r="BQ5" s="69">
        <f t="shared" si="2"/>
        <v>0</v>
      </c>
      <c r="BR5" s="69">
        <f t="shared" si="2"/>
        <v>0</v>
      </c>
      <c r="BS5" s="69">
        <f t="shared" si="2"/>
        <v>0</v>
      </c>
      <c r="BT5" s="69">
        <f t="shared" si="2"/>
        <v>0</v>
      </c>
      <c r="BU5" s="69">
        <f t="shared" si="2"/>
        <v>0</v>
      </c>
      <c r="BV5" s="69">
        <f t="shared" si="2"/>
        <v>0</v>
      </c>
      <c r="BW5" s="69">
        <f t="shared" si="2"/>
        <v>0</v>
      </c>
      <c r="BX5" s="70">
        <f t="shared" si="2"/>
        <v>0</v>
      </c>
      <c r="BY5" s="69">
        <f t="shared" si="2"/>
        <v>33207288205</v>
      </c>
      <c r="BZ5" s="69">
        <f t="shared" si="2"/>
        <v>0</v>
      </c>
      <c r="CA5" s="69">
        <f t="shared" si="2"/>
        <v>22892791746</v>
      </c>
      <c r="CB5" s="69">
        <f t="shared" si="2"/>
        <v>0</v>
      </c>
      <c r="CC5" s="69">
        <f t="shared" si="2"/>
        <v>0</v>
      </c>
      <c r="CD5" s="69">
        <f t="shared" si="2"/>
        <v>0</v>
      </c>
      <c r="CE5" s="69">
        <f t="shared" si="2"/>
        <v>0</v>
      </c>
      <c r="CF5" s="69">
        <f t="shared" si="2"/>
        <v>0</v>
      </c>
      <c r="CG5" s="69">
        <f t="shared" si="2"/>
        <v>0</v>
      </c>
      <c r="CH5" s="69">
        <f t="shared" si="2"/>
        <v>0</v>
      </c>
      <c r="CI5" s="69">
        <f t="shared" si="2"/>
        <v>0</v>
      </c>
      <c r="CJ5" s="69">
        <f t="shared" si="2"/>
        <v>0</v>
      </c>
      <c r="CK5" s="69">
        <f t="shared" si="2"/>
        <v>0</v>
      </c>
      <c r="CL5" s="69">
        <f t="shared" si="2"/>
        <v>31504210166</v>
      </c>
      <c r="CM5" s="69">
        <f t="shared" si="2"/>
        <v>0</v>
      </c>
      <c r="CN5" s="69">
        <f t="shared" si="2"/>
        <v>0</v>
      </c>
      <c r="CO5" s="69">
        <f t="shared" si="2"/>
        <v>0</v>
      </c>
      <c r="CP5" s="69">
        <f t="shared" si="2"/>
        <v>0</v>
      </c>
      <c r="CQ5" s="71"/>
      <c r="CR5" s="71"/>
    </row>
    <row r="6" spans="3:96" ht="9.75" hidden="1" customHeight="1" x14ac:dyDescent="0.25">
      <c r="C6" s="67"/>
      <c r="D6" s="132"/>
      <c r="E6" s="68"/>
      <c r="F6" s="72" t="e">
        <f>+F5-F25</f>
        <v>#REF!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72">
        <f>+AI5-AI25</f>
        <v>300822531839</v>
      </c>
      <c r="AJ6" s="68"/>
      <c r="AK6" s="72"/>
      <c r="AL6" s="72">
        <f>+AL5-AL25</f>
        <v>300822531839</v>
      </c>
      <c r="AM6" s="68"/>
      <c r="AN6" s="72">
        <f>+AN5-AN25</f>
        <v>2126911757</v>
      </c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9">
        <f t="shared" ref="AY6:CP6" si="3">+AY5-AY25</f>
        <v>200923553736</v>
      </c>
      <c r="AZ6" s="69">
        <f t="shared" si="3"/>
        <v>148970797372</v>
      </c>
      <c r="BA6" s="69">
        <f t="shared" si="3"/>
        <v>8792882364</v>
      </c>
      <c r="BB6" s="69">
        <f t="shared" si="3"/>
        <v>0</v>
      </c>
      <c r="BC6" s="69">
        <f t="shared" si="3"/>
        <v>0</v>
      </c>
      <c r="BD6" s="69">
        <f t="shared" si="3"/>
        <v>0</v>
      </c>
      <c r="BE6" s="69">
        <f t="shared" si="3"/>
        <v>0</v>
      </c>
      <c r="BF6" s="69">
        <f t="shared" si="3"/>
        <v>0</v>
      </c>
      <c r="BG6" s="69">
        <f t="shared" si="3"/>
        <v>0</v>
      </c>
      <c r="BH6" s="69">
        <f t="shared" si="3"/>
        <v>0</v>
      </c>
      <c r="BI6" s="69">
        <f t="shared" si="3"/>
        <v>0</v>
      </c>
      <c r="BJ6" s="69">
        <f t="shared" si="3"/>
        <v>0</v>
      </c>
      <c r="BK6" s="69">
        <f t="shared" si="3"/>
        <v>0</v>
      </c>
      <c r="BL6" s="69">
        <f t="shared" si="3"/>
        <v>157754025022</v>
      </c>
      <c r="BM6" s="69">
        <f t="shared" si="3"/>
        <v>-5793369313</v>
      </c>
      <c r="BN6" s="69">
        <f t="shared" si="3"/>
        <v>17874616949</v>
      </c>
      <c r="BO6" s="69">
        <f t="shared" si="3"/>
        <v>0</v>
      </c>
      <c r="BP6" s="69">
        <f t="shared" si="3"/>
        <v>0</v>
      </c>
      <c r="BQ6" s="69">
        <f t="shared" si="3"/>
        <v>0</v>
      </c>
      <c r="BR6" s="69">
        <f t="shared" si="3"/>
        <v>0</v>
      </c>
      <c r="BS6" s="69">
        <f t="shared" si="3"/>
        <v>0</v>
      </c>
      <c r="BT6" s="69">
        <f t="shared" si="3"/>
        <v>0</v>
      </c>
      <c r="BU6" s="69">
        <f t="shared" si="3"/>
        <v>0</v>
      </c>
      <c r="BV6" s="69">
        <f t="shared" si="3"/>
        <v>0</v>
      </c>
      <c r="BW6" s="69">
        <f t="shared" si="3"/>
        <v>0</v>
      </c>
      <c r="BX6" s="70">
        <f t="shared" si="3"/>
        <v>0</v>
      </c>
      <c r="BY6" s="69">
        <f t="shared" si="3"/>
        <v>20703362100</v>
      </c>
      <c r="BZ6" s="69">
        <f t="shared" si="3"/>
        <v>-5793369313</v>
      </c>
      <c r="CA6" s="69">
        <f t="shared" si="3"/>
        <v>16182234954</v>
      </c>
      <c r="CB6" s="69">
        <f t="shared" si="3"/>
        <v>0</v>
      </c>
      <c r="CC6" s="69">
        <f t="shared" si="3"/>
        <v>0</v>
      </c>
      <c r="CD6" s="69">
        <f t="shared" si="3"/>
        <v>0</v>
      </c>
      <c r="CE6" s="69">
        <f t="shared" si="3"/>
        <v>0</v>
      </c>
      <c r="CF6" s="69">
        <f t="shared" si="3"/>
        <v>0</v>
      </c>
      <c r="CG6" s="69">
        <f t="shared" si="3"/>
        <v>0</v>
      </c>
      <c r="CH6" s="69">
        <f t="shared" si="3"/>
        <v>0</v>
      </c>
      <c r="CI6" s="69">
        <f t="shared" si="3"/>
        <v>0</v>
      </c>
      <c r="CJ6" s="69">
        <f t="shared" si="3"/>
        <v>0</v>
      </c>
      <c r="CK6" s="69">
        <f t="shared" si="3"/>
        <v>0</v>
      </c>
      <c r="CL6" s="69">
        <f t="shared" si="3"/>
        <v>19000284061</v>
      </c>
      <c r="CM6" s="69">
        <f t="shared" si="3"/>
        <v>0</v>
      </c>
      <c r="CN6" s="69">
        <f t="shared" si="3"/>
        <v>-82393918166</v>
      </c>
      <c r="CO6" s="69">
        <f t="shared" si="3"/>
        <v>0</v>
      </c>
      <c r="CP6" s="69">
        <f t="shared" si="3"/>
        <v>0</v>
      </c>
      <c r="CQ6" s="71"/>
      <c r="CR6" s="71"/>
    </row>
    <row r="7" spans="3:96" ht="9.75" hidden="1" customHeight="1" x14ac:dyDescent="0.25">
      <c r="C7" s="67"/>
      <c r="D7" s="132"/>
      <c r="E7" s="68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72"/>
      <c r="AJ7" s="68"/>
      <c r="AK7" s="72"/>
      <c r="AL7" s="72"/>
      <c r="AM7" s="68"/>
      <c r="AN7" s="72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0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1"/>
      <c r="CR7" s="71"/>
    </row>
    <row r="8" spans="3:96" ht="9.75" hidden="1" customHeight="1" x14ac:dyDescent="0.25">
      <c r="C8" s="67"/>
      <c r="D8" s="132"/>
      <c r="E8" s="68"/>
      <c r="F8" s="69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>
        <v>29738550000</v>
      </c>
      <c r="AJ8" s="68"/>
      <c r="AK8" s="69"/>
      <c r="AL8" s="69">
        <v>29738550000</v>
      </c>
      <c r="AM8" s="69"/>
      <c r="AN8" s="69">
        <v>4004790400</v>
      </c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>
        <v>10382290400</v>
      </c>
      <c r="AZ8" s="69">
        <v>1671865480</v>
      </c>
      <c r="BA8" s="69">
        <v>2686378281</v>
      </c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>
        <v>4358108844</v>
      </c>
      <c r="BM8" s="69"/>
      <c r="BN8" s="69">
        <v>506293931</v>
      </c>
      <c r="BO8" s="69"/>
      <c r="BP8" s="69"/>
      <c r="BQ8" s="69"/>
      <c r="BR8" s="69"/>
      <c r="BS8" s="69"/>
      <c r="BT8" s="69"/>
      <c r="BU8" s="69"/>
      <c r="BV8" s="69"/>
      <c r="BW8" s="69"/>
      <c r="BX8" s="70"/>
      <c r="BY8" s="69">
        <v>506293931</v>
      </c>
      <c r="BZ8" s="69"/>
      <c r="CA8" s="69">
        <v>502534712</v>
      </c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>
        <v>502534712</v>
      </c>
      <c r="CM8" s="69"/>
      <c r="CN8" s="69"/>
      <c r="CO8" s="69"/>
      <c r="CP8" s="69"/>
      <c r="CQ8" s="71"/>
      <c r="CR8" s="71"/>
    </row>
    <row r="9" spans="3:96" hidden="1" x14ac:dyDescent="0.25">
      <c r="C9" s="67"/>
      <c r="D9" s="132"/>
      <c r="E9" s="68"/>
      <c r="F9" s="69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 t="e">
        <f>+AI8-#REF!</f>
        <v>#REF!</v>
      </c>
      <c r="AJ9" s="68"/>
      <c r="AK9" s="69"/>
      <c r="AL9" s="69" t="e">
        <f>+AL8-#REF!</f>
        <v>#REF!</v>
      </c>
      <c r="AM9" s="69"/>
      <c r="AN9" s="69" t="e">
        <f>+AN8-#REF!</f>
        <v>#REF!</v>
      </c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 t="e">
        <f>+AY8-#REF!</f>
        <v>#REF!</v>
      </c>
      <c r="AZ9" s="69" t="e">
        <f>+AZ8-#REF!</f>
        <v>#REF!</v>
      </c>
      <c r="BA9" s="69" t="e">
        <f>+BA8-#REF!</f>
        <v>#REF!</v>
      </c>
      <c r="BB9" s="69" t="e">
        <f>+BB8-#REF!</f>
        <v>#REF!</v>
      </c>
      <c r="BC9" s="69" t="e">
        <f>+BC8-#REF!</f>
        <v>#REF!</v>
      </c>
      <c r="BD9" s="69" t="e">
        <f>+BD8-#REF!</f>
        <v>#REF!</v>
      </c>
      <c r="BE9" s="69" t="e">
        <f>+BE8-#REF!</f>
        <v>#REF!</v>
      </c>
      <c r="BF9" s="69" t="e">
        <f>+BF8-#REF!</f>
        <v>#REF!</v>
      </c>
      <c r="BG9" s="69" t="e">
        <f>+BG8-#REF!</f>
        <v>#REF!</v>
      </c>
      <c r="BH9" s="69" t="e">
        <f>+BH8-#REF!</f>
        <v>#REF!</v>
      </c>
      <c r="BI9" s="69" t="e">
        <f>+BI8-#REF!</f>
        <v>#REF!</v>
      </c>
      <c r="BJ9" s="69" t="e">
        <f>+BJ8-#REF!</f>
        <v>#REF!</v>
      </c>
      <c r="BK9" s="69" t="e">
        <f>+BK8-#REF!</f>
        <v>#REF!</v>
      </c>
      <c r="BL9" s="69" t="e">
        <f>+BL8-#REF!</f>
        <v>#REF!</v>
      </c>
      <c r="BM9" s="69" t="e">
        <f>+BM8-#REF!</f>
        <v>#REF!</v>
      </c>
      <c r="BN9" s="69" t="e">
        <f>+BN8-#REF!</f>
        <v>#REF!</v>
      </c>
      <c r="BO9" s="69" t="e">
        <f>+BO8-#REF!</f>
        <v>#REF!</v>
      </c>
      <c r="BP9" s="69" t="e">
        <f>+BP8-#REF!</f>
        <v>#REF!</v>
      </c>
      <c r="BQ9" s="69" t="e">
        <f>+BQ8-#REF!</f>
        <v>#REF!</v>
      </c>
      <c r="BR9" s="69" t="e">
        <f>+BR8-#REF!</f>
        <v>#REF!</v>
      </c>
      <c r="BS9" s="69" t="e">
        <f>+BS8-#REF!</f>
        <v>#REF!</v>
      </c>
      <c r="BT9" s="69" t="e">
        <f>+BT8-#REF!</f>
        <v>#REF!</v>
      </c>
      <c r="BU9" s="69" t="e">
        <f>+BU8-#REF!</f>
        <v>#REF!</v>
      </c>
      <c r="BV9" s="69" t="e">
        <f>+BV8-#REF!</f>
        <v>#REF!</v>
      </c>
      <c r="BW9" s="69" t="e">
        <f>+BW8-#REF!</f>
        <v>#REF!</v>
      </c>
      <c r="BX9" s="70" t="e">
        <f>+BX8-#REF!</f>
        <v>#REF!</v>
      </c>
      <c r="BY9" s="69" t="e">
        <f>+BY8-#REF!</f>
        <v>#REF!</v>
      </c>
      <c r="BZ9" s="69" t="e">
        <f>+BZ8-#REF!</f>
        <v>#REF!</v>
      </c>
      <c r="CA9" s="69" t="e">
        <f>+CA8-#REF!</f>
        <v>#REF!</v>
      </c>
      <c r="CB9" s="69" t="e">
        <f>+CB8-#REF!</f>
        <v>#REF!</v>
      </c>
      <c r="CC9" s="69" t="e">
        <f>+CC8-#REF!</f>
        <v>#REF!</v>
      </c>
      <c r="CD9" s="69" t="e">
        <f>+CD8-#REF!</f>
        <v>#REF!</v>
      </c>
      <c r="CE9" s="69" t="e">
        <f>+CE8-#REF!</f>
        <v>#REF!</v>
      </c>
      <c r="CF9" s="69" t="e">
        <f>+CF8-#REF!</f>
        <v>#REF!</v>
      </c>
      <c r="CG9" s="69" t="e">
        <f>+CG8-#REF!</f>
        <v>#REF!</v>
      </c>
      <c r="CH9" s="69" t="e">
        <f>+CH8-#REF!</f>
        <v>#REF!</v>
      </c>
      <c r="CI9" s="69" t="e">
        <f>+CI8-#REF!</f>
        <v>#REF!</v>
      </c>
      <c r="CJ9" s="69" t="e">
        <f>+CJ8-#REF!</f>
        <v>#REF!</v>
      </c>
      <c r="CK9" s="69" t="e">
        <f>+CK8-#REF!</f>
        <v>#REF!</v>
      </c>
      <c r="CL9" s="69" t="e">
        <f>+CL8-#REF!</f>
        <v>#REF!</v>
      </c>
      <c r="CM9" s="69" t="e">
        <f>+CM8-#REF!</f>
        <v>#REF!</v>
      </c>
      <c r="CN9" s="69" t="e">
        <f>+CN8-#REF!</f>
        <v>#REF!</v>
      </c>
      <c r="CO9" s="69" t="e">
        <f>+CO8-#REF!</f>
        <v>#REF!</v>
      </c>
      <c r="CP9" s="69" t="e">
        <f>+CP8-#REF!</f>
        <v>#REF!</v>
      </c>
      <c r="CQ9" s="71"/>
      <c r="CR9" s="71"/>
    </row>
    <row r="10" spans="3:96" hidden="1" x14ac:dyDescent="0.25">
      <c r="C10" s="67"/>
      <c r="D10" s="132"/>
      <c r="E10" s="68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9"/>
      <c r="AJ10" s="68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70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71"/>
      <c r="CR10" s="71"/>
    </row>
    <row r="11" spans="3:96" x14ac:dyDescent="0.25"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59"/>
      <c r="N11" s="59"/>
      <c r="O11" s="59"/>
      <c r="P11" s="59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5"/>
      <c r="CM11" s="75"/>
      <c r="CN11" s="75"/>
      <c r="CO11" s="75"/>
      <c r="CP11" s="75"/>
      <c r="CQ11" s="77"/>
      <c r="CR11" s="77"/>
    </row>
    <row r="12" spans="3:96" x14ac:dyDescent="0.25">
      <c r="C12" s="73"/>
      <c r="D12" s="74"/>
      <c r="E12" s="59" t="s">
        <v>14</v>
      </c>
      <c r="F12" s="75"/>
      <c r="G12" s="75"/>
      <c r="H12" s="75"/>
      <c r="I12" s="75"/>
      <c r="J12" s="75"/>
      <c r="K12" s="75"/>
      <c r="L12" s="75"/>
      <c r="M12" s="59"/>
      <c r="N12" s="59"/>
      <c r="O12" s="59"/>
      <c r="P12" s="59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9"/>
      <c r="AG12" s="75"/>
      <c r="AH12" s="75"/>
      <c r="AI12" s="75"/>
      <c r="AJ12" s="75"/>
      <c r="AK12" s="75"/>
      <c r="AL12" s="75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7"/>
      <c r="CR12" s="77"/>
    </row>
    <row r="13" spans="3:96" x14ac:dyDescent="0.25">
      <c r="C13" s="73"/>
      <c r="D13" s="74"/>
      <c r="E13" s="59" t="s">
        <v>449</v>
      </c>
      <c r="F13" s="75"/>
      <c r="G13" s="75"/>
      <c r="H13" s="75"/>
      <c r="I13" s="75"/>
      <c r="J13" s="75"/>
      <c r="K13" s="75"/>
      <c r="L13" s="75"/>
      <c r="M13" s="59"/>
      <c r="N13" s="59"/>
      <c r="O13" s="59"/>
      <c r="P13" s="59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9"/>
      <c r="AG13" s="75"/>
      <c r="AH13" s="75"/>
      <c r="AI13" s="75"/>
      <c r="AJ13" s="75"/>
      <c r="AK13" s="75"/>
      <c r="AL13" s="75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7"/>
      <c r="CR13" s="77"/>
    </row>
    <row r="14" spans="3:96" x14ac:dyDescent="0.25">
      <c r="C14" s="73"/>
      <c r="D14" s="74"/>
      <c r="E14" s="60" t="s">
        <v>650</v>
      </c>
      <c r="F14" s="75"/>
      <c r="G14" s="75"/>
      <c r="H14" s="75"/>
      <c r="I14" s="75"/>
      <c r="J14" s="75"/>
      <c r="K14" s="75"/>
      <c r="L14" s="75"/>
      <c r="M14" s="59"/>
      <c r="N14" s="59"/>
      <c r="O14" s="59"/>
      <c r="P14" s="59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9"/>
      <c r="AG14" s="75"/>
      <c r="AH14" s="75"/>
      <c r="AI14" s="75"/>
      <c r="AJ14" s="75"/>
      <c r="AK14" s="75"/>
      <c r="AL14" s="75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80"/>
      <c r="CM14" s="80"/>
      <c r="CN14" s="80"/>
      <c r="CO14" s="80"/>
      <c r="CP14" s="80"/>
      <c r="CQ14" s="77"/>
      <c r="CR14" s="77"/>
    </row>
    <row r="15" spans="3:96" x14ac:dyDescent="0.25">
      <c r="C15" s="73"/>
      <c r="D15" s="74"/>
      <c r="E15" s="59" t="s">
        <v>350</v>
      </c>
      <c r="F15" s="75"/>
      <c r="G15" s="75"/>
      <c r="H15" s="75"/>
      <c r="I15" s="75"/>
      <c r="J15" s="75"/>
      <c r="K15" s="75"/>
      <c r="L15" s="75"/>
      <c r="M15" s="59"/>
      <c r="N15" s="59"/>
      <c r="O15" s="59"/>
      <c r="P15" s="59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/>
      <c r="AD15" s="75"/>
      <c r="AE15" s="75"/>
      <c r="AF15" s="79"/>
      <c r="AG15" s="75"/>
      <c r="AH15" s="75"/>
      <c r="AI15" s="75"/>
      <c r="AJ15" s="75"/>
      <c r="AK15" s="75"/>
      <c r="AL15" s="75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7"/>
      <c r="CR15" s="77"/>
    </row>
    <row r="16" spans="3:96" ht="33" customHeight="1" thickBot="1" x14ac:dyDescent="0.3">
      <c r="C16" s="73"/>
      <c r="D16" s="74"/>
      <c r="E16" s="59"/>
      <c r="F16" s="75"/>
      <c r="G16" s="75"/>
      <c r="H16" s="75"/>
      <c r="I16" s="75"/>
      <c r="J16" s="75"/>
      <c r="K16" s="75"/>
      <c r="L16" s="76"/>
      <c r="M16" s="59"/>
      <c r="N16" s="59"/>
      <c r="O16" s="59"/>
      <c r="P16" s="59"/>
      <c r="Q16" s="75"/>
      <c r="R16" s="75"/>
      <c r="S16" s="75"/>
      <c r="T16" s="75"/>
      <c r="U16" s="75"/>
      <c r="V16" s="76"/>
      <c r="W16" s="75"/>
      <c r="X16" s="75"/>
      <c r="Y16" s="75"/>
      <c r="Z16" s="75"/>
      <c r="AA16" s="79"/>
      <c r="AB16" s="76">
        <f>+AB25-AA25</f>
        <v>0</v>
      </c>
      <c r="AC16" s="75"/>
      <c r="AD16" s="75"/>
      <c r="AE16" s="75"/>
      <c r="AF16" s="76"/>
      <c r="AG16" s="75"/>
      <c r="AH16" s="75"/>
      <c r="AI16" s="75"/>
      <c r="AJ16" s="75"/>
      <c r="AK16" s="75"/>
      <c r="AL16" s="75"/>
      <c r="AM16" s="75"/>
      <c r="AN16" s="81"/>
      <c r="AO16" s="81"/>
      <c r="AP16" s="81"/>
      <c r="AQ16" s="81"/>
      <c r="AR16" s="81"/>
      <c r="AS16" s="81"/>
      <c r="AT16" s="81"/>
      <c r="AU16" s="81"/>
      <c r="AV16" s="81"/>
      <c r="AW16" s="82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7"/>
      <c r="CR16" s="77"/>
    </row>
    <row r="17" spans="1:96" s="83" customFormat="1" ht="33" hidden="1" customHeight="1" thickBot="1" x14ac:dyDescent="0.3">
      <c r="A17" s="63"/>
      <c r="B17" s="336"/>
      <c r="C17" s="83">
        <f t="shared" ref="C17:BP17" si="4">+B17+1</f>
        <v>1</v>
      </c>
      <c r="D17" s="83">
        <f t="shared" si="4"/>
        <v>2</v>
      </c>
      <c r="E17" s="83">
        <f t="shared" si="4"/>
        <v>3</v>
      </c>
      <c r="F17" s="83">
        <f t="shared" si="4"/>
        <v>4</v>
      </c>
      <c r="G17" s="83">
        <f t="shared" si="4"/>
        <v>5</v>
      </c>
      <c r="H17" s="83">
        <f t="shared" si="4"/>
        <v>6</v>
      </c>
      <c r="I17" s="83">
        <f t="shared" si="4"/>
        <v>7</v>
      </c>
      <c r="J17" s="83">
        <f t="shared" si="4"/>
        <v>8</v>
      </c>
      <c r="K17" s="83">
        <f t="shared" si="4"/>
        <v>9</v>
      </c>
      <c r="L17" s="83">
        <f t="shared" si="4"/>
        <v>10</v>
      </c>
      <c r="M17" s="83">
        <f t="shared" si="4"/>
        <v>11</v>
      </c>
      <c r="N17" s="83">
        <f t="shared" si="4"/>
        <v>12</v>
      </c>
      <c r="O17" s="83">
        <f t="shared" si="4"/>
        <v>13</v>
      </c>
      <c r="P17" s="83">
        <f t="shared" si="4"/>
        <v>14</v>
      </c>
      <c r="Q17" s="83">
        <f t="shared" si="4"/>
        <v>15</v>
      </c>
      <c r="R17" s="83">
        <f t="shared" si="4"/>
        <v>16</v>
      </c>
      <c r="S17" s="83">
        <f t="shared" si="4"/>
        <v>17</v>
      </c>
      <c r="T17" s="83">
        <f t="shared" si="4"/>
        <v>18</v>
      </c>
      <c r="U17" s="83">
        <f t="shared" si="4"/>
        <v>19</v>
      </c>
      <c r="V17" s="83">
        <f t="shared" si="4"/>
        <v>20</v>
      </c>
      <c r="W17" s="83">
        <f t="shared" si="4"/>
        <v>21</v>
      </c>
      <c r="X17" s="83">
        <f t="shared" si="4"/>
        <v>22</v>
      </c>
      <c r="Y17" s="83">
        <f t="shared" si="4"/>
        <v>23</v>
      </c>
      <c r="Z17" s="83">
        <f t="shared" si="4"/>
        <v>24</v>
      </c>
      <c r="AA17" s="83">
        <f t="shared" si="4"/>
        <v>25</v>
      </c>
      <c r="AB17" s="83">
        <f t="shared" si="4"/>
        <v>26</v>
      </c>
      <c r="AC17" s="83">
        <f t="shared" si="4"/>
        <v>27</v>
      </c>
      <c r="AD17" s="83">
        <f t="shared" si="4"/>
        <v>28</v>
      </c>
      <c r="AE17" s="83">
        <f t="shared" si="4"/>
        <v>29</v>
      </c>
      <c r="AF17" s="83">
        <f t="shared" si="4"/>
        <v>30</v>
      </c>
      <c r="AG17" s="83">
        <f t="shared" si="4"/>
        <v>31</v>
      </c>
      <c r="AH17" s="83" t="e">
        <f>+#REF!+1</f>
        <v>#REF!</v>
      </c>
      <c r="AI17" s="83" t="e">
        <f t="shared" si="4"/>
        <v>#REF!</v>
      </c>
      <c r="AJ17" s="83" t="e">
        <f t="shared" si="4"/>
        <v>#REF!</v>
      </c>
      <c r="AL17" s="83">
        <f t="shared" si="4"/>
        <v>1</v>
      </c>
      <c r="AM17" s="83" t="e">
        <f>+AI17+1</f>
        <v>#REF!</v>
      </c>
      <c r="AN17" s="83" t="e">
        <f t="shared" si="4"/>
        <v>#REF!</v>
      </c>
      <c r="AO17" s="83" t="e">
        <f t="shared" si="4"/>
        <v>#REF!</v>
      </c>
      <c r="AP17" s="83" t="e">
        <f t="shared" si="4"/>
        <v>#REF!</v>
      </c>
      <c r="AQ17" s="83" t="e">
        <f t="shared" si="4"/>
        <v>#REF!</v>
      </c>
      <c r="AR17" s="83" t="e">
        <f t="shared" si="4"/>
        <v>#REF!</v>
      </c>
      <c r="AS17" s="83" t="e">
        <f t="shared" si="4"/>
        <v>#REF!</v>
      </c>
      <c r="AT17" s="83" t="e">
        <f t="shared" si="4"/>
        <v>#REF!</v>
      </c>
      <c r="AU17" s="83" t="e">
        <f t="shared" si="4"/>
        <v>#REF!</v>
      </c>
      <c r="AV17" s="83" t="e">
        <f t="shared" si="4"/>
        <v>#REF!</v>
      </c>
      <c r="AW17" s="83" t="e">
        <f t="shared" si="4"/>
        <v>#REF!</v>
      </c>
      <c r="AX17" s="83" t="e">
        <f t="shared" si="4"/>
        <v>#REF!</v>
      </c>
      <c r="AY17" s="83" t="e">
        <f t="shared" si="4"/>
        <v>#REF!</v>
      </c>
      <c r="AZ17" s="83" t="e">
        <f t="shared" si="4"/>
        <v>#REF!</v>
      </c>
      <c r="BA17" s="83" t="e">
        <f t="shared" si="4"/>
        <v>#REF!</v>
      </c>
      <c r="BB17" s="83" t="e">
        <f t="shared" si="4"/>
        <v>#REF!</v>
      </c>
      <c r="BC17" s="83" t="e">
        <f t="shared" si="4"/>
        <v>#REF!</v>
      </c>
      <c r="BD17" s="83" t="e">
        <f t="shared" si="4"/>
        <v>#REF!</v>
      </c>
      <c r="BE17" s="83" t="e">
        <f t="shared" si="4"/>
        <v>#REF!</v>
      </c>
      <c r="BF17" s="83" t="e">
        <f t="shared" si="4"/>
        <v>#REF!</v>
      </c>
      <c r="BG17" s="83" t="e">
        <f t="shared" si="4"/>
        <v>#REF!</v>
      </c>
      <c r="BH17" s="83" t="e">
        <f t="shared" si="4"/>
        <v>#REF!</v>
      </c>
      <c r="BI17" s="83" t="e">
        <f t="shared" si="4"/>
        <v>#REF!</v>
      </c>
      <c r="BJ17" s="83" t="e">
        <f t="shared" si="4"/>
        <v>#REF!</v>
      </c>
      <c r="BK17" s="83" t="e">
        <f t="shared" si="4"/>
        <v>#REF!</v>
      </c>
      <c r="BL17" s="83" t="e">
        <f t="shared" si="4"/>
        <v>#REF!</v>
      </c>
      <c r="BM17" s="83" t="e">
        <f t="shared" si="4"/>
        <v>#REF!</v>
      </c>
      <c r="BN17" s="83" t="e">
        <f t="shared" si="4"/>
        <v>#REF!</v>
      </c>
      <c r="BO17" s="83" t="e">
        <f t="shared" si="4"/>
        <v>#REF!</v>
      </c>
      <c r="BP17" s="83" t="e">
        <f t="shared" si="4"/>
        <v>#REF!</v>
      </c>
      <c r="BQ17" s="83" t="e">
        <f t="shared" ref="BQ17:CP17" si="5">+BP17+1</f>
        <v>#REF!</v>
      </c>
      <c r="BR17" s="83" t="e">
        <f t="shared" si="5"/>
        <v>#REF!</v>
      </c>
      <c r="BS17" s="83" t="e">
        <f t="shared" si="5"/>
        <v>#REF!</v>
      </c>
      <c r="BT17" s="83" t="e">
        <f t="shared" si="5"/>
        <v>#REF!</v>
      </c>
      <c r="BU17" s="83" t="e">
        <f t="shared" si="5"/>
        <v>#REF!</v>
      </c>
      <c r="BV17" s="83" t="e">
        <f t="shared" si="5"/>
        <v>#REF!</v>
      </c>
      <c r="BW17" s="83" t="e">
        <f t="shared" si="5"/>
        <v>#REF!</v>
      </c>
      <c r="BX17" s="84" t="e">
        <f t="shared" si="5"/>
        <v>#REF!</v>
      </c>
      <c r="BY17" s="83" t="e">
        <f t="shared" si="5"/>
        <v>#REF!</v>
      </c>
      <c r="BZ17" s="83" t="e">
        <f t="shared" si="5"/>
        <v>#REF!</v>
      </c>
      <c r="CA17" s="83" t="e">
        <f t="shared" si="5"/>
        <v>#REF!</v>
      </c>
      <c r="CB17" s="83" t="e">
        <f t="shared" si="5"/>
        <v>#REF!</v>
      </c>
      <c r="CC17" s="83" t="e">
        <f t="shared" si="5"/>
        <v>#REF!</v>
      </c>
      <c r="CD17" s="83" t="e">
        <f t="shared" si="5"/>
        <v>#REF!</v>
      </c>
      <c r="CE17" s="83" t="e">
        <f t="shared" si="5"/>
        <v>#REF!</v>
      </c>
      <c r="CF17" s="83" t="e">
        <f t="shared" si="5"/>
        <v>#REF!</v>
      </c>
      <c r="CG17" s="83" t="e">
        <f t="shared" si="5"/>
        <v>#REF!</v>
      </c>
      <c r="CH17" s="83" t="e">
        <f t="shared" si="5"/>
        <v>#REF!</v>
      </c>
      <c r="CI17" s="83" t="e">
        <f t="shared" si="5"/>
        <v>#REF!</v>
      </c>
      <c r="CJ17" s="83" t="e">
        <f t="shared" si="5"/>
        <v>#REF!</v>
      </c>
      <c r="CK17" s="83" t="e">
        <f t="shared" si="5"/>
        <v>#REF!</v>
      </c>
      <c r="CL17" s="83" t="e">
        <f t="shared" si="5"/>
        <v>#REF!</v>
      </c>
      <c r="CM17" s="83" t="e">
        <f t="shared" si="5"/>
        <v>#REF!</v>
      </c>
      <c r="CN17" s="83" t="e">
        <f t="shared" si="5"/>
        <v>#REF!</v>
      </c>
      <c r="CO17" s="83" t="e">
        <f t="shared" si="5"/>
        <v>#REF!</v>
      </c>
      <c r="CP17" s="83" t="e">
        <f t="shared" si="5"/>
        <v>#REF!</v>
      </c>
      <c r="CQ17" s="85"/>
      <c r="CR17" s="85"/>
    </row>
    <row r="18" spans="1:96" s="96" customFormat="1" ht="33" customHeight="1" thickBot="1" x14ac:dyDescent="0.25">
      <c r="A18" s="173"/>
      <c r="B18" s="337"/>
      <c r="C18" s="100" t="s">
        <v>1</v>
      </c>
      <c r="D18" s="101"/>
      <c r="E18" s="102"/>
      <c r="F18" s="351" t="s">
        <v>625</v>
      </c>
      <c r="G18" s="363" t="s">
        <v>346</v>
      </c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58"/>
      <c r="X18" s="358"/>
      <c r="Y18" s="363"/>
      <c r="Z18" s="363"/>
      <c r="AA18" s="363"/>
      <c r="AB18" s="363"/>
      <c r="AC18" s="363"/>
      <c r="AD18" s="364"/>
      <c r="AE18" s="357" t="s">
        <v>68</v>
      </c>
      <c r="AF18" s="359"/>
      <c r="AG18" s="353" t="s">
        <v>349</v>
      </c>
      <c r="AH18" s="353" t="s">
        <v>13</v>
      </c>
      <c r="AI18" s="351" t="s">
        <v>586</v>
      </c>
      <c r="AJ18" s="351" t="s">
        <v>447</v>
      </c>
      <c r="AK18" s="375" t="s">
        <v>448</v>
      </c>
      <c r="AL18" s="351" t="s">
        <v>648</v>
      </c>
      <c r="AM18" s="369" t="s">
        <v>347</v>
      </c>
      <c r="AN18" s="370"/>
      <c r="AO18" s="370"/>
      <c r="AP18" s="370"/>
      <c r="AQ18" s="370"/>
      <c r="AR18" s="370"/>
      <c r="AS18" s="370"/>
      <c r="AT18" s="370"/>
      <c r="AU18" s="370"/>
      <c r="AV18" s="371"/>
      <c r="AW18" s="371"/>
      <c r="AX18" s="370"/>
      <c r="AY18" s="351" t="s">
        <v>585</v>
      </c>
      <c r="AZ18" s="357" t="s">
        <v>6</v>
      </c>
      <c r="BA18" s="358"/>
      <c r="BB18" s="358"/>
      <c r="BC18" s="358"/>
      <c r="BD18" s="358"/>
      <c r="BE18" s="358"/>
      <c r="BF18" s="358"/>
      <c r="BG18" s="358"/>
      <c r="BH18" s="358"/>
      <c r="BI18" s="358"/>
      <c r="BJ18" s="358"/>
      <c r="BK18" s="359"/>
      <c r="BL18" s="351" t="s">
        <v>587</v>
      </c>
      <c r="BM18" s="357" t="s">
        <v>0</v>
      </c>
      <c r="BN18" s="358"/>
      <c r="BO18" s="358"/>
      <c r="BP18" s="358"/>
      <c r="BQ18" s="358"/>
      <c r="BR18" s="358"/>
      <c r="BS18" s="358"/>
      <c r="BT18" s="358"/>
      <c r="BU18" s="358"/>
      <c r="BV18" s="358"/>
      <c r="BW18" s="358"/>
      <c r="BX18" s="359"/>
      <c r="BY18" s="351" t="s">
        <v>588</v>
      </c>
      <c r="BZ18" s="357" t="s">
        <v>220</v>
      </c>
      <c r="CA18" s="358"/>
      <c r="CB18" s="358"/>
      <c r="CC18" s="358"/>
      <c r="CD18" s="358"/>
      <c r="CE18" s="358"/>
      <c r="CF18" s="358"/>
      <c r="CG18" s="358"/>
      <c r="CH18" s="358"/>
      <c r="CI18" s="358"/>
      <c r="CJ18" s="358"/>
      <c r="CK18" s="359"/>
      <c r="CL18" s="351" t="s">
        <v>589</v>
      </c>
      <c r="CM18" s="351" t="s">
        <v>590</v>
      </c>
      <c r="CN18" s="351" t="s">
        <v>591</v>
      </c>
      <c r="CO18" s="351" t="s">
        <v>592</v>
      </c>
      <c r="CP18" s="351" t="s">
        <v>593</v>
      </c>
      <c r="CQ18" s="174" t="s">
        <v>446</v>
      </c>
      <c r="CR18" s="174" t="s">
        <v>445</v>
      </c>
    </row>
    <row r="19" spans="1:96" s="96" customFormat="1" ht="18.75" thickBot="1" x14ac:dyDescent="0.25">
      <c r="A19" s="173"/>
      <c r="B19" s="337"/>
      <c r="C19" s="103" t="s">
        <v>3</v>
      </c>
      <c r="D19" s="104" t="s">
        <v>15</v>
      </c>
      <c r="E19" s="105" t="s">
        <v>4</v>
      </c>
      <c r="F19" s="352"/>
      <c r="G19" s="365" t="s">
        <v>19</v>
      </c>
      <c r="H19" s="364"/>
      <c r="I19" s="365" t="s">
        <v>20</v>
      </c>
      <c r="J19" s="364"/>
      <c r="K19" s="365" t="s">
        <v>21</v>
      </c>
      <c r="L19" s="364"/>
      <c r="M19" s="365" t="s">
        <v>22</v>
      </c>
      <c r="N19" s="364"/>
      <c r="O19" s="365" t="s">
        <v>23</v>
      </c>
      <c r="P19" s="364"/>
      <c r="Q19" s="365" t="s">
        <v>24</v>
      </c>
      <c r="R19" s="364"/>
      <c r="S19" s="365" t="s">
        <v>25</v>
      </c>
      <c r="T19" s="364"/>
      <c r="U19" s="365" t="s">
        <v>26</v>
      </c>
      <c r="V19" s="364"/>
      <c r="W19" s="365" t="s">
        <v>27</v>
      </c>
      <c r="X19" s="364"/>
      <c r="Y19" s="365" t="s">
        <v>28</v>
      </c>
      <c r="Z19" s="364"/>
      <c r="AA19" s="365" t="s">
        <v>29</v>
      </c>
      <c r="AB19" s="364"/>
      <c r="AC19" s="365" t="s">
        <v>30</v>
      </c>
      <c r="AD19" s="364"/>
      <c r="AE19" s="360"/>
      <c r="AF19" s="362"/>
      <c r="AG19" s="354"/>
      <c r="AH19" s="352"/>
      <c r="AI19" s="355"/>
      <c r="AJ19" s="355"/>
      <c r="AK19" s="376"/>
      <c r="AL19" s="355"/>
      <c r="AM19" s="372"/>
      <c r="AN19" s="373"/>
      <c r="AO19" s="373"/>
      <c r="AP19" s="373"/>
      <c r="AQ19" s="373"/>
      <c r="AR19" s="373"/>
      <c r="AS19" s="373"/>
      <c r="AT19" s="373"/>
      <c r="AU19" s="373"/>
      <c r="AV19" s="374"/>
      <c r="AW19" s="374"/>
      <c r="AX19" s="373"/>
      <c r="AY19" s="356"/>
      <c r="AZ19" s="366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8"/>
      <c r="BL19" s="356"/>
      <c r="BM19" s="360"/>
      <c r="BN19" s="361"/>
      <c r="BO19" s="361"/>
      <c r="BP19" s="361"/>
      <c r="BQ19" s="361"/>
      <c r="BR19" s="361"/>
      <c r="BS19" s="361"/>
      <c r="BT19" s="361"/>
      <c r="BU19" s="361"/>
      <c r="BV19" s="361"/>
      <c r="BW19" s="361"/>
      <c r="BX19" s="362"/>
      <c r="BY19" s="356"/>
      <c r="BZ19" s="360"/>
      <c r="CA19" s="361"/>
      <c r="CB19" s="361"/>
      <c r="CC19" s="361"/>
      <c r="CD19" s="361"/>
      <c r="CE19" s="361"/>
      <c r="CF19" s="361"/>
      <c r="CG19" s="361"/>
      <c r="CH19" s="361"/>
      <c r="CI19" s="361"/>
      <c r="CJ19" s="361"/>
      <c r="CK19" s="362"/>
      <c r="CL19" s="356"/>
      <c r="CM19" s="356"/>
      <c r="CN19" s="356"/>
      <c r="CO19" s="356"/>
      <c r="CP19" s="356"/>
      <c r="CQ19" s="175">
        <v>2016</v>
      </c>
      <c r="CR19" s="175">
        <v>2016</v>
      </c>
    </row>
    <row r="20" spans="1:96" s="96" customFormat="1" ht="20.25" customHeight="1" thickBot="1" x14ac:dyDescent="0.25">
      <c r="A20" s="173"/>
      <c r="B20" s="337"/>
      <c r="C20" s="89" t="s">
        <v>16</v>
      </c>
      <c r="D20" s="106"/>
      <c r="E20" s="88" t="s">
        <v>1</v>
      </c>
      <c r="F20" s="176">
        <v>1</v>
      </c>
      <c r="G20" s="86" t="s">
        <v>12</v>
      </c>
      <c r="H20" s="87" t="s">
        <v>11</v>
      </c>
      <c r="I20" s="347" t="s">
        <v>12</v>
      </c>
      <c r="J20" s="87" t="s">
        <v>11</v>
      </c>
      <c r="K20" s="86" t="s">
        <v>12</v>
      </c>
      <c r="L20" s="87" t="s">
        <v>11</v>
      </c>
      <c r="M20" s="86" t="s">
        <v>12</v>
      </c>
      <c r="N20" s="87" t="s">
        <v>11</v>
      </c>
      <c r="O20" s="86" t="s">
        <v>12</v>
      </c>
      <c r="P20" s="87" t="s">
        <v>11</v>
      </c>
      <c r="Q20" s="86" t="s">
        <v>12</v>
      </c>
      <c r="R20" s="87" t="s">
        <v>11</v>
      </c>
      <c r="S20" s="86" t="s">
        <v>12</v>
      </c>
      <c r="T20" s="87" t="s">
        <v>11</v>
      </c>
      <c r="U20" s="86" t="s">
        <v>12</v>
      </c>
      <c r="V20" s="87" t="s">
        <v>11</v>
      </c>
      <c r="W20" s="86" t="s">
        <v>12</v>
      </c>
      <c r="X20" s="87" t="s">
        <v>11</v>
      </c>
      <c r="Y20" s="86" t="s">
        <v>12</v>
      </c>
      <c r="Z20" s="87" t="s">
        <v>11</v>
      </c>
      <c r="AA20" s="86" t="s">
        <v>12</v>
      </c>
      <c r="AB20" s="87" t="s">
        <v>11</v>
      </c>
      <c r="AC20" s="86" t="s">
        <v>12</v>
      </c>
      <c r="AD20" s="87" t="s">
        <v>11</v>
      </c>
      <c r="AE20" s="86" t="s">
        <v>12</v>
      </c>
      <c r="AF20" s="87" t="s">
        <v>11</v>
      </c>
      <c r="AG20" s="89" t="s">
        <v>348</v>
      </c>
      <c r="AH20" s="354"/>
      <c r="AI20" s="87">
        <v>1</v>
      </c>
      <c r="AJ20" s="356"/>
      <c r="AK20" s="377"/>
      <c r="AL20" s="87" t="s">
        <v>649</v>
      </c>
      <c r="AM20" s="86" t="s">
        <v>19</v>
      </c>
      <c r="AN20" s="87" t="s">
        <v>20</v>
      </c>
      <c r="AO20" s="87" t="s">
        <v>21</v>
      </c>
      <c r="AP20" s="87" t="s">
        <v>22</v>
      </c>
      <c r="AQ20" s="87" t="s">
        <v>23</v>
      </c>
      <c r="AR20" s="87" t="s">
        <v>24</v>
      </c>
      <c r="AS20" s="87" t="s">
        <v>25</v>
      </c>
      <c r="AT20" s="87" t="s">
        <v>26</v>
      </c>
      <c r="AU20" s="87" t="s">
        <v>27</v>
      </c>
      <c r="AV20" s="90" t="s">
        <v>28</v>
      </c>
      <c r="AW20" s="90" t="s">
        <v>29</v>
      </c>
      <c r="AX20" s="86" t="s">
        <v>30</v>
      </c>
      <c r="AY20" s="176">
        <v>2</v>
      </c>
      <c r="AZ20" s="86" t="s">
        <v>19</v>
      </c>
      <c r="BA20" s="87" t="s">
        <v>20</v>
      </c>
      <c r="BB20" s="87" t="s">
        <v>21</v>
      </c>
      <c r="BC20" s="87" t="s">
        <v>22</v>
      </c>
      <c r="BD20" s="87" t="s">
        <v>23</v>
      </c>
      <c r="BE20" s="87" t="s">
        <v>24</v>
      </c>
      <c r="BF20" s="87" t="s">
        <v>25</v>
      </c>
      <c r="BG20" s="87" t="s">
        <v>26</v>
      </c>
      <c r="BH20" s="87" t="s">
        <v>27</v>
      </c>
      <c r="BI20" s="90" t="s">
        <v>28</v>
      </c>
      <c r="BJ20" s="90" t="s">
        <v>29</v>
      </c>
      <c r="BK20" s="86" t="s">
        <v>30</v>
      </c>
      <c r="BL20" s="176">
        <v>3</v>
      </c>
      <c r="BM20" s="86" t="s">
        <v>19</v>
      </c>
      <c r="BN20" s="87" t="s">
        <v>20</v>
      </c>
      <c r="BO20" s="87" t="s">
        <v>21</v>
      </c>
      <c r="BP20" s="87" t="s">
        <v>22</v>
      </c>
      <c r="BQ20" s="87" t="s">
        <v>23</v>
      </c>
      <c r="BR20" s="87" t="s">
        <v>24</v>
      </c>
      <c r="BS20" s="87" t="s">
        <v>25</v>
      </c>
      <c r="BT20" s="87" t="s">
        <v>26</v>
      </c>
      <c r="BU20" s="87" t="s">
        <v>27</v>
      </c>
      <c r="BV20" s="90" t="s">
        <v>28</v>
      </c>
      <c r="BW20" s="90" t="s">
        <v>29</v>
      </c>
      <c r="BX20" s="86" t="s">
        <v>30</v>
      </c>
      <c r="BY20" s="176">
        <v>4</v>
      </c>
      <c r="BZ20" s="86" t="s">
        <v>19</v>
      </c>
      <c r="CA20" s="87" t="s">
        <v>20</v>
      </c>
      <c r="CB20" s="87" t="s">
        <v>21</v>
      </c>
      <c r="CC20" s="87" t="s">
        <v>22</v>
      </c>
      <c r="CD20" s="87" t="s">
        <v>23</v>
      </c>
      <c r="CE20" s="87" t="s">
        <v>24</v>
      </c>
      <c r="CF20" s="87" t="s">
        <v>25</v>
      </c>
      <c r="CG20" s="87" t="s">
        <v>26</v>
      </c>
      <c r="CH20" s="87" t="s">
        <v>27</v>
      </c>
      <c r="CI20" s="90" t="s">
        <v>28</v>
      </c>
      <c r="CJ20" s="90" t="s">
        <v>29</v>
      </c>
      <c r="CK20" s="86" t="s">
        <v>30</v>
      </c>
      <c r="CL20" s="176">
        <v>5</v>
      </c>
      <c r="CM20" s="87" t="s">
        <v>127</v>
      </c>
      <c r="CN20" s="87" t="s">
        <v>128</v>
      </c>
      <c r="CO20" s="87" t="s">
        <v>129</v>
      </c>
      <c r="CP20" s="87" t="s">
        <v>130</v>
      </c>
      <c r="CQ20" s="98"/>
      <c r="CR20" s="98"/>
    </row>
    <row r="21" spans="1:96" s="241" customFormat="1" ht="30" customHeight="1" thickBot="1" x14ac:dyDescent="0.25">
      <c r="A21" s="240"/>
      <c r="B21" s="338"/>
      <c r="C21" s="243" t="s">
        <v>351</v>
      </c>
      <c r="D21" s="244">
        <v>10</v>
      </c>
      <c r="E21" s="245" t="s">
        <v>58</v>
      </c>
      <c r="F21" s="246">
        <f>+F22+F60+F134</f>
        <v>417559260000</v>
      </c>
      <c r="G21" s="246">
        <f t="shared" ref="G21:BS21" si="6">+G22+G60+G134</f>
        <v>245000000</v>
      </c>
      <c r="H21" s="246">
        <f t="shared" si="6"/>
        <v>245000000</v>
      </c>
      <c r="I21" s="246">
        <f t="shared" si="6"/>
        <v>340000000</v>
      </c>
      <c r="J21" s="246">
        <f t="shared" si="6"/>
        <v>340000000</v>
      </c>
      <c r="K21" s="246">
        <f t="shared" si="6"/>
        <v>0</v>
      </c>
      <c r="L21" s="246">
        <f t="shared" si="6"/>
        <v>0</v>
      </c>
      <c r="M21" s="246">
        <f t="shared" si="6"/>
        <v>0</v>
      </c>
      <c r="N21" s="246">
        <f t="shared" si="6"/>
        <v>0</v>
      </c>
      <c r="O21" s="246">
        <f t="shared" si="6"/>
        <v>0</v>
      </c>
      <c r="P21" s="246">
        <f t="shared" si="6"/>
        <v>0</v>
      </c>
      <c r="Q21" s="246">
        <f t="shared" si="6"/>
        <v>0</v>
      </c>
      <c r="R21" s="246">
        <f t="shared" si="6"/>
        <v>0</v>
      </c>
      <c r="S21" s="246">
        <f t="shared" si="6"/>
        <v>0</v>
      </c>
      <c r="T21" s="246">
        <f t="shared" si="6"/>
        <v>0</v>
      </c>
      <c r="U21" s="246">
        <f t="shared" si="6"/>
        <v>0</v>
      </c>
      <c r="V21" s="246">
        <f t="shared" si="6"/>
        <v>0</v>
      </c>
      <c r="W21" s="246">
        <f t="shared" si="6"/>
        <v>0</v>
      </c>
      <c r="X21" s="246">
        <f t="shared" si="6"/>
        <v>0</v>
      </c>
      <c r="Y21" s="246">
        <f t="shared" si="6"/>
        <v>0</v>
      </c>
      <c r="Z21" s="246">
        <f t="shared" si="6"/>
        <v>0</v>
      </c>
      <c r="AA21" s="246">
        <f t="shared" si="6"/>
        <v>0</v>
      </c>
      <c r="AB21" s="246">
        <f t="shared" si="6"/>
        <v>0</v>
      </c>
      <c r="AC21" s="246">
        <f t="shared" si="6"/>
        <v>0</v>
      </c>
      <c r="AD21" s="246">
        <f t="shared" si="6"/>
        <v>0</v>
      </c>
      <c r="AE21" s="246">
        <f t="shared" si="6"/>
        <v>585000000</v>
      </c>
      <c r="AF21" s="246">
        <f t="shared" si="6"/>
        <v>585000000</v>
      </c>
      <c r="AG21" s="246">
        <f t="shared" si="6"/>
        <v>9776015551</v>
      </c>
      <c r="AH21" s="246">
        <f t="shared" si="6"/>
        <v>0</v>
      </c>
      <c r="AI21" s="246">
        <f t="shared" si="6"/>
        <v>407783244449</v>
      </c>
      <c r="AJ21" s="246">
        <f t="shared" si="6"/>
        <v>3608082359</v>
      </c>
      <c r="AK21" s="246">
        <f t="shared" si="6"/>
        <v>299692507885.95996</v>
      </c>
      <c r="AL21" s="246">
        <f t="shared" ref="AL21" si="7">+AL22+AL60+AL134</f>
        <v>404175162090</v>
      </c>
      <c r="AM21" s="246">
        <f t="shared" si="6"/>
        <v>289113668201.95996</v>
      </c>
      <c r="AN21" s="246">
        <f t="shared" ref="AN21" si="8">+AN22+AN60+AN134</f>
        <v>6970757325</v>
      </c>
      <c r="AO21" s="246">
        <f t="shared" ref="AO21" si="9">+AO22+AO60+AO134</f>
        <v>0</v>
      </c>
      <c r="AP21" s="246">
        <f t="shared" ref="AP21" si="10">+AP22+AP60+AP134</f>
        <v>0</v>
      </c>
      <c r="AQ21" s="246">
        <f t="shared" ref="AQ21" si="11">+AQ22+AQ60+AQ134</f>
        <v>0</v>
      </c>
      <c r="AR21" s="246">
        <f t="shared" ref="AR21" si="12">+AR22+AR60+AR134</f>
        <v>0</v>
      </c>
      <c r="AS21" s="246">
        <f t="shared" ref="AS21" si="13">+AS22+AS60+AS134</f>
        <v>0</v>
      </c>
      <c r="AT21" s="246">
        <f t="shared" ref="AT21" si="14">+AT22+AT60+AT134</f>
        <v>0</v>
      </c>
      <c r="AU21" s="246">
        <f t="shared" ref="AU21" si="15">+AU22+AU60+AU134</f>
        <v>0</v>
      </c>
      <c r="AV21" s="246">
        <f t="shared" ref="AV21" si="16">+AV22+AV60+AV134</f>
        <v>0</v>
      </c>
      <c r="AW21" s="246">
        <f t="shared" ref="AW21" si="17">+AW22+AW60+AW134</f>
        <v>0</v>
      </c>
      <c r="AX21" s="246">
        <f t="shared" ref="AX21" si="18">+AX22+AX60+AX134</f>
        <v>0</v>
      </c>
      <c r="AY21" s="246">
        <f t="shared" ref="AY21" si="19">+AY22+AY60+AY134</f>
        <v>296084425526.95996</v>
      </c>
      <c r="AZ21" s="246">
        <f t="shared" si="6"/>
        <v>123073095090.95999</v>
      </c>
      <c r="BA21" s="246">
        <f t="shared" si="6"/>
        <v>12991490307</v>
      </c>
      <c r="BB21" s="246">
        <f t="shared" si="6"/>
        <v>0</v>
      </c>
      <c r="BC21" s="246">
        <f t="shared" si="6"/>
        <v>0</v>
      </c>
      <c r="BD21" s="246">
        <f t="shared" si="6"/>
        <v>0</v>
      </c>
      <c r="BE21" s="246">
        <f t="shared" si="6"/>
        <v>0</v>
      </c>
      <c r="BF21" s="246">
        <f t="shared" si="6"/>
        <v>0</v>
      </c>
      <c r="BG21" s="246">
        <f t="shared" si="6"/>
        <v>0</v>
      </c>
      <c r="BH21" s="246">
        <f t="shared" si="6"/>
        <v>0</v>
      </c>
      <c r="BI21" s="246">
        <f t="shared" si="6"/>
        <v>0</v>
      </c>
      <c r="BJ21" s="246">
        <f t="shared" si="6"/>
        <v>0</v>
      </c>
      <c r="BK21" s="246">
        <f t="shared" si="6"/>
        <v>0</v>
      </c>
      <c r="BL21" s="246">
        <f t="shared" si="6"/>
        <v>136064585397.95999</v>
      </c>
      <c r="BM21" s="246">
        <f t="shared" si="6"/>
        <v>10408499977</v>
      </c>
      <c r="BN21" s="246">
        <f t="shared" si="6"/>
        <v>28062303592.709999</v>
      </c>
      <c r="BO21" s="246">
        <f t="shared" si="6"/>
        <v>0</v>
      </c>
      <c r="BP21" s="246">
        <f t="shared" si="6"/>
        <v>0</v>
      </c>
      <c r="BQ21" s="246">
        <f t="shared" si="6"/>
        <v>0</v>
      </c>
      <c r="BR21" s="246">
        <f t="shared" si="6"/>
        <v>0</v>
      </c>
      <c r="BS21" s="246">
        <f t="shared" si="6"/>
        <v>0</v>
      </c>
      <c r="BT21" s="246">
        <f t="shared" ref="BT21:CP21" si="20">+BT22+BT60+BT134</f>
        <v>0</v>
      </c>
      <c r="BU21" s="246">
        <f t="shared" si="20"/>
        <v>0</v>
      </c>
      <c r="BV21" s="246">
        <f t="shared" si="20"/>
        <v>0</v>
      </c>
      <c r="BW21" s="246">
        <f t="shared" si="20"/>
        <v>0</v>
      </c>
      <c r="BX21" s="246">
        <f t="shared" si="20"/>
        <v>0</v>
      </c>
      <c r="BY21" s="246">
        <f t="shared" si="20"/>
        <v>38470803569.709999</v>
      </c>
      <c r="BZ21" s="246">
        <f t="shared" si="20"/>
        <v>7587868141</v>
      </c>
      <c r="CA21" s="246">
        <f t="shared" si="20"/>
        <v>30824859308.709999</v>
      </c>
      <c r="CB21" s="246">
        <f t="shared" si="20"/>
        <v>0</v>
      </c>
      <c r="CC21" s="246">
        <f t="shared" si="20"/>
        <v>0</v>
      </c>
      <c r="CD21" s="246">
        <f t="shared" si="20"/>
        <v>0</v>
      </c>
      <c r="CE21" s="246">
        <f t="shared" si="20"/>
        <v>0</v>
      </c>
      <c r="CF21" s="246">
        <f t="shared" si="20"/>
        <v>0</v>
      </c>
      <c r="CG21" s="246">
        <f t="shared" si="20"/>
        <v>0</v>
      </c>
      <c r="CH21" s="246">
        <f t="shared" si="20"/>
        <v>0</v>
      </c>
      <c r="CI21" s="246">
        <f t="shared" si="20"/>
        <v>0</v>
      </c>
      <c r="CJ21" s="246">
        <f t="shared" si="20"/>
        <v>0</v>
      </c>
      <c r="CK21" s="246">
        <f t="shared" si="20"/>
        <v>0</v>
      </c>
      <c r="CL21" s="246">
        <f t="shared" si="20"/>
        <v>38412727449.709999</v>
      </c>
      <c r="CM21" s="246">
        <f t="shared" si="20"/>
        <v>111698818922.03999</v>
      </c>
      <c r="CN21" s="246">
        <f t="shared" si="20"/>
        <v>166040573111</v>
      </c>
      <c r="CO21" s="246">
        <f t="shared" si="20"/>
        <v>97593781828.25</v>
      </c>
      <c r="CP21" s="246">
        <f t="shared" si="20"/>
        <v>58076120</v>
      </c>
      <c r="CQ21" s="264">
        <f>IFERROR(AY21/AI21,0)</f>
        <v>0.7260828627891065</v>
      </c>
      <c r="CR21" s="264">
        <f>IFERROR(BL21/AI21,0)</f>
        <v>0.33366889701859026</v>
      </c>
    </row>
    <row r="22" spans="1:96" s="241" customFormat="1" ht="30" customHeight="1" thickBot="1" x14ac:dyDescent="0.25">
      <c r="A22" s="240"/>
      <c r="B22" s="338"/>
      <c r="C22" s="214" t="s">
        <v>142</v>
      </c>
      <c r="D22" s="215">
        <v>10</v>
      </c>
      <c r="E22" s="216" t="s">
        <v>57</v>
      </c>
      <c r="F22" s="217">
        <f>+F23+F41+F43</f>
        <v>167051210000</v>
      </c>
      <c r="G22" s="217">
        <f t="shared" ref="G22:BS22" si="21">+G23+G41+G43</f>
        <v>0</v>
      </c>
      <c r="H22" s="217">
        <f t="shared" si="21"/>
        <v>0</v>
      </c>
      <c r="I22" s="217">
        <f t="shared" si="21"/>
        <v>0</v>
      </c>
      <c r="J22" s="217">
        <f t="shared" si="21"/>
        <v>0</v>
      </c>
      <c r="K22" s="217">
        <f t="shared" si="21"/>
        <v>0</v>
      </c>
      <c r="L22" s="217">
        <f t="shared" si="21"/>
        <v>0</v>
      </c>
      <c r="M22" s="217">
        <f t="shared" si="21"/>
        <v>0</v>
      </c>
      <c r="N22" s="217">
        <f t="shared" si="21"/>
        <v>0</v>
      </c>
      <c r="O22" s="217">
        <f t="shared" si="21"/>
        <v>0</v>
      </c>
      <c r="P22" s="217">
        <f t="shared" si="21"/>
        <v>0</v>
      </c>
      <c r="Q22" s="217">
        <f t="shared" si="21"/>
        <v>0</v>
      </c>
      <c r="R22" s="217">
        <f t="shared" si="21"/>
        <v>0</v>
      </c>
      <c r="S22" s="217">
        <f t="shared" si="21"/>
        <v>0</v>
      </c>
      <c r="T22" s="217">
        <f t="shared" si="21"/>
        <v>0</v>
      </c>
      <c r="U22" s="217">
        <f t="shared" si="21"/>
        <v>0</v>
      </c>
      <c r="V22" s="217">
        <f t="shared" si="21"/>
        <v>0</v>
      </c>
      <c r="W22" s="217">
        <f t="shared" si="21"/>
        <v>0</v>
      </c>
      <c r="X22" s="217">
        <f t="shared" si="21"/>
        <v>0</v>
      </c>
      <c r="Y22" s="217">
        <f t="shared" si="21"/>
        <v>0</v>
      </c>
      <c r="Z22" s="217">
        <f t="shared" si="21"/>
        <v>0</v>
      </c>
      <c r="AA22" s="217">
        <f t="shared" si="21"/>
        <v>0</v>
      </c>
      <c r="AB22" s="217">
        <f t="shared" si="21"/>
        <v>0</v>
      </c>
      <c r="AC22" s="217">
        <f t="shared" si="21"/>
        <v>0</v>
      </c>
      <c r="AD22" s="217">
        <f t="shared" si="21"/>
        <v>0</v>
      </c>
      <c r="AE22" s="217">
        <f t="shared" si="21"/>
        <v>0</v>
      </c>
      <c r="AF22" s="217">
        <f t="shared" si="21"/>
        <v>0</v>
      </c>
      <c r="AG22" s="217">
        <f t="shared" si="21"/>
        <v>145160500</v>
      </c>
      <c r="AH22" s="217">
        <f t="shared" si="21"/>
        <v>0</v>
      </c>
      <c r="AI22" s="217">
        <f t="shared" si="21"/>
        <v>166906049500</v>
      </c>
      <c r="AJ22" s="217">
        <f t="shared" si="21"/>
        <v>0</v>
      </c>
      <c r="AK22" s="217">
        <f t="shared" si="21"/>
        <v>166171228372</v>
      </c>
      <c r="AL22" s="217">
        <f t="shared" ref="AL22" si="22">+AL23+AL41+AL43</f>
        <v>166906049500</v>
      </c>
      <c r="AM22" s="217">
        <f t="shared" si="21"/>
        <v>164412716272</v>
      </c>
      <c r="AN22" s="217">
        <f t="shared" ref="AN22" si="23">+AN23+AN41+AN43</f>
        <v>1758512100</v>
      </c>
      <c r="AO22" s="217">
        <f t="shared" ref="AO22" si="24">+AO23+AO41+AO43</f>
        <v>0</v>
      </c>
      <c r="AP22" s="217">
        <f t="shared" ref="AP22" si="25">+AP23+AP41+AP43</f>
        <v>0</v>
      </c>
      <c r="AQ22" s="217">
        <f t="shared" ref="AQ22" si="26">+AQ23+AQ41+AQ43</f>
        <v>0</v>
      </c>
      <c r="AR22" s="217">
        <f t="shared" ref="AR22" si="27">+AR23+AR41+AR43</f>
        <v>0</v>
      </c>
      <c r="AS22" s="217">
        <f t="shared" ref="AS22" si="28">+AS23+AS41+AS43</f>
        <v>0</v>
      </c>
      <c r="AT22" s="217">
        <f t="shared" ref="AT22" si="29">+AT23+AT41+AT43</f>
        <v>0</v>
      </c>
      <c r="AU22" s="217">
        <f t="shared" ref="AU22" si="30">+AU23+AU41+AU43</f>
        <v>0</v>
      </c>
      <c r="AV22" s="217">
        <f t="shared" ref="AV22" si="31">+AV23+AV41+AV43</f>
        <v>0</v>
      </c>
      <c r="AW22" s="217">
        <f t="shared" ref="AW22" si="32">+AW23+AW41+AW43</f>
        <v>0</v>
      </c>
      <c r="AX22" s="217">
        <f t="shared" ref="AX22" si="33">+AX23+AX41+AX43</f>
        <v>0</v>
      </c>
      <c r="AY22" s="217">
        <f t="shared" ref="AY22" si="34">+AY23+AY41+AY43</f>
        <v>166171228372</v>
      </c>
      <c r="AZ22" s="217">
        <f t="shared" si="21"/>
        <v>11228221483</v>
      </c>
      <c r="BA22" s="217">
        <f t="shared" si="21"/>
        <v>11500063273</v>
      </c>
      <c r="BB22" s="217">
        <f t="shared" si="21"/>
        <v>0</v>
      </c>
      <c r="BC22" s="217">
        <f t="shared" si="21"/>
        <v>0</v>
      </c>
      <c r="BD22" s="217">
        <f t="shared" si="21"/>
        <v>0</v>
      </c>
      <c r="BE22" s="217">
        <f t="shared" si="21"/>
        <v>0</v>
      </c>
      <c r="BF22" s="217">
        <f t="shared" si="21"/>
        <v>0</v>
      </c>
      <c r="BG22" s="217">
        <f t="shared" si="21"/>
        <v>0</v>
      </c>
      <c r="BH22" s="217">
        <f t="shared" si="21"/>
        <v>0</v>
      </c>
      <c r="BI22" s="217">
        <f t="shared" si="21"/>
        <v>0</v>
      </c>
      <c r="BJ22" s="217">
        <f t="shared" si="21"/>
        <v>0</v>
      </c>
      <c r="BK22" s="217">
        <f t="shared" si="21"/>
        <v>0</v>
      </c>
      <c r="BL22" s="217">
        <f t="shared" si="21"/>
        <v>22728284756</v>
      </c>
      <c r="BM22" s="217">
        <f t="shared" si="21"/>
        <v>10081521874</v>
      </c>
      <c r="BN22" s="217">
        <f t="shared" si="21"/>
        <v>10903044181</v>
      </c>
      <c r="BO22" s="217">
        <f t="shared" si="21"/>
        <v>0</v>
      </c>
      <c r="BP22" s="217">
        <f t="shared" si="21"/>
        <v>0</v>
      </c>
      <c r="BQ22" s="217">
        <f t="shared" si="21"/>
        <v>0</v>
      </c>
      <c r="BR22" s="217">
        <f t="shared" si="21"/>
        <v>0</v>
      </c>
      <c r="BS22" s="217">
        <f t="shared" si="21"/>
        <v>0</v>
      </c>
      <c r="BT22" s="217">
        <f t="shared" ref="BT22:CP22" si="35">+BT23+BT41+BT43</f>
        <v>0</v>
      </c>
      <c r="BU22" s="217">
        <f t="shared" si="35"/>
        <v>0</v>
      </c>
      <c r="BV22" s="217">
        <f t="shared" si="35"/>
        <v>0</v>
      </c>
      <c r="BW22" s="217">
        <f t="shared" si="35"/>
        <v>0</v>
      </c>
      <c r="BX22" s="217">
        <f t="shared" si="35"/>
        <v>0</v>
      </c>
      <c r="BY22" s="217">
        <f t="shared" si="35"/>
        <v>20984566055</v>
      </c>
      <c r="BZ22" s="217">
        <f t="shared" si="35"/>
        <v>7375083733</v>
      </c>
      <c r="CA22" s="217">
        <f t="shared" si="35"/>
        <v>13609482322</v>
      </c>
      <c r="CB22" s="217">
        <f t="shared" si="35"/>
        <v>0</v>
      </c>
      <c r="CC22" s="217">
        <f t="shared" si="35"/>
        <v>0</v>
      </c>
      <c r="CD22" s="217">
        <f t="shared" si="35"/>
        <v>0</v>
      </c>
      <c r="CE22" s="217">
        <f t="shared" si="35"/>
        <v>0</v>
      </c>
      <c r="CF22" s="217">
        <f t="shared" si="35"/>
        <v>0</v>
      </c>
      <c r="CG22" s="217">
        <f t="shared" si="35"/>
        <v>0</v>
      </c>
      <c r="CH22" s="217">
        <f t="shared" si="35"/>
        <v>0</v>
      </c>
      <c r="CI22" s="217">
        <f t="shared" si="35"/>
        <v>0</v>
      </c>
      <c r="CJ22" s="217">
        <f t="shared" si="35"/>
        <v>0</v>
      </c>
      <c r="CK22" s="217">
        <f t="shared" si="35"/>
        <v>0</v>
      </c>
      <c r="CL22" s="217">
        <f t="shared" si="35"/>
        <v>20984566055</v>
      </c>
      <c r="CM22" s="217">
        <f t="shared" si="35"/>
        <v>734821128</v>
      </c>
      <c r="CN22" s="217">
        <f t="shared" si="35"/>
        <v>153184494789</v>
      </c>
      <c r="CO22" s="217">
        <f t="shared" si="35"/>
        <v>1743718701</v>
      </c>
      <c r="CP22" s="217">
        <f t="shared" si="35"/>
        <v>0</v>
      </c>
      <c r="CQ22" s="265">
        <f t="shared" ref="CQ22:CQ58" si="36">IFERROR(AY22/AI22,0)</f>
        <v>0.99559739667794367</v>
      </c>
      <c r="CR22" s="265">
        <f t="shared" ref="CR22:CR58" si="37">IFERROR(BL22/AI22,0)</f>
        <v>0.13617412205301763</v>
      </c>
    </row>
    <row r="23" spans="1:96" s="137" customFormat="1" ht="20.25" customHeight="1" outlineLevel="1" x14ac:dyDescent="0.25">
      <c r="A23" s="134"/>
      <c r="B23" s="339"/>
      <c r="C23" s="158" t="s">
        <v>610</v>
      </c>
      <c r="D23" s="159">
        <v>10</v>
      </c>
      <c r="E23" s="160" t="s">
        <v>647</v>
      </c>
      <c r="F23" s="161">
        <f>+F24+F28+F30+F37+F40</f>
        <v>122684000000</v>
      </c>
      <c r="G23" s="162">
        <f t="shared" ref="G23:AY23" si="38">+G24+G28+G30+G37+G40</f>
        <v>0</v>
      </c>
      <c r="H23" s="161">
        <f t="shared" si="38"/>
        <v>0</v>
      </c>
      <c r="I23" s="162">
        <f t="shared" ref="I23" si="39">+I24+I28+I30+I37+I40</f>
        <v>0</v>
      </c>
      <c r="J23" s="161">
        <f t="shared" ref="J23" si="40">+J24+J28+J30+J37+J40</f>
        <v>0</v>
      </c>
      <c r="K23" s="162">
        <f t="shared" ref="K23" si="41">+K24+K28+K30+K37+K40</f>
        <v>0</v>
      </c>
      <c r="L23" s="161">
        <f t="shared" ref="L23" si="42">+L24+L28+L30+L37+L40</f>
        <v>0</v>
      </c>
      <c r="M23" s="162">
        <f t="shared" ref="M23" si="43">+M24+M28+M30+M37+M40</f>
        <v>0</v>
      </c>
      <c r="N23" s="161">
        <f t="shared" ref="N23" si="44">+N24+N28+N30+N37+N40</f>
        <v>0</v>
      </c>
      <c r="O23" s="162">
        <f t="shared" ref="O23" si="45">+O24+O28+O30+O37+O40</f>
        <v>0</v>
      </c>
      <c r="P23" s="161">
        <f t="shared" ref="P23" si="46">+P24+P28+P30+P37+P40</f>
        <v>0</v>
      </c>
      <c r="Q23" s="162">
        <f t="shared" ref="Q23" si="47">+Q24+Q28+Q30+Q37+Q40</f>
        <v>0</v>
      </c>
      <c r="R23" s="161">
        <f t="shared" ref="R23" si="48">+R24+R28+R30+R37+R40</f>
        <v>0</v>
      </c>
      <c r="S23" s="162">
        <f t="shared" ref="S23" si="49">+S24+S28+S30+S37+S40</f>
        <v>0</v>
      </c>
      <c r="T23" s="161">
        <f t="shared" ref="T23" si="50">+T24+T28+T30+T37+T40</f>
        <v>0</v>
      </c>
      <c r="U23" s="162">
        <f t="shared" ref="U23" si="51">+U24+U28+U30+U37+U40</f>
        <v>0</v>
      </c>
      <c r="V23" s="161">
        <f t="shared" ref="V23" si="52">+V24+V28+V30+V37+V40</f>
        <v>0</v>
      </c>
      <c r="W23" s="162">
        <f t="shared" ref="W23" si="53">+W24+W28+W30+W37+W40</f>
        <v>0</v>
      </c>
      <c r="X23" s="161">
        <f t="shared" ref="X23" si="54">+X24+X28+X30+X37+X40</f>
        <v>0</v>
      </c>
      <c r="Y23" s="162">
        <f t="shared" ref="Y23" si="55">+Y24+Y28+Y30+Y37+Y40</f>
        <v>0</v>
      </c>
      <c r="Z23" s="161">
        <f t="shared" ref="Z23" si="56">+Z24+Z28+Z30+Z37+Z40</f>
        <v>0</v>
      </c>
      <c r="AA23" s="162">
        <f t="shared" ref="AA23" si="57">+AA24+AA28+AA30+AA37+AA40</f>
        <v>0</v>
      </c>
      <c r="AB23" s="161">
        <f t="shared" ref="AB23" si="58">+AB24+AB28+AB30+AB37+AB40</f>
        <v>0</v>
      </c>
      <c r="AC23" s="162">
        <f t="shared" ref="AC23" si="59">+AC24+AC28+AC30+AC37+AC40</f>
        <v>0</v>
      </c>
      <c r="AD23" s="161">
        <f t="shared" ref="AD23" si="60">+AD24+AD28+AD30+AD37+AD40</f>
        <v>0</v>
      </c>
      <c r="AE23" s="162">
        <f t="shared" ref="AE23" si="61">+AE24+AE28+AE30+AE37+AE40</f>
        <v>0</v>
      </c>
      <c r="AF23" s="161">
        <f t="shared" ref="AF23" si="62">+AF24+AF28+AF30+AF37+AF40</f>
        <v>0</v>
      </c>
      <c r="AG23" s="161">
        <f t="shared" si="38"/>
        <v>0</v>
      </c>
      <c r="AH23" s="161">
        <f t="shared" si="38"/>
        <v>0</v>
      </c>
      <c r="AI23" s="161">
        <f t="shared" si="38"/>
        <v>122684000000</v>
      </c>
      <c r="AJ23" s="161">
        <f t="shared" si="38"/>
        <v>0</v>
      </c>
      <c r="AK23" s="161">
        <f t="shared" si="38"/>
        <v>122684000000</v>
      </c>
      <c r="AL23" s="161">
        <f t="shared" ref="AL23" si="63">+AL24+AL28+AL30+AL37+AL40</f>
        <v>122684000000</v>
      </c>
      <c r="AM23" s="167">
        <f t="shared" si="38"/>
        <v>121457160000</v>
      </c>
      <c r="AN23" s="163">
        <f t="shared" si="38"/>
        <v>1226840000</v>
      </c>
      <c r="AO23" s="163">
        <f t="shared" si="38"/>
        <v>0</v>
      </c>
      <c r="AP23" s="163">
        <f t="shared" si="38"/>
        <v>0</v>
      </c>
      <c r="AQ23" s="163">
        <f t="shared" si="38"/>
        <v>0</v>
      </c>
      <c r="AR23" s="163">
        <f t="shared" si="38"/>
        <v>0</v>
      </c>
      <c r="AS23" s="163">
        <f t="shared" si="38"/>
        <v>0</v>
      </c>
      <c r="AT23" s="163">
        <f t="shared" si="38"/>
        <v>0</v>
      </c>
      <c r="AU23" s="163">
        <f t="shared" si="38"/>
        <v>0</v>
      </c>
      <c r="AV23" s="163">
        <f t="shared" si="38"/>
        <v>0</v>
      </c>
      <c r="AW23" s="163">
        <f t="shared" si="38"/>
        <v>0</v>
      </c>
      <c r="AX23" s="169">
        <f t="shared" si="38"/>
        <v>0</v>
      </c>
      <c r="AY23" s="161">
        <f t="shared" si="38"/>
        <v>122684000000</v>
      </c>
      <c r="AZ23" s="167">
        <f t="shared" ref="AZ23" si="64">+AZ24+AZ28+AZ30+AZ37+AZ40</f>
        <v>7370155025</v>
      </c>
      <c r="BA23" s="163">
        <f t="shared" ref="BA23" si="65">+BA24+BA28+BA30+BA37+BA40</f>
        <v>8033975032</v>
      </c>
      <c r="BB23" s="163">
        <f t="shared" ref="BB23" si="66">+BB24+BB28+BB30+BB37+BB40</f>
        <v>0</v>
      </c>
      <c r="BC23" s="163">
        <f t="shared" ref="BC23" si="67">+BC24+BC28+BC30+BC37+BC40</f>
        <v>0</v>
      </c>
      <c r="BD23" s="163">
        <f t="shared" ref="BD23" si="68">+BD24+BD28+BD30+BD37+BD40</f>
        <v>0</v>
      </c>
      <c r="BE23" s="163">
        <f t="shared" ref="BE23" si="69">+BE24+BE28+BE30+BE37+BE40</f>
        <v>0</v>
      </c>
      <c r="BF23" s="163">
        <f t="shared" ref="BF23" si="70">+BF24+BF28+BF30+BF37+BF40</f>
        <v>0</v>
      </c>
      <c r="BG23" s="163">
        <f t="shared" ref="BG23" si="71">+BG24+BG28+BG30+BG37+BG40</f>
        <v>0</v>
      </c>
      <c r="BH23" s="163">
        <f t="shared" ref="BH23" si="72">+BH24+BH28+BH30+BH37+BH40</f>
        <v>0</v>
      </c>
      <c r="BI23" s="163">
        <f t="shared" ref="BI23" si="73">+BI24+BI28+BI30+BI37+BI40</f>
        <v>0</v>
      </c>
      <c r="BJ23" s="163">
        <f t="shared" ref="BJ23" si="74">+BJ24+BJ28+BJ30+BJ37+BJ40</f>
        <v>0</v>
      </c>
      <c r="BK23" s="169">
        <f t="shared" ref="BK23" si="75">+BK24+BK28+BK30+BK37+BK40</f>
        <v>0</v>
      </c>
      <c r="BL23" s="161">
        <f t="shared" ref="BL23" si="76">+BL24+BL28+BL30+BL37+BL40</f>
        <v>15404130057</v>
      </c>
      <c r="BM23" s="167">
        <f t="shared" ref="BM23" si="77">+BM24+BM28+BM30+BM37+BM40</f>
        <v>7370155025</v>
      </c>
      <c r="BN23" s="163">
        <f t="shared" ref="BN23" si="78">+BN24+BN28+BN30+BN37+BN40</f>
        <v>8033975032</v>
      </c>
      <c r="BO23" s="163">
        <f t="shared" ref="BO23" si="79">+BO24+BO28+BO30+BO37+BO40</f>
        <v>0</v>
      </c>
      <c r="BP23" s="163">
        <f t="shared" ref="BP23" si="80">+BP24+BP28+BP30+BP37+BP40</f>
        <v>0</v>
      </c>
      <c r="BQ23" s="163">
        <f t="shared" ref="BQ23" si="81">+BQ24+BQ28+BQ30+BQ37+BQ40</f>
        <v>0</v>
      </c>
      <c r="BR23" s="163">
        <f t="shared" ref="BR23" si="82">+BR24+BR28+BR30+BR37+BR40</f>
        <v>0</v>
      </c>
      <c r="BS23" s="163">
        <f t="shared" ref="BS23" si="83">+BS24+BS28+BS30+BS37+BS40</f>
        <v>0</v>
      </c>
      <c r="BT23" s="163">
        <f t="shared" ref="BT23" si="84">+BT24+BT28+BT30+BT37+BT40</f>
        <v>0</v>
      </c>
      <c r="BU23" s="163">
        <f t="shared" ref="BU23" si="85">+BU24+BU28+BU30+BU37+BU40</f>
        <v>0</v>
      </c>
      <c r="BV23" s="163">
        <f t="shared" ref="BV23" si="86">+BV24+BV28+BV30+BV37+BV40</f>
        <v>0</v>
      </c>
      <c r="BW23" s="163">
        <f t="shared" ref="BW23" si="87">+BW24+BW28+BW30+BW37+BW40</f>
        <v>0</v>
      </c>
      <c r="BX23" s="169">
        <f t="shared" ref="BX23" si="88">+BX24+BX28+BX30+BX37+BX40</f>
        <v>0</v>
      </c>
      <c r="BY23" s="161">
        <f t="shared" ref="BY23" si="89">+BY24+BY28+BY30+BY37+BY40</f>
        <v>15404130057</v>
      </c>
      <c r="BZ23" s="167">
        <f t="shared" ref="BZ23" si="90">+BZ24+BZ28+BZ30+BZ37+BZ40</f>
        <v>7370155025</v>
      </c>
      <c r="CA23" s="163">
        <f t="shared" ref="CA23" si="91">+CA24+CA28+CA30+CA37+CA40</f>
        <v>8033975032</v>
      </c>
      <c r="CB23" s="163">
        <f t="shared" ref="CB23" si="92">+CB24+CB28+CB30+CB37+CB40</f>
        <v>0</v>
      </c>
      <c r="CC23" s="163">
        <f t="shared" ref="CC23" si="93">+CC24+CC28+CC30+CC37+CC40</f>
        <v>0</v>
      </c>
      <c r="CD23" s="163">
        <f t="shared" ref="CD23" si="94">+CD24+CD28+CD30+CD37+CD40</f>
        <v>0</v>
      </c>
      <c r="CE23" s="163">
        <f t="shared" ref="CE23" si="95">+CE24+CE28+CE30+CE37+CE40</f>
        <v>0</v>
      </c>
      <c r="CF23" s="163">
        <f t="shared" ref="CF23" si="96">+CF24+CF28+CF30+CF37+CF40</f>
        <v>0</v>
      </c>
      <c r="CG23" s="163">
        <f t="shared" ref="CG23" si="97">+CG24+CG28+CG30+CG37+CG40</f>
        <v>0</v>
      </c>
      <c r="CH23" s="163">
        <f t="shared" ref="CH23" si="98">+CH24+CH28+CH30+CH37+CH40</f>
        <v>0</v>
      </c>
      <c r="CI23" s="163">
        <f t="shared" ref="CI23" si="99">+CI24+CI28+CI30+CI37+CI40</f>
        <v>0</v>
      </c>
      <c r="CJ23" s="163">
        <f t="shared" ref="CJ23" si="100">+CJ24+CJ28+CJ30+CJ37+CJ40</f>
        <v>0</v>
      </c>
      <c r="CK23" s="169">
        <f t="shared" ref="CK23" si="101">+CK24+CK28+CK30+CK37+CK40</f>
        <v>0</v>
      </c>
      <c r="CL23" s="161">
        <f t="shared" ref="CL23" si="102">+CL24+CL28+CL30+CL37+CL40</f>
        <v>15404130057</v>
      </c>
      <c r="CM23" s="163">
        <f t="shared" ref="CM23:CO23" si="103">+CM24+CM28+CM30+CM37+CM40</f>
        <v>0</v>
      </c>
      <c r="CN23" s="163">
        <f t="shared" si="103"/>
        <v>114087004975</v>
      </c>
      <c r="CO23" s="163">
        <f t="shared" si="103"/>
        <v>0</v>
      </c>
      <c r="CP23" s="163">
        <f>+CP24+CP28+CP30+CP37+CP40</f>
        <v>0</v>
      </c>
      <c r="CQ23" s="164">
        <f t="shared" si="36"/>
        <v>1</v>
      </c>
      <c r="CR23" s="225">
        <f t="shared" si="37"/>
        <v>0.12555940511395128</v>
      </c>
    </row>
    <row r="24" spans="1:96" s="137" customFormat="1" ht="20.25" customHeight="1" outlineLevel="2" x14ac:dyDescent="0.25">
      <c r="A24" s="134"/>
      <c r="B24" s="339"/>
      <c r="C24" s="141" t="s">
        <v>594</v>
      </c>
      <c r="D24" s="135">
        <v>10</v>
      </c>
      <c r="E24" s="142" t="s">
        <v>595</v>
      </c>
      <c r="F24" s="149">
        <f>+SUM(F25:F27)</f>
        <v>95112000000</v>
      </c>
      <c r="G24" s="156">
        <f t="shared" ref="G24:AY24" si="104">+SUM(G25:G27)</f>
        <v>0</v>
      </c>
      <c r="H24" s="149">
        <f t="shared" si="104"/>
        <v>0</v>
      </c>
      <c r="I24" s="156">
        <f t="shared" ref="I24" si="105">+SUM(I25:I27)</f>
        <v>0</v>
      </c>
      <c r="J24" s="149">
        <f t="shared" ref="J24" si="106">+SUM(J25:J27)</f>
        <v>0</v>
      </c>
      <c r="K24" s="156">
        <f t="shared" ref="K24" si="107">+SUM(K25:K27)</f>
        <v>0</v>
      </c>
      <c r="L24" s="149">
        <f t="shared" ref="L24" si="108">+SUM(L25:L27)</f>
        <v>0</v>
      </c>
      <c r="M24" s="156">
        <f t="shared" ref="M24" si="109">+SUM(M25:M27)</f>
        <v>0</v>
      </c>
      <c r="N24" s="149">
        <f t="shared" ref="N24" si="110">+SUM(N25:N27)</f>
        <v>0</v>
      </c>
      <c r="O24" s="156">
        <f t="shared" ref="O24" si="111">+SUM(O25:O27)</f>
        <v>0</v>
      </c>
      <c r="P24" s="149">
        <f t="shared" ref="P24" si="112">+SUM(P25:P27)</f>
        <v>0</v>
      </c>
      <c r="Q24" s="156">
        <f t="shared" ref="Q24" si="113">+SUM(Q25:Q27)</f>
        <v>0</v>
      </c>
      <c r="R24" s="149">
        <f t="shared" ref="R24" si="114">+SUM(R25:R27)</f>
        <v>0</v>
      </c>
      <c r="S24" s="156">
        <f t="shared" ref="S24" si="115">+SUM(S25:S27)</f>
        <v>0</v>
      </c>
      <c r="T24" s="149">
        <f t="shared" ref="T24" si="116">+SUM(T25:T27)</f>
        <v>0</v>
      </c>
      <c r="U24" s="156">
        <f t="shared" ref="U24" si="117">+SUM(U25:U27)</f>
        <v>0</v>
      </c>
      <c r="V24" s="149">
        <f t="shared" ref="V24" si="118">+SUM(V25:V27)</f>
        <v>0</v>
      </c>
      <c r="W24" s="156">
        <f t="shared" ref="W24" si="119">+SUM(W25:W27)</f>
        <v>0</v>
      </c>
      <c r="X24" s="149">
        <f t="shared" ref="X24" si="120">+SUM(X25:X27)</f>
        <v>0</v>
      </c>
      <c r="Y24" s="156">
        <f t="shared" ref="Y24" si="121">+SUM(Y25:Y27)</f>
        <v>0</v>
      </c>
      <c r="Z24" s="149">
        <f t="shared" ref="Z24" si="122">+SUM(Z25:Z27)</f>
        <v>0</v>
      </c>
      <c r="AA24" s="156">
        <f t="shared" ref="AA24" si="123">+SUM(AA25:AA27)</f>
        <v>0</v>
      </c>
      <c r="AB24" s="149">
        <f t="shared" ref="AB24" si="124">+SUM(AB25:AB27)</f>
        <v>0</v>
      </c>
      <c r="AC24" s="156">
        <f t="shared" ref="AC24" si="125">+SUM(AC25:AC27)</f>
        <v>0</v>
      </c>
      <c r="AD24" s="149">
        <f t="shared" ref="AD24" si="126">+SUM(AD25:AD27)</f>
        <v>0</v>
      </c>
      <c r="AE24" s="156">
        <f t="shared" ref="AE24" si="127">+SUM(AE25:AE27)</f>
        <v>0</v>
      </c>
      <c r="AF24" s="149">
        <f t="shared" ref="AF24" si="128">+SUM(AF25:AF27)</f>
        <v>0</v>
      </c>
      <c r="AG24" s="149">
        <f t="shared" si="104"/>
        <v>0</v>
      </c>
      <c r="AH24" s="149">
        <f t="shared" si="104"/>
        <v>0</v>
      </c>
      <c r="AI24" s="149">
        <f t="shared" si="104"/>
        <v>95112000000</v>
      </c>
      <c r="AJ24" s="149">
        <f t="shared" si="104"/>
        <v>0</v>
      </c>
      <c r="AK24" s="149">
        <f t="shared" si="104"/>
        <v>95112000000</v>
      </c>
      <c r="AL24" s="149">
        <f t="shared" ref="AL24" si="129">+SUM(AL25:AL27)</f>
        <v>95112000000</v>
      </c>
      <c r="AM24" s="152">
        <f t="shared" si="104"/>
        <v>94160880000</v>
      </c>
      <c r="AN24" s="138">
        <f t="shared" si="104"/>
        <v>951120000</v>
      </c>
      <c r="AO24" s="138">
        <f t="shared" si="104"/>
        <v>0</v>
      </c>
      <c r="AP24" s="138">
        <f t="shared" si="104"/>
        <v>0</v>
      </c>
      <c r="AQ24" s="138">
        <f t="shared" si="104"/>
        <v>0</v>
      </c>
      <c r="AR24" s="138">
        <f t="shared" si="104"/>
        <v>0</v>
      </c>
      <c r="AS24" s="138">
        <f t="shared" si="104"/>
        <v>0</v>
      </c>
      <c r="AT24" s="138">
        <f t="shared" si="104"/>
        <v>0</v>
      </c>
      <c r="AU24" s="138">
        <f t="shared" si="104"/>
        <v>0</v>
      </c>
      <c r="AV24" s="138">
        <f t="shared" si="104"/>
        <v>0</v>
      </c>
      <c r="AW24" s="138">
        <f t="shared" si="104"/>
        <v>0</v>
      </c>
      <c r="AX24" s="170">
        <f t="shared" si="104"/>
        <v>0</v>
      </c>
      <c r="AY24" s="149">
        <f t="shared" si="104"/>
        <v>95112000000</v>
      </c>
      <c r="AZ24" s="152">
        <f t="shared" ref="AZ24" si="130">+SUM(AZ25:AZ27)</f>
        <v>6263866991</v>
      </c>
      <c r="BA24" s="138">
        <f t="shared" ref="BA24" si="131">+SUM(BA25:BA27)</f>
        <v>6966282081</v>
      </c>
      <c r="BB24" s="138">
        <f t="shared" ref="BB24" si="132">+SUM(BB25:BB27)</f>
        <v>0</v>
      </c>
      <c r="BC24" s="138">
        <f t="shared" ref="BC24" si="133">+SUM(BC25:BC27)</f>
        <v>0</v>
      </c>
      <c r="BD24" s="138">
        <f t="shared" ref="BD24" si="134">+SUM(BD25:BD27)</f>
        <v>0</v>
      </c>
      <c r="BE24" s="138">
        <f t="shared" ref="BE24" si="135">+SUM(BE25:BE27)</f>
        <v>0</v>
      </c>
      <c r="BF24" s="138">
        <f t="shared" ref="BF24" si="136">+SUM(BF25:BF27)</f>
        <v>0</v>
      </c>
      <c r="BG24" s="138">
        <f t="shared" ref="BG24" si="137">+SUM(BG25:BG27)</f>
        <v>0</v>
      </c>
      <c r="BH24" s="138">
        <f t="shared" ref="BH24" si="138">+SUM(BH25:BH27)</f>
        <v>0</v>
      </c>
      <c r="BI24" s="138">
        <f t="shared" ref="BI24" si="139">+SUM(BI25:BI27)</f>
        <v>0</v>
      </c>
      <c r="BJ24" s="138">
        <f t="shared" ref="BJ24" si="140">+SUM(BJ25:BJ27)</f>
        <v>0</v>
      </c>
      <c r="BK24" s="170">
        <f t="shared" ref="BK24" si="141">+SUM(BK25:BK27)</f>
        <v>0</v>
      </c>
      <c r="BL24" s="149">
        <f t="shared" ref="BL24" si="142">+SUM(BL25:BL27)</f>
        <v>13230149072</v>
      </c>
      <c r="BM24" s="152">
        <f t="shared" ref="BM24" si="143">+SUM(BM25:BM27)</f>
        <v>6263866991</v>
      </c>
      <c r="BN24" s="138">
        <f t="shared" ref="BN24" si="144">+SUM(BN25:BN27)</f>
        <v>6966282081</v>
      </c>
      <c r="BO24" s="138">
        <f t="shared" ref="BO24" si="145">+SUM(BO25:BO27)</f>
        <v>0</v>
      </c>
      <c r="BP24" s="138">
        <f t="shared" ref="BP24" si="146">+SUM(BP25:BP27)</f>
        <v>0</v>
      </c>
      <c r="BQ24" s="138">
        <f t="shared" ref="BQ24" si="147">+SUM(BQ25:BQ27)</f>
        <v>0</v>
      </c>
      <c r="BR24" s="138">
        <f t="shared" ref="BR24" si="148">+SUM(BR25:BR27)</f>
        <v>0</v>
      </c>
      <c r="BS24" s="138">
        <f t="shared" ref="BS24" si="149">+SUM(BS25:BS27)</f>
        <v>0</v>
      </c>
      <c r="BT24" s="138">
        <f t="shared" ref="BT24" si="150">+SUM(BT25:BT27)</f>
        <v>0</v>
      </c>
      <c r="BU24" s="138">
        <f t="shared" ref="BU24" si="151">+SUM(BU25:BU27)</f>
        <v>0</v>
      </c>
      <c r="BV24" s="138">
        <f t="shared" ref="BV24" si="152">+SUM(BV25:BV27)</f>
        <v>0</v>
      </c>
      <c r="BW24" s="138">
        <f t="shared" ref="BW24" si="153">+SUM(BW25:BW27)</f>
        <v>0</v>
      </c>
      <c r="BX24" s="170">
        <f t="shared" ref="BX24" si="154">+SUM(BX25:BX27)</f>
        <v>0</v>
      </c>
      <c r="BY24" s="149">
        <f t="shared" ref="BY24" si="155">+SUM(BY25:BY27)</f>
        <v>13230149072</v>
      </c>
      <c r="BZ24" s="152">
        <f t="shared" ref="BZ24" si="156">+SUM(BZ25:BZ27)</f>
        <v>6263866991</v>
      </c>
      <c r="CA24" s="138">
        <f t="shared" ref="CA24" si="157">+SUM(CA25:CA27)</f>
        <v>6966282081</v>
      </c>
      <c r="CB24" s="138">
        <f t="shared" ref="CB24" si="158">+SUM(CB25:CB27)</f>
        <v>0</v>
      </c>
      <c r="CC24" s="138">
        <f t="shared" ref="CC24" si="159">+SUM(CC25:CC27)</f>
        <v>0</v>
      </c>
      <c r="CD24" s="138">
        <f t="shared" ref="CD24" si="160">+SUM(CD25:CD27)</f>
        <v>0</v>
      </c>
      <c r="CE24" s="138">
        <f t="shared" ref="CE24" si="161">+SUM(CE25:CE27)</f>
        <v>0</v>
      </c>
      <c r="CF24" s="138">
        <f t="shared" ref="CF24" si="162">+SUM(CF25:CF27)</f>
        <v>0</v>
      </c>
      <c r="CG24" s="138">
        <f t="shared" ref="CG24" si="163">+SUM(CG25:CG27)</f>
        <v>0</v>
      </c>
      <c r="CH24" s="138">
        <f t="shared" ref="CH24" si="164">+SUM(CH25:CH27)</f>
        <v>0</v>
      </c>
      <c r="CI24" s="138">
        <f t="shared" ref="CI24" si="165">+SUM(CI25:CI27)</f>
        <v>0</v>
      </c>
      <c r="CJ24" s="138">
        <f t="shared" ref="CJ24" si="166">+SUM(CJ25:CJ27)</f>
        <v>0</v>
      </c>
      <c r="CK24" s="170">
        <f t="shared" ref="CK24" si="167">+SUM(CK25:CK27)</f>
        <v>0</v>
      </c>
      <c r="CL24" s="149">
        <f t="shared" ref="CL24" si="168">+SUM(CL25:CL27)</f>
        <v>13230149072</v>
      </c>
      <c r="CM24" s="138">
        <f t="shared" ref="CM24:CO24" si="169">+SUM(CM25:CM27)</f>
        <v>0</v>
      </c>
      <c r="CN24" s="138">
        <f t="shared" si="169"/>
        <v>87897013009</v>
      </c>
      <c r="CO24" s="138">
        <f t="shared" si="169"/>
        <v>0</v>
      </c>
      <c r="CP24" s="138">
        <f>+SUM(CP25:CP27)</f>
        <v>0</v>
      </c>
      <c r="CQ24" s="136">
        <f t="shared" si="36"/>
        <v>1</v>
      </c>
      <c r="CR24" s="178">
        <f t="shared" si="37"/>
        <v>0.13910073462864833</v>
      </c>
    </row>
    <row r="25" spans="1:96" s="108" customFormat="1" outlineLevel="3" x14ac:dyDescent="0.2">
      <c r="B25" s="340" t="str">
        <f>+C25&amp;D25</f>
        <v>A-1-0-1-1-110</v>
      </c>
      <c r="C25" s="143" t="s">
        <v>450</v>
      </c>
      <c r="D25" s="133" t="s">
        <v>407</v>
      </c>
      <c r="E25" s="144" t="s">
        <v>352</v>
      </c>
      <c r="F25" s="119">
        <v>89078068161</v>
      </c>
      <c r="G25" s="120"/>
      <c r="H25" s="119"/>
      <c r="I25" s="120"/>
      <c r="J25" s="119"/>
      <c r="K25" s="120"/>
      <c r="L25" s="119"/>
      <c r="M25" s="120"/>
      <c r="N25" s="119"/>
      <c r="O25" s="120"/>
      <c r="P25" s="119"/>
      <c r="Q25" s="120"/>
      <c r="R25" s="119"/>
      <c r="S25" s="120"/>
      <c r="T25" s="119"/>
      <c r="U25" s="120"/>
      <c r="V25" s="119"/>
      <c r="W25" s="120"/>
      <c r="X25" s="119"/>
      <c r="Y25" s="120"/>
      <c r="Z25" s="119"/>
      <c r="AA25" s="120"/>
      <c r="AB25" s="119"/>
      <c r="AC25" s="120"/>
      <c r="AD25" s="119"/>
      <c r="AE25" s="120">
        <f>+G25+I25+K25+M25+O25+Q25+S25+U25+W25+Y25+AA25+AC25</f>
        <v>0</v>
      </c>
      <c r="AF25" s="119">
        <f>+H25+J25+L25+N25+P25+R25+T25+V25+X25+Z25+AB25+AD25</f>
        <v>0</v>
      </c>
      <c r="AG25" s="119"/>
      <c r="AH25" s="119"/>
      <c r="AI25" s="119">
        <f>+F25-AE25+AF25-AG25+AH25</f>
        <v>89078068161</v>
      </c>
      <c r="AJ25" s="119"/>
      <c r="AK25" s="119">
        <f>+AJ25+AY25</f>
        <v>89078068161</v>
      </c>
      <c r="AL25" s="119">
        <f>+AI25-AJ25</f>
        <v>89078068161</v>
      </c>
      <c r="AM25" s="123">
        <v>88187287479</v>
      </c>
      <c r="AN25" s="128">
        <v>890780682</v>
      </c>
      <c r="AO25" s="128"/>
      <c r="AP25" s="128"/>
      <c r="AQ25" s="128"/>
      <c r="AR25" s="128"/>
      <c r="AS25" s="128"/>
      <c r="AT25" s="128"/>
      <c r="AU25" s="128"/>
      <c r="AV25" s="128"/>
      <c r="AW25" s="128"/>
      <c r="AX25" s="124"/>
      <c r="AY25" s="119">
        <f>+SUM(AM25:AX25)</f>
        <v>89078068161</v>
      </c>
      <c r="AZ25" s="123">
        <v>5793369313</v>
      </c>
      <c r="BA25" s="128">
        <v>6710556792</v>
      </c>
      <c r="BB25" s="128"/>
      <c r="BC25" s="128"/>
      <c r="BD25" s="128"/>
      <c r="BE25" s="128"/>
      <c r="BF25" s="128"/>
      <c r="BG25" s="128"/>
      <c r="BH25" s="128"/>
      <c r="BI25" s="128"/>
      <c r="BJ25" s="128"/>
      <c r="BK25" s="124"/>
      <c r="BL25" s="119">
        <f>+SUM(AZ25:BK25)</f>
        <v>12503926105</v>
      </c>
      <c r="BM25" s="123">
        <v>5793369313</v>
      </c>
      <c r="BN25" s="128">
        <v>6710556792</v>
      </c>
      <c r="BO25" s="128"/>
      <c r="BP25" s="128"/>
      <c r="BQ25" s="128"/>
      <c r="BR25" s="128"/>
      <c r="BS25" s="128"/>
      <c r="BT25" s="128"/>
      <c r="BU25" s="128"/>
      <c r="BV25" s="128"/>
      <c r="BW25" s="128"/>
      <c r="BX25" s="124"/>
      <c r="BY25" s="119">
        <f>+SUM(BM25:BX25)</f>
        <v>12503926105</v>
      </c>
      <c r="BZ25" s="123">
        <v>5793369313</v>
      </c>
      <c r="CA25" s="128">
        <v>6710556792</v>
      </c>
      <c r="CB25" s="128"/>
      <c r="CC25" s="128"/>
      <c r="CD25" s="128"/>
      <c r="CE25" s="128"/>
      <c r="CF25" s="128"/>
      <c r="CG25" s="128"/>
      <c r="CH25" s="128"/>
      <c r="CI25" s="128"/>
      <c r="CJ25" s="128"/>
      <c r="CK25" s="124"/>
      <c r="CL25" s="119">
        <f>+SUM(BZ25:CK25)</f>
        <v>12503926105</v>
      </c>
      <c r="CM25" s="128">
        <f>+AI25-AY25</f>
        <v>0</v>
      </c>
      <c r="CN25" s="128">
        <f>+AM25-AZ25</f>
        <v>82393918166</v>
      </c>
      <c r="CO25" s="128">
        <f>+BL25-BY25</f>
        <v>0</v>
      </c>
      <c r="CP25" s="128">
        <f>+BY25-CL25</f>
        <v>0</v>
      </c>
      <c r="CQ25" s="267">
        <f t="shared" si="36"/>
        <v>1</v>
      </c>
      <c r="CR25" s="268">
        <f t="shared" si="37"/>
        <v>0.14037042296876445</v>
      </c>
    </row>
    <row r="26" spans="1:96" s="108" customFormat="1" outlineLevel="3" x14ac:dyDescent="0.2">
      <c r="B26" s="340" t="str">
        <f t="shared" ref="B26:B39" si="170">+C26&amp;D26</f>
        <v>A-1-0-1-1-210</v>
      </c>
      <c r="C26" s="143" t="s">
        <v>451</v>
      </c>
      <c r="D26" s="133" t="s">
        <v>407</v>
      </c>
      <c r="E26" s="235" t="s">
        <v>353</v>
      </c>
      <c r="F26" s="119">
        <f>4907307614+63000</f>
        <v>4907370614</v>
      </c>
      <c r="G26" s="120"/>
      <c r="H26" s="119"/>
      <c r="I26" s="120"/>
      <c r="J26" s="119"/>
      <c r="K26" s="120"/>
      <c r="L26" s="119"/>
      <c r="M26" s="120"/>
      <c r="N26" s="119"/>
      <c r="O26" s="120"/>
      <c r="P26" s="119"/>
      <c r="Q26" s="120"/>
      <c r="R26" s="119"/>
      <c r="S26" s="120"/>
      <c r="T26" s="119"/>
      <c r="U26" s="120"/>
      <c r="V26" s="119"/>
      <c r="W26" s="120"/>
      <c r="X26" s="119"/>
      <c r="Y26" s="120"/>
      <c r="Z26" s="119"/>
      <c r="AA26" s="120"/>
      <c r="AB26" s="119"/>
      <c r="AC26" s="120"/>
      <c r="AD26" s="119"/>
      <c r="AE26" s="120">
        <f t="shared" ref="AE26:AE27" si="171">+G26+I26+K26+M26+O26+Q26+S26+U26+W26+Y26+AA26+AC26</f>
        <v>0</v>
      </c>
      <c r="AF26" s="119">
        <f t="shared" ref="AF26:AF27" si="172">+H26+J26+L26+N26+P26+R26+T26+V26+X26+Z26+AB26+AD26</f>
        <v>0</v>
      </c>
      <c r="AG26" s="119"/>
      <c r="AH26" s="119"/>
      <c r="AI26" s="119">
        <f t="shared" ref="AI26:AI27" si="173">+F26-AE26+AF26-AG26+AH26</f>
        <v>4907370614</v>
      </c>
      <c r="AJ26" s="119"/>
      <c r="AK26" s="119">
        <f t="shared" ref="AK26:AK42" si="174">+AJ26+AY26</f>
        <v>4907370614</v>
      </c>
      <c r="AL26" s="119">
        <f t="shared" ref="AL26:AL42" si="175">+AI26-AJ26</f>
        <v>4907370614</v>
      </c>
      <c r="AM26" s="123">
        <v>4858296908</v>
      </c>
      <c r="AN26" s="128">
        <v>49073706</v>
      </c>
      <c r="AO26" s="128"/>
      <c r="AP26" s="128"/>
      <c r="AQ26" s="128"/>
      <c r="AR26" s="128"/>
      <c r="AS26" s="128"/>
      <c r="AT26" s="128"/>
      <c r="AU26" s="128"/>
      <c r="AV26" s="128"/>
      <c r="AW26" s="128"/>
      <c r="AX26" s="124"/>
      <c r="AY26" s="119">
        <f>+SUM(AM26:AX26)</f>
        <v>4907370614</v>
      </c>
      <c r="AZ26" s="123">
        <v>379517880</v>
      </c>
      <c r="BA26" s="128">
        <v>156453649</v>
      </c>
      <c r="BB26" s="128"/>
      <c r="BC26" s="128"/>
      <c r="BD26" s="128"/>
      <c r="BE26" s="128"/>
      <c r="BF26" s="128"/>
      <c r="BG26" s="128"/>
      <c r="BH26" s="128"/>
      <c r="BI26" s="128"/>
      <c r="BJ26" s="128"/>
      <c r="BK26" s="124"/>
      <c r="BL26" s="119">
        <f>+SUM(AZ26:BK26)</f>
        <v>535971529</v>
      </c>
      <c r="BM26" s="123">
        <v>379517880</v>
      </c>
      <c r="BN26" s="128">
        <v>156453649</v>
      </c>
      <c r="BO26" s="128"/>
      <c r="BP26" s="128"/>
      <c r="BQ26" s="128"/>
      <c r="BR26" s="128"/>
      <c r="BS26" s="128"/>
      <c r="BT26" s="128"/>
      <c r="BU26" s="128"/>
      <c r="BV26" s="128"/>
      <c r="BW26" s="128"/>
      <c r="BX26" s="124"/>
      <c r="BY26" s="119">
        <f>+SUM(BM26:BX26)</f>
        <v>535971529</v>
      </c>
      <c r="BZ26" s="123">
        <v>379517880</v>
      </c>
      <c r="CA26" s="128">
        <v>156453649</v>
      </c>
      <c r="CB26" s="128"/>
      <c r="CC26" s="128"/>
      <c r="CD26" s="128"/>
      <c r="CE26" s="128"/>
      <c r="CF26" s="128"/>
      <c r="CG26" s="128"/>
      <c r="CH26" s="128"/>
      <c r="CI26" s="128"/>
      <c r="CJ26" s="128"/>
      <c r="CK26" s="124"/>
      <c r="CL26" s="119">
        <f>+SUM(BZ26:CK26)</f>
        <v>535971529</v>
      </c>
      <c r="CM26" s="128">
        <f t="shared" ref="CM26:CM27" si="176">+AI26-AY26</f>
        <v>0</v>
      </c>
      <c r="CN26" s="128">
        <f t="shared" ref="CN26:CN27" si="177">+AM26-AZ26</f>
        <v>4478779028</v>
      </c>
      <c r="CO26" s="128">
        <f t="shared" ref="CO26:CO27" si="178">+BL26-BY26</f>
        <v>0</v>
      </c>
      <c r="CP26" s="128">
        <f t="shared" ref="CP26:CP27" si="179">+BY26-CL26</f>
        <v>0</v>
      </c>
      <c r="CQ26" s="267">
        <f t="shared" si="36"/>
        <v>1</v>
      </c>
      <c r="CR26" s="268">
        <f t="shared" si="37"/>
        <v>0.1092176587337734</v>
      </c>
    </row>
    <row r="27" spans="1:96" s="108" customFormat="1" outlineLevel="3" x14ac:dyDescent="0.2">
      <c r="B27" s="340" t="str">
        <f t="shared" si="170"/>
        <v>A-1-0-1-1-410</v>
      </c>
      <c r="C27" s="145" t="s">
        <v>452</v>
      </c>
      <c r="D27" s="133" t="s">
        <v>407</v>
      </c>
      <c r="E27" s="235" t="s">
        <v>354</v>
      </c>
      <c r="F27" s="119">
        <f>1126561225</f>
        <v>1126561225</v>
      </c>
      <c r="G27" s="120"/>
      <c r="H27" s="119"/>
      <c r="I27" s="120"/>
      <c r="J27" s="119"/>
      <c r="K27" s="120"/>
      <c r="L27" s="119"/>
      <c r="M27" s="120"/>
      <c r="N27" s="119"/>
      <c r="O27" s="120"/>
      <c r="P27" s="119"/>
      <c r="Q27" s="120"/>
      <c r="R27" s="119"/>
      <c r="S27" s="120"/>
      <c r="T27" s="119"/>
      <c r="U27" s="120"/>
      <c r="V27" s="119"/>
      <c r="W27" s="120"/>
      <c r="X27" s="119"/>
      <c r="Y27" s="120"/>
      <c r="Z27" s="119"/>
      <c r="AA27" s="120"/>
      <c r="AB27" s="119"/>
      <c r="AC27" s="120"/>
      <c r="AD27" s="119"/>
      <c r="AE27" s="120">
        <f t="shared" si="171"/>
        <v>0</v>
      </c>
      <c r="AF27" s="119">
        <f t="shared" si="172"/>
        <v>0</v>
      </c>
      <c r="AG27" s="119"/>
      <c r="AH27" s="119"/>
      <c r="AI27" s="119">
        <f t="shared" si="173"/>
        <v>1126561225</v>
      </c>
      <c r="AJ27" s="119"/>
      <c r="AK27" s="119">
        <f t="shared" si="174"/>
        <v>1126561225</v>
      </c>
      <c r="AL27" s="119">
        <f t="shared" si="175"/>
        <v>1126561225</v>
      </c>
      <c r="AM27" s="123">
        <v>1115295613</v>
      </c>
      <c r="AN27" s="128">
        <v>11265612</v>
      </c>
      <c r="AO27" s="128"/>
      <c r="AP27" s="128"/>
      <c r="AQ27" s="128"/>
      <c r="AR27" s="128"/>
      <c r="AS27" s="128"/>
      <c r="AT27" s="128"/>
      <c r="AU27" s="128"/>
      <c r="AV27" s="128"/>
      <c r="AW27" s="128"/>
      <c r="AX27" s="124"/>
      <c r="AY27" s="119">
        <f>+SUM(AM27:AX27)</f>
        <v>1126561225</v>
      </c>
      <c r="AZ27" s="123">
        <v>90979798</v>
      </c>
      <c r="BA27" s="128">
        <v>99271640</v>
      </c>
      <c r="BB27" s="128"/>
      <c r="BC27" s="128"/>
      <c r="BD27" s="128"/>
      <c r="BE27" s="128"/>
      <c r="BF27" s="128"/>
      <c r="BG27" s="128"/>
      <c r="BH27" s="128"/>
      <c r="BI27" s="128"/>
      <c r="BJ27" s="128"/>
      <c r="BK27" s="124"/>
      <c r="BL27" s="119">
        <f>+SUM(AZ27:BK27)</f>
        <v>190251438</v>
      </c>
      <c r="BM27" s="123">
        <v>90979798</v>
      </c>
      <c r="BN27" s="128">
        <v>99271640</v>
      </c>
      <c r="BO27" s="128"/>
      <c r="BP27" s="128"/>
      <c r="BQ27" s="128"/>
      <c r="BR27" s="128"/>
      <c r="BS27" s="128"/>
      <c r="BT27" s="128"/>
      <c r="BU27" s="128"/>
      <c r="BV27" s="128"/>
      <c r="BW27" s="128"/>
      <c r="BX27" s="124"/>
      <c r="BY27" s="119">
        <f>+SUM(BM27:BX27)</f>
        <v>190251438</v>
      </c>
      <c r="BZ27" s="123">
        <v>90979798</v>
      </c>
      <c r="CA27" s="128">
        <v>99271640</v>
      </c>
      <c r="CB27" s="128"/>
      <c r="CC27" s="128"/>
      <c r="CD27" s="128"/>
      <c r="CE27" s="128"/>
      <c r="CF27" s="128"/>
      <c r="CG27" s="128"/>
      <c r="CH27" s="128"/>
      <c r="CI27" s="128"/>
      <c r="CJ27" s="128"/>
      <c r="CK27" s="124"/>
      <c r="CL27" s="119">
        <f>+SUM(BZ27:CK27)</f>
        <v>190251438</v>
      </c>
      <c r="CM27" s="128">
        <f t="shared" si="176"/>
        <v>0</v>
      </c>
      <c r="CN27" s="128">
        <f t="shared" si="177"/>
        <v>1024315815</v>
      </c>
      <c r="CO27" s="128">
        <f t="shared" si="178"/>
        <v>0</v>
      </c>
      <c r="CP27" s="128">
        <f t="shared" si="179"/>
        <v>0</v>
      </c>
      <c r="CQ27" s="267">
        <f t="shared" si="36"/>
        <v>1</v>
      </c>
      <c r="CR27" s="268">
        <f t="shared" si="37"/>
        <v>0.16887802791188736</v>
      </c>
    </row>
    <row r="28" spans="1:96" s="137" customFormat="1" ht="20.25" customHeight="1" outlineLevel="2" x14ac:dyDescent="0.25">
      <c r="A28" s="134"/>
      <c r="B28" s="339"/>
      <c r="C28" s="141" t="s">
        <v>597</v>
      </c>
      <c r="D28" s="135">
        <v>10</v>
      </c>
      <c r="E28" s="312" t="s">
        <v>596</v>
      </c>
      <c r="F28" s="149">
        <f>+F29</f>
        <v>1529000000</v>
      </c>
      <c r="G28" s="156">
        <f t="shared" ref="G28:AY28" si="180">+G29</f>
        <v>0</v>
      </c>
      <c r="H28" s="149">
        <f t="shared" si="180"/>
        <v>0</v>
      </c>
      <c r="I28" s="156">
        <f t="shared" ref="I28" si="181">+I29</f>
        <v>0</v>
      </c>
      <c r="J28" s="149">
        <f t="shared" ref="J28" si="182">+J29</f>
        <v>0</v>
      </c>
      <c r="K28" s="156">
        <f t="shared" ref="K28" si="183">+K29</f>
        <v>0</v>
      </c>
      <c r="L28" s="149">
        <f t="shared" ref="L28" si="184">+L29</f>
        <v>0</v>
      </c>
      <c r="M28" s="156">
        <f t="shared" ref="M28" si="185">+M29</f>
        <v>0</v>
      </c>
      <c r="N28" s="149">
        <f t="shared" ref="N28" si="186">+N29</f>
        <v>0</v>
      </c>
      <c r="O28" s="156">
        <f t="shared" ref="O28" si="187">+O29</f>
        <v>0</v>
      </c>
      <c r="P28" s="149">
        <f t="shared" ref="P28" si="188">+P29</f>
        <v>0</v>
      </c>
      <c r="Q28" s="156">
        <f t="shared" ref="Q28" si="189">+Q29</f>
        <v>0</v>
      </c>
      <c r="R28" s="149">
        <f t="shared" ref="R28" si="190">+R29</f>
        <v>0</v>
      </c>
      <c r="S28" s="156">
        <f t="shared" ref="S28" si="191">+S29</f>
        <v>0</v>
      </c>
      <c r="T28" s="149">
        <f t="shared" ref="T28" si="192">+T29</f>
        <v>0</v>
      </c>
      <c r="U28" s="156">
        <f t="shared" ref="U28" si="193">+U29</f>
        <v>0</v>
      </c>
      <c r="V28" s="149">
        <f t="shared" ref="V28" si="194">+V29</f>
        <v>0</v>
      </c>
      <c r="W28" s="156">
        <f t="shared" ref="W28" si="195">+W29</f>
        <v>0</v>
      </c>
      <c r="X28" s="149">
        <f t="shared" ref="X28" si="196">+X29</f>
        <v>0</v>
      </c>
      <c r="Y28" s="156">
        <f t="shared" ref="Y28" si="197">+Y29</f>
        <v>0</v>
      </c>
      <c r="Z28" s="149">
        <f t="shared" ref="Z28" si="198">+Z29</f>
        <v>0</v>
      </c>
      <c r="AA28" s="156">
        <f t="shared" ref="AA28" si="199">+AA29</f>
        <v>0</v>
      </c>
      <c r="AB28" s="149">
        <f t="shared" ref="AB28" si="200">+AB29</f>
        <v>0</v>
      </c>
      <c r="AC28" s="156">
        <f t="shared" ref="AC28" si="201">+AC29</f>
        <v>0</v>
      </c>
      <c r="AD28" s="149">
        <f t="shared" ref="AD28" si="202">+AD29</f>
        <v>0</v>
      </c>
      <c r="AE28" s="156">
        <f t="shared" ref="AE28" si="203">+AE29</f>
        <v>0</v>
      </c>
      <c r="AF28" s="149">
        <f t="shared" ref="AF28" si="204">+AF29</f>
        <v>0</v>
      </c>
      <c r="AG28" s="149">
        <f t="shared" si="180"/>
        <v>0</v>
      </c>
      <c r="AH28" s="149">
        <f t="shared" si="180"/>
        <v>0</v>
      </c>
      <c r="AI28" s="149">
        <f t="shared" si="180"/>
        <v>1529000000</v>
      </c>
      <c r="AJ28" s="149">
        <f t="shared" si="180"/>
        <v>0</v>
      </c>
      <c r="AK28" s="149">
        <f t="shared" si="180"/>
        <v>1529000000</v>
      </c>
      <c r="AL28" s="149">
        <f t="shared" si="180"/>
        <v>1529000000</v>
      </c>
      <c r="AM28" s="152">
        <f t="shared" si="180"/>
        <v>1513710000</v>
      </c>
      <c r="AN28" s="138">
        <f t="shared" si="180"/>
        <v>15290000</v>
      </c>
      <c r="AO28" s="138">
        <f t="shared" si="180"/>
        <v>0</v>
      </c>
      <c r="AP28" s="138">
        <f t="shared" si="180"/>
        <v>0</v>
      </c>
      <c r="AQ28" s="138">
        <f t="shared" si="180"/>
        <v>0</v>
      </c>
      <c r="AR28" s="138">
        <f t="shared" si="180"/>
        <v>0</v>
      </c>
      <c r="AS28" s="138">
        <f t="shared" si="180"/>
        <v>0</v>
      </c>
      <c r="AT28" s="138">
        <f t="shared" si="180"/>
        <v>0</v>
      </c>
      <c r="AU28" s="138">
        <f t="shared" si="180"/>
        <v>0</v>
      </c>
      <c r="AV28" s="138">
        <f t="shared" si="180"/>
        <v>0</v>
      </c>
      <c r="AW28" s="138">
        <f t="shared" si="180"/>
        <v>0</v>
      </c>
      <c r="AX28" s="170">
        <f t="shared" si="180"/>
        <v>0</v>
      </c>
      <c r="AY28" s="149">
        <f t="shared" si="180"/>
        <v>1529000000</v>
      </c>
      <c r="AZ28" s="152">
        <f t="shared" ref="AZ28" si="205">+AZ29</f>
        <v>122984172</v>
      </c>
      <c r="BA28" s="138">
        <f t="shared" ref="BA28" si="206">+BA29</f>
        <v>126407767</v>
      </c>
      <c r="BB28" s="138">
        <f t="shared" ref="BB28" si="207">+BB29</f>
        <v>0</v>
      </c>
      <c r="BC28" s="138">
        <f t="shared" ref="BC28" si="208">+BC29</f>
        <v>0</v>
      </c>
      <c r="BD28" s="138">
        <f t="shared" ref="BD28" si="209">+BD29</f>
        <v>0</v>
      </c>
      <c r="BE28" s="138">
        <f t="shared" ref="BE28" si="210">+BE29</f>
        <v>0</v>
      </c>
      <c r="BF28" s="138">
        <f t="shared" ref="BF28" si="211">+BF29</f>
        <v>0</v>
      </c>
      <c r="BG28" s="138">
        <f t="shared" ref="BG28" si="212">+BG29</f>
        <v>0</v>
      </c>
      <c r="BH28" s="138">
        <f t="shared" ref="BH28" si="213">+BH29</f>
        <v>0</v>
      </c>
      <c r="BI28" s="138">
        <f t="shared" ref="BI28" si="214">+BI29</f>
        <v>0</v>
      </c>
      <c r="BJ28" s="138">
        <f t="shared" ref="BJ28" si="215">+BJ29</f>
        <v>0</v>
      </c>
      <c r="BK28" s="170">
        <f t="shared" ref="BK28" si="216">+BK29</f>
        <v>0</v>
      </c>
      <c r="BL28" s="149">
        <f t="shared" ref="BL28" si="217">+BL29</f>
        <v>249391939</v>
      </c>
      <c r="BM28" s="152">
        <f t="shared" ref="BM28" si="218">+BM29</f>
        <v>122984172</v>
      </c>
      <c r="BN28" s="138">
        <f t="shared" ref="BN28" si="219">+BN29</f>
        <v>126407767</v>
      </c>
      <c r="BO28" s="138">
        <f t="shared" ref="BO28" si="220">+BO29</f>
        <v>0</v>
      </c>
      <c r="BP28" s="138">
        <f t="shared" ref="BP28" si="221">+BP29</f>
        <v>0</v>
      </c>
      <c r="BQ28" s="138">
        <f t="shared" ref="BQ28" si="222">+BQ29</f>
        <v>0</v>
      </c>
      <c r="BR28" s="138">
        <f t="shared" ref="BR28" si="223">+BR29</f>
        <v>0</v>
      </c>
      <c r="BS28" s="138">
        <f t="shared" ref="BS28" si="224">+BS29</f>
        <v>0</v>
      </c>
      <c r="BT28" s="138">
        <f t="shared" ref="BT28" si="225">+BT29</f>
        <v>0</v>
      </c>
      <c r="BU28" s="138">
        <f t="shared" ref="BU28" si="226">+BU29</f>
        <v>0</v>
      </c>
      <c r="BV28" s="138">
        <f t="shared" ref="BV28" si="227">+BV29</f>
        <v>0</v>
      </c>
      <c r="BW28" s="138">
        <f t="shared" ref="BW28" si="228">+BW29</f>
        <v>0</v>
      </c>
      <c r="BX28" s="170">
        <f t="shared" ref="BX28" si="229">+BX29</f>
        <v>0</v>
      </c>
      <c r="BY28" s="149">
        <f t="shared" ref="BY28" si="230">+BY29</f>
        <v>249391939</v>
      </c>
      <c r="BZ28" s="152">
        <f t="shared" ref="BZ28" si="231">+BZ29</f>
        <v>122984172</v>
      </c>
      <c r="CA28" s="138">
        <f t="shared" ref="CA28" si="232">+CA29</f>
        <v>126407767</v>
      </c>
      <c r="CB28" s="138">
        <f t="shared" ref="CB28" si="233">+CB29</f>
        <v>0</v>
      </c>
      <c r="CC28" s="138">
        <f t="shared" ref="CC28" si="234">+CC29</f>
        <v>0</v>
      </c>
      <c r="CD28" s="138">
        <f t="shared" ref="CD28" si="235">+CD29</f>
        <v>0</v>
      </c>
      <c r="CE28" s="138">
        <f t="shared" ref="CE28" si="236">+CE29</f>
        <v>0</v>
      </c>
      <c r="CF28" s="138">
        <f t="shared" ref="CF28" si="237">+CF29</f>
        <v>0</v>
      </c>
      <c r="CG28" s="138">
        <f t="shared" ref="CG28" si="238">+CG29</f>
        <v>0</v>
      </c>
      <c r="CH28" s="138">
        <f t="shared" ref="CH28" si="239">+CH29</f>
        <v>0</v>
      </c>
      <c r="CI28" s="138">
        <f t="shared" ref="CI28" si="240">+CI29</f>
        <v>0</v>
      </c>
      <c r="CJ28" s="138">
        <f t="shared" ref="CJ28" si="241">+CJ29</f>
        <v>0</v>
      </c>
      <c r="CK28" s="170">
        <f t="shared" ref="CK28" si="242">+CK29</f>
        <v>0</v>
      </c>
      <c r="CL28" s="149">
        <f t="shared" ref="CL28" si="243">+CL29</f>
        <v>249391939</v>
      </c>
      <c r="CM28" s="138">
        <f t="shared" ref="CM28:CP28" si="244">+CM29</f>
        <v>0</v>
      </c>
      <c r="CN28" s="138">
        <f t="shared" si="244"/>
        <v>1390725828</v>
      </c>
      <c r="CO28" s="138">
        <f t="shared" si="244"/>
        <v>0</v>
      </c>
      <c r="CP28" s="138">
        <f t="shared" si="244"/>
        <v>0</v>
      </c>
      <c r="CQ28" s="136">
        <f t="shared" si="36"/>
        <v>1</v>
      </c>
      <c r="CR28" s="178">
        <f t="shared" si="37"/>
        <v>0.16310787377370831</v>
      </c>
    </row>
    <row r="29" spans="1:96" s="108" customFormat="1" outlineLevel="3" x14ac:dyDescent="0.2">
      <c r="B29" s="340" t="str">
        <f t="shared" si="170"/>
        <v>A-1-0-1-4-210</v>
      </c>
      <c r="C29" s="145" t="s">
        <v>453</v>
      </c>
      <c r="D29" s="133" t="s">
        <v>407</v>
      </c>
      <c r="E29" s="235" t="s">
        <v>355</v>
      </c>
      <c r="F29" s="119">
        <v>1529000000</v>
      </c>
      <c r="G29" s="120"/>
      <c r="H29" s="119"/>
      <c r="I29" s="120"/>
      <c r="J29" s="119"/>
      <c r="K29" s="120"/>
      <c r="L29" s="119"/>
      <c r="M29" s="120"/>
      <c r="N29" s="119"/>
      <c r="O29" s="120"/>
      <c r="P29" s="119"/>
      <c r="Q29" s="120"/>
      <c r="R29" s="119"/>
      <c r="S29" s="120"/>
      <c r="T29" s="119"/>
      <c r="U29" s="120"/>
      <c r="V29" s="119"/>
      <c r="W29" s="120"/>
      <c r="X29" s="119"/>
      <c r="Y29" s="120"/>
      <c r="Z29" s="119"/>
      <c r="AA29" s="120"/>
      <c r="AB29" s="119"/>
      <c r="AC29" s="120"/>
      <c r="AD29" s="119"/>
      <c r="AE29" s="120">
        <f t="shared" ref="AE29" si="245">+G29+I29+K29+M29+O29+Q29+S29+U29+W29+Y29+AA29+AC29</f>
        <v>0</v>
      </c>
      <c r="AF29" s="119">
        <f t="shared" ref="AF29" si="246">+H29+J29+L29+N29+P29+R29+T29+V29+X29+Z29+AB29+AD29</f>
        <v>0</v>
      </c>
      <c r="AG29" s="119"/>
      <c r="AH29" s="119"/>
      <c r="AI29" s="119">
        <f>+F29-AE29+AF29-AG29+AH29</f>
        <v>1529000000</v>
      </c>
      <c r="AJ29" s="119"/>
      <c r="AK29" s="119">
        <f t="shared" si="174"/>
        <v>1529000000</v>
      </c>
      <c r="AL29" s="119">
        <f t="shared" si="175"/>
        <v>1529000000</v>
      </c>
      <c r="AM29" s="123">
        <v>1513710000</v>
      </c>
      <c r="AN29" s="128">
        <v>15290000</v>
      </c>
      <c r="AO29" s="128"/>
      <c r="AP29" s="128"/>
      <c r="AQ29" s="128"/>
      <c r="AR29" s="128"/>
      <c r="AS29" s="128"/>
      <c r="AT29" s="128"/>
      <c r="AU29" s="128"/>
      <c r="AV29" s="128"/>
      <c r="AW29" s="128"/>
      <c r="AX29" s="124"/>
      <c r="AY29" s="119">
        <f>+SUM(AM29:AX29)</f>
        <v>1529000000</v>
      </c>
      <c r="AZ29" s="123">
        <v>122984172</v>
      </c>
      <c r="BA29" s="128">
        <v>126407767</v>
      </c>
      <c r="BB29" s="128"/>
      <c r="BC29" s="128"/>
      <c r="BD29" s="128"/>
      <c r="BE29" s="128"/>
      <c r="BF29" s="128"/>
      <c r="BG29" s="128"/>
      <c r="BH29" s="128"/>
      <c r="BI29" s="128"/>
      <c r="BJ29" s="128"/>
      <c r="BK29" s="124"/>
      <c r="BL29" s="119">
        <f>+SUM(AZ29:BK29)</f>
        <v>249391939</v>
      </c>
      <c r="BM29" s="123">
        <v>122984172</v>
      </c>
      <c r="BN29" s="128">
        <v>126407767</v>
      </c>
      <c r="BO29" s="128"/>
      <c r="BP29" s="128"/>
      <c r="BQ29" s="128"/>
      <c r="BR29" s="128"/>
      <c r="BS29" s="128"/>
      <c r="BT29" s="128"/>
      <c r="BU29" s="128"/>
      <c r="BV29" s="128"/>
      <c r="BW29" s="128"/>
      <c r="BX29" s="124"/>
      <c r="BY29" s="119">
        <f>+SUM(BM29:BX29)</f>
        <v>249391939</v>
      </c>
      <c r="BZ29" s="123">
        <v>122984172</v>
      </c>
      <c r="CA29" s="128">
        <v>126407767</v>
      </c>
      <c r="CB29" s="128"/>
      <c r="CC29" s="128"/>
      <c r="CD29" s="128"/>
      <c r="CE29" s="128"/>
      <c r="CF29" s="128"/>
      <c r="CG29" s="128"/>
      <c r="CH29" s="128"/>
      <c r="CI29" s="128"/>
      <c r="CJ29" s="128"/>
      <c r="CK29" s="124"/>
      <c r="CL29" s="119">
        <f>+SUM(BZ29:CK29)</f>
        <v>249391939</v>
      </c>
      <c r="CM29" s="128">
        <f t="shared" ref="CM29" si="247">+AI29-AY29</f>
        <v>0</v>
      </c>
      <c r="CN29" s="128">
        <f t="shared" ref="CN29" si="248">+AM29-AZ29</f>
        <v>1390725828</v>
      </c>
      <c r="CO29" s="128">
        <f t="shared" ref="CO29" si="249">+BL29-BY29</f>
        <v>0</v>
      </c>
      <c r="CP29" s="128">
        <f t="shared" ref="CP29" si="250">+BY29-CL29</f>
        <v>0</v>
      </c>
      <c r="CQ29" s="267">
        <f t="shared" si="36"/>
        <v>1</v>
      </c>
      <c r="CR29" s="268">
        <f t="shared" si="37"/>
        <v>0.16310787377370831</v>
      </c>
    </row>
    <row r="30" spans="1:96" s="137" customFormat="1" ht="20.25" customHeight="1" outlineLevel="2" x14ac:dyDescent="0.25">
      <c r="A30" s="134"/>
      <c r="B30" s="339"/>
      <c r="C30" s="141" t="s">
        <v>599</v>
      </c>
      <c r="D30" s="135">
        <v>10</v>
      </c>
      <c r="E30" s="312" t="s">
        <v>598</v>
      </c>
      <c r="F30" s="149">
        <f>+SUM(F31:F36)</f>
        <v>25471000000</v>
      </c>
      <c r="G30" s="156">
        <f t="shared" ref="G30:AY30" si="251">+SUM(G31:G36)</f>
        <v>0</v>
      </c>
      <c r="H30" s="149">
        <f t="shared" si="251"/>
        <v>0</v>
      </c>
      <c r="I30" s="156">
        <f t="shared" ref="I30" si="252">+SUM(I31:I36)</f>
        <v>0</v>
      </c>
      <c r="J30" s="149">
        <f t="shared" ref="J30" si="253">+SUM(J31:J36)</f>
        <v>0</v>
      </c>
      <c r="K30" s="156">
        <f t="shared" ref="K30" si="254">+SUM(K31:K36)</f>
        <v>0</v>
      </c>
      <c r="L30" s="149">
        <f t="shared" ref="L30" si="255">+SUM(L31:L36)</f>
        <v>0</v>
      </c>
      <c r="M30" s="156">
        <f t="shared" ref="M30" si="256">+SUM(M31:M36)</f>
        <v>0</v>
      </c>
      <c r="N30" s="149">
        <f t="shared" ref="N30" si="257">+SUM(N31:N36)</f>
        <v>0</v>
      </c>
      <c r="O30" s="156">
        <f t="shared" ref="O30" si="258">+SUM(O31:O36)</f>
        <v>0</v>
      </c>
      <c r="P30" s="149">
        <f t="shared" ref="P30" si="259">+SUM(P31:P36)</f>
        <v>0</v>
      </c>
      <c r="Q30" s="156">
        <f t="shared" ref="Q30" si="260">+SUM(Q31:Q36)</f>
        <v>0</v>
      </c>
      <c r="R30" s="149">
        <f t="shared" ref="R30" si="261">+SUM(R31:R36)</f>
        <v>0</v>
      </c>
      <c r="S30" s="156">
        <f t="shared" ref="S30" si="262">+SUM(S31:S36)</f>
        <v>0</v>
      </c>
      <c r="T30" s="149">
        <f t="shared" ref="T30" si="263">+SUM(T31:T36)</f>
        <v>0</v>
      </c>
      <c r="U30" s="156">
        <f t="shared" ref="U30" si="264">+SUM(U31:U36)</f>
        <v>0</v>
      </c>
      <c r="V30" s="149">
        <f t="shared" ref="V30" si="265">+SUM(V31:V36)</f>
        <v>0</v>
      </c>
      <c r="W30" s="156">
        <f t="shared" ref="W30" si="266">+SUM(W31:W36)</f>
        <v>0</v>
      </c>
      <c r="X30" s="149">
        <f t="shared" ref="X30" si="267">+SUM(X31:X36)</f>
        <v>0</v>
      </c>
      <c r="Y30" s="156">
        <f t="shared" ref="Y30" si="268">+SUM(Y31:Y36)</f>
        <v>0</v>
      </c>
      <c r="Z30" s="149">
        <f t="shared" ref="Z30" si="269">+SUM(Z31:Z36)</f>
        <v>0</v>
      </c>
      <c r="AA30" s="156">
        <f t="shared" ref="AA30" si="270">+SUM(AA31:AA36)</f>
        <v>0</v>
      </c>
      <c r="AB30" s="149">
        <f t="shared" ref="AB30" si="271">+SUM(AB31:AB36)</f>
        <v>0</v>
      </c>
      <c r="AC30" s="156">
        <f t="shared" ref="AC30" si="272">+SUM(AC31:AC36)</f>
        <v>0</v>
      </c>
      <c r="AD30" s="149">
        <f t="shared" ref="AD30" si="273">+SUM(AD31:AD36)</f>
        <v>0</v>
      </c>
      <c r="AE30" s="156">
        <f t="shared" ref="AE30" si="274">+SUM(AE31:AE36)</f>
        <v>0</v>
      </c>
      <c r="AF30" s="149">
        <f t="shared" ref="AF30" si="275">+SUM(AF31:AF36)</f>
        <v>0</v>
      </c>
      <c r="AG30" s="149">
        <f t="shared" si="251"/>
        <v>0</v>
      </c>
      <c r="AH30" s="149">
        <f t="shared" si="251"/>
        <v>0</v>
      </c>
      <c r="AI30" s="149">
        <f t="shared" si="251"/>
        <v>25471000000</v>
      </c>
      <c r="AJ30" s="149">
        <f t="shared" si="251"/>
        <v>0</v>
      </c>
      <c r="AK30" s="149">
        <f t="shared" si="251"/>
        <v>25471000000</v>
      </c>
      <c r="AL30" s="149">
        <f t="shared" ref="AL30" si="276">+SUM(AL31:AL36)</f>
        <v>25471000000</v>
      </c>
      <c r="AM30" s="152">
        <f t="shared" si="251"/>
        <v>25216290000</v>
      </c>
      <c r="AN30" s="138">
        <f t="shared" si="251"/>
        <v>254710000</v>
      </c>
      <c r="AO30" s="138">
        <f t="shared" si="251"/>
        <v>0</v>
      </c>
      <c r="AP30" s="138">
        <f t="shared" si="251"/>
        <v>0</v>
      </c>
      <c r="AQ30" s="138">
        <f t="shared" si="251"/>
        <v>0</v>
      </c>
      <c r="AR30" s="138">
        <f t="shared" si="251"/>
        <v>0</v>
      </c>
      <c r="AS30" s="138">
        <f t="shared" si="251"/>
        <v>0</v>
      </c>
      <c r="AT30" s="138">
        <f t="shared" si="251"/>
        <v>0</v>
      </c>
      <c r="AU30" s="138">
        <f t="shared" si="251"/>
        <v>0</v>
      </c>
      <c r="AV30" s="138">
        <f t="shared" si="251"/>
        <v>0</v>
      </c>
      <c r="AW30" s="138">
        <f t="shared" si="251"/>
        <v>0</v>
      </c>
      <c r="AX30" s="170">
        <f t="shared" si="251"/>
        <v>0</v>
      </c>
      <c r="AY30" s="149">
        <f t="shared" si="251"/>
        <v>25471000000</v>
      </c>
      <c r="AZ30" s="152">
        <f t="shared" ref="AZ30" si="277">+SUM(AZ31:AZ36)</f>
        <v>946268702</v>
      </c>
      <c r="BA30" s="138">
        <f t="shared" ref="BA30" si="278">+SUM(BA31:BA36)</f>
        <v>884771636</v>
      </c>
      <c r="BB30" s="138">
        <f t="shared" ref="BB30" si="279">+SUM(BB31:BB36)</f>
        <v>0</v>
      </c>
      <c r="BC30" s="138">
        <f t="shared" ref="BC30" si="280">+SUM(BC31:BC36)</f>
        <v>0</v>
      </c>
      <c r="BD30" s="138">
        <f t="shared" ref="BD30" si="281">+SUM(BD31:BD36)</f>
        <v>0</v>
      </c>
      <c r="BE30" s="138">
        <f t="shared" ref="BE30" si="282">+SUM(BE31:BE36)</f>
        <v>0</v>
      </c>
      <c r="BF30" s="138">
        <f t="shared" ref="BF30" si="283">+SUM(BF31:BF36)</f>
        <v>0</v>
      </c>
      <c r="BG30" s="138">
        <f t="shared" ref="BG30" si="284">+SUM(BG31:BG36)</f>
        <v>0</v>
      </c>
      <c r="BH30" s="138">
        <f t="shared" ref="BH30" si="285">+SUM(BH31:BH36)</f>
        <v>0</v>
      </c>
      <c r="BI30" s="138">
        <f t="shared" ref="BI30" si="286">+SUM(BI31:BI36)</f>
        <v>0</v>
      </c>
      <c r="BJ30" s="138">
        <f t="shared" ref="BJ30" si="287">+SUM(BJ31:BJ36)</f>
        <v>0</v>
      </c>
      <c r="BK30" s="170">
        <f t="shared" ref="BK30" si="288">+SUM(BK31:BK36)</f>
        <v>0</v>
      </c>
      <c r="BL30" s="149">
        <f t="shared" ref="BL30" si="289">+SUM(BL31:BL36)</f>
        <v>1831040338</v>
      </c>
      <c r="BM30" s="152">
        <f t="shared" ref="BM30" si="290">+SUM(BM31:BM36)</f>
        <v>946268702</v>
      </c>
      <c r="BN30" s="138">
        <f t="shared" ref="BN30" si="291">+SUM(BN31:BN36)</f>
        <v>884771636</v>
      </c>
      <c r="BO30" s="138">
        <f t="shared" ref="BO30" si="292">+SUM(BO31:BO36)</f>
        <v>0</v>
      </c>
      <c r="BP30" s="138">
        <f t="shared" ref="BP30" si="293">+SUM(BP31:BP36)</f>
        <v>0</v>
      </c>
      <c r="BQ30" s="138">
        <f t="shared" ref="BQ30" si="294">+SUM(BQ31:BQ36)</f>
        <v>0</v>
      </c>
      <c r="BR30" s="138">
        <f t="shared" ref="BR30" si="295">+SUM(BR31:BR36)</f>
        <v>0</v>
      </c>
      <c r="BS30" s="138">
        <f t="shared" ref="BS30" si="296">+SUM(BS31:BS36)</f>
        <v>0</v>
      </c>
      <c r="BT30" s="138">
        <f t="shared" ref="BT30" si="297">+SUM(BT31:BT36)</f>
        <v>0</v>
      </c>
      <c r="BU30" s="138">
        <f t="shared" ref="BU30" si="298">+SUM(BU31:BU36)</f>
        <v>0</v>
      </c>
      <c r="BV30" s="138">
        <f t="shared" ref="BV30" si="299">+SUM(BV31:BV36)</f>
        <v>0</v>
      </c>
      <c r="BW30" s="138">
        <f t="shared" ref="BW30" si="300">+SUM(BW31:BW36)</f>
        <v>0</v>
      </c>
      <c r="BX30" s="170">
        <f t="shared" ref="BX30" si="301">+SUM(BX31:BX36)</f>
        <v>0</v>
      </c>
      <c r="BY30" s="149">
        <f t="shared" ref="BY30" si="302">+SUM(BY31:BY36)</f>
        <v>1831040338</v>
      </c>
      <c r="BZ30" s="152">
        <f t="shared" ref="BZ30" si="303">+SUM(BZ31:BZ36)</f>
        <v>946268702</v>
      </c>
      <c r="CA30" s="138">
        <f t="shared" ref="CA30" si="304">+SUM(CA31:CA36)</f>
        <v>884771636</v>
      </c>
      <c r="CB30" s="138">
        <f t="shared" ref="CB30" si="305">+SUM(CB31:CB36)</f>
        <v>0</v>
      </c>
      <c r="CC30" s="138">
        <f t="shared" ref="CC30" si="306">+SUM(CC31:CC36)</f>
        <v>0</v>
      </c>
      <c r="CD30" s="138">
        <f t="shared" ref="CD30" si="307">+SUM(CD31:CD36)</f>
        <v>0</v>
      </c>
      <c r="CE30" s="138">
        <f t="shared" ref="CE30" si="308">+SUM(CE31:CE36)</f>
        <v>0</v>
      </c>
      <c r="CF30" s="138">
        <f t="shared" ref="CF30" si="309">+SUM(CF31:CF36)</f>
        <v>0</v>
      </c>
      <c r="CG30" s="138">
        <f t="shared" ref="CG30" si="310">+SUM(CG31:CG36)</f>
        <v>0</v>
      </c>
      <c r="CH30" s="138">
        <f t="shared" ref="CH30" si="311">+SUM(CH31:CH36)</f>
        <v>0</v>
      </c>
      <c r="CI30" s="138">
        <f t="shared" ref="CI30" si="312">+SUM(CI31:CI36)</f>
        <v>0</v>
      </c>
      <c r="CJ30" s="138">
        <f t="shared" ref="CJ30" si="313">+SUM(CJ31:CJ36)</f>
        <v>0</v>
      </c>
      <c r="CK30" s="170">
        <f t="shared" ref="CK30" si="314">+SUM(CK31:CK36)</f>
        <v>0</v>
      </c>
      <c r="CL30" s="149">
        <f t="shared" ref="CL30" si="315">+SUM(CL31:CL36)</f>
        <v>1831040338</v>
      </c>
      <c r="CM30" s="138">
        <f t="shared" ref="CM30:CP30" si="316">+SUM(CM31:CM36)</f>
        <v>0</v>
      </c>
      <c r="CN30" s="138">
        <f t="shared" si="316"/>
        <v>24270021298</v>
      </c>
      <c r="CO30" s="138">
        <f t="shared" si="316"/>
        <v>0</v>
      </c>
      <c r="CP30" s="138">
        <f t="shared" si="316"/>
        <v>0</v>
      </c>
      <c r="CQ30" s="136">
        <f t="shared" si="36"/>
        <v>1</v>
      </c>
      <c r="CR30" s="178">
        <f t="shared" si="37"/>
        <v>7.18872575870598E-2</v>
      </c>
    </row>
    <row r="31" spans="1:96" s="108" customFormat="1" outlineLevel="3" x14ac:dyDescent="0.2">
      <c r="B31" s="340" t="str">
        <f t="shared" si="170"/>
        <v>A-1-0-1-5-110</v>
      </c>
      <c r="C31" s="145" t="s">
        <v>454</v>
      </c>
      <c r="D31" s="133" t="s">
        <v>407</v>
      </c>
      <c r="E31" s="235" t="s">
        <v>356</v>
      </c>
      <c r="F31" s="119">
        <v>3677140445</v>
      </c>
      <c r="G31" s="120"/>
      <c r="H31" s="119"/>
      <c r="I31" s="120"/>
      <c r="J31" s="119"/>
      <c r="K31" s="120"/>
      <c r="L31" s="119"/>
      <c r="M31" s="120"/>
      <c r="N31" s="119"/>
      <c r="O31" s="120"/>
      <c r="P31" s="119"/>
      <c r="Q31" s="120"/>
      <c r="R31" s="119"/>
      <c r="S31" s="120"/>
      <c r="T31" s="119"/>
      <c r="U31" s="120"/>
      <c r="V31" s="119"/>
      <c r="W31" s="120"/>
      <c r="X31" s="119"/>
      <c r="Y31" s="120"/>
      <c r="Z31" s="119"/>
      <c r="AA31" s="120"/>
      <c r="AB31" s="119"/>
      <c r="AC31" s="120"/>
      <c r="AD31" s="119"/>
      <c r="AE31" s="120">
        <f t="shared" ref="AE31:AE36" si="317">+G31+I31+K31+M31+O31+Q31+S31+U31+W31+Y31+AA31+AC31</f>
        <v>0</v>
      </c>
      <c r="AF31" s="119">
        <f t="shared" ref="AF31:AF36" si="318">+H31+J31+L31+N31+P31+R31+T31+V31+X31+Z31+AB31+AD31</f>
        <v>0</v>
      </c>
      <c r="AG31" s="119"/>
      <c r="AH31" s="119"/>
      <c r="AI31" s="126">
        <f t="shared" ref="AI31:AI36" si="319">+F31-AE31+AF31-AG31+AH31</f>
        <v>3677140445</v>
      </c>
      <c r="AJ31" s="119"/>
      <c r="AK31" s="119">
        <f t="shared" si="174"/>
        <v>3677140445</v>
      </c>
      <c r="AL31" s="126">
        <f t="shared" si="175"/>
        <v>3677140445</v>
      </c>
      <c r="AM31" s="123">
        <v>3640369041</v>
      </c>
      <c r="AN31" s="128">
        <v>36771404</v>
      </c>
      <c r="AO31" s="128"/>
      <c r="AP31" s="128"/>
      <c r="AQ31" s="128"/>
      <c r="AR31" s="128"/>
      <c r="AS31" s="128"/>
      <c r="AT31" s="128"/>
      <c r="AU31" s="128"/>
      <c r="AV31" s="131"/>
      <c r="AW31" s="131"/>
      <c r="AX31" s="124"/>
      <c r="AY31" s="119">
        <f t="shared" ref="AY31:AY42" si="320">+SUM(AM31:AX31)</f>
        <v>3677140445</v>
      </c>
      <c r="AZ31" s="123">
        <v>195043994</v>
      </c>
      <c r="BA31" s="128">
        <v>256481321</v>
      </c>
      <c r="BB31" s="128"/>
      <c r="BC31" s="128"/>
      <c r="BD31" s="128"/>
      <c r="BE31" s="128"/>
      <c r="BF31" s="128"/>
      <c r="BG31" s="128"/>
      <c r="BH31" s="128"/>
      <c r="BI31" s="131"/>
      <c r="BJ31" s="131"/>
      <c r="BK31" s="124"/>
      <c r="BL31" s="119">
        <f t="shared" ref="BL31:BL36" si="321">+SUM(AZ31:BK31)</f>
        <v>451525315</v>
      </c>
      <c r="BM31" s="123">
        <v>195043994</v>
      </c>
      <c r="BN31" s="128">
        <v>256481321</v>
      </c>
      <c r="BO31" s="128"/>
      <c r="BP31" s="128"/>
      <c r="BQ31" s="128"/>
      <c r="BR31" s="128"/>
      <c r="BS31" s="128"/>
      <c r="BT31" s="128"/>
      <c r="BU31" s="128"/>
      <c r="BV31" s="131"/>
      <c r="BW31" s="131"/>
      <c r="BX31" s="124"/>
      <c r="BY31" s="119">
        <f t="shared" ref="BY31:BY36" si="322">+SUM(BM31:BX31)</f>
        <v>451525315</v>
      </c>
      <c r="BZ31" s="123">
        <v>195043994</v>
      </c>
      <c r="CA31" s="128">
        <v>256481321</v>
      </c>
      <c r="CB31" s="128"/>
      <c r="CC31" s="128"/>
      <c r="CD31" s="128"/>
      <c r="CE31" s="128"/>
      <c r="CF31" s="128"/>
      <c r="CG31" s="128"/>
      <c r="CH31" s="128"/>
      <c r="CI31" s="131"/>
      <c r="CJ31" s="131"/>
      <c r="CK31" s="124"/>
      <c r="CL31" s="119">
        <f t="shared" ref="CL31:CL36" si="323">+SUM(BZ31:CK31)</f>
        <v>451525315</v>
      </c>
      <c r="CM31" s="128">
        <f t="shared" ref="CM31:CM36" si="324">+AI31-AY31</f>
        <v>0</v>
      </c>
      <c r="CN31" s="128">
        <f t="shared" ref="CN31:CN36" si="325">+AM31-AZ31</f>
        <v>3445325047</v>
      </c>
      <c r="CO31" s="128">
        <f t="shared" ref="CO31:CO36" si="326">+BL31-BY31</f>
        <v>0</v>
      </c>
      <c r="CP31" s="128">
        <f t="shared" ref="CP31:CP36" si="327">+BY31-CL31</f>
        <v>0</v>
      </c>
      <c r="CQ31" s="267">
        <f t="shared" si="36"/>
        <v>1</v>
      </c>
      <c r="CR31" s="268">
        <f t="shared" si="37"/>
        <v>0.12279251275647156</v>
      </c>
    </row>
    <row r="32" spans="1:96" s="108" customFormat="1" outlineLevel="3" x14ac:dyDescent="0.2">
      <c r="B32" s="340" t="str">
        <f t="shared" si="170"/>
        <v>A-1-0-1-5-1410</v>
      </c>
      <c r="C32" s="145" t="s">
        <v>455</v>
      </c>
      <c r="D32" s="133" t="s">
        <v>407</v>
      </c>
      <c r="E32" s="235" t="s">
        <v>358</v>
      </c>
      <c r="F32" s="119">
        <v>3762972785</v>
      </c>
      <c r="G32" s="120"/>
      <c r="H32" s="119"/>
      <c r="I32" s="120"/>
      <c r="J32" s="119"/>
      <c r="K32" s="120"/>
      <c r="L32" s="119"/>
      <c r="M32" s="120"/>
      <c r="N32" s="119"/>
      <c r="O32" s="120"/>
      <c r="P32" s="119"/>
      <c r="Q32" s="120"/>
      <c r="R32" s="119"/>
      <c r="S32" s="120"/>
      <c r="T32" s="119"/>
      <c r="U32" s="120"/>
      <c r="V32" s="119"/>
      <c r="W32" s="120"/>
      <c r="X32" s="119"/>
      <c r="Y32" s="120"/>
      <c r="Z32" s="119"/>
      <c r="AA32" s="120"/>
      <c r="AB32" s="119"/>
      <c r="AC32" s="120"/>
      <c r="AD32" s="119"/>
      <c r="AE32" s="120">
        <f t="shared" si="317"/>
        <v>0</v>
      </c>
      <c r="AF32" s="119">
        <f t="shared" si="318"/>
        <v>0</v>
      </c>
      <c r="AG32" s="119"/>
      <c r="AH32" s="119"/>
      <c r="AI32" s="126">
        <f t="shared" si="319"/>
        <v>3762972785</v>
      </c>
      <c r="AJ32" s="119"/>
      <c r="AK32" s="119">
        <f t="shared" si="174"/>
        <v>3762972785</v>
      </c>
      <c r="AL32" s="126">
        <f t="shared" si="175"/>
        <v>3762972785</v>
      </c>
      <c r="AM32" s="123">
        <v>3725343057</v>
      </c>
      <c r="AN32" s="128">
        <v>37629728</v>
      </c>
      <c r="AO32" s="128"/>
      <c r="AP32" s="128"/>
      <c r="AQ32" s="128"/>
      <c r="AR32" s="128"/>
      <c r="AS32" s="128"/>
      <c r="AT32" s="128"/>
      <c r="AU32" s="128"/>
      <c r="AV32" s="131"/>
      <c r="AW32" s="131"/>
      <c r="AX32" s="124"/>
      <c r="AY32" s="119">
        <f t="shared" si="320"/>
        <v>3762972785</v>
      </c>
      <c r="AZ32" s="123">
        <v>8156912</v>
      </c>
      <c r="BA32" s="128">
        <v>15217830</v>
      </c>
      <c r="BB32" s="128"/>
      <c r="BC32" s="128"/>
      <c r="BD32" s="128"/>
      <c r="BE32" s="128"/>
      <c r="BF32" s="128"/>
      <c r="BG32" s="128"/>
      <c r="BH32" s="128"/>
      <c r="BI32" s="131"/>
      <c r="BJ32" s="131"/>
      <c r="BK32" s="124"/>
      <c r="BL32" s="119">
        <f t="shared" si="321"/>
        <v>23374742</v>
      </c>
      <c r="BM32" s="123">
        <v>8156912</v>
      </c>
      <c r="BN32" s="128">
        <v>15217830</v>
      </c>
      <c r="BO32" s="128"/>
      <c r="BP32" s="128"/>
      <c r="BQ32" s="128"/>
      <c r="BR32" s="128"/>
      <c r="BS32" s="128"/>
      <c r="BT32" s="128"/>
      <c r="BU32" s="128"/>
      <c r="BV32" s="131"/>
      <c r="BW32" s="131"/>
      <c r="BX32" s="124"/>
      <c r="BY32" s="119">
        <f t="shared" si="322"/>
        <v>23374742</v>
      </c>
      <c r="BZ32" s="123">
        <v>8156912</v>
      </c>
      <c r="CA32" s="128">
        <v>15217830</v>
      </c>
      <c r="CB32" s="128"/>
      <c r="CC32" s="128"/>
      <c r="CD32" s="128"/>
      <c r="CE32" s="128"/>
      <c r="CF32" s="128"/>
      <c r="CG32" s="128"/>
      <c r="CH32" s="128"/>
      <c r="CI32" s="131"/>
      <c r="CJ32" s="131"/>
      <c r="CK32" s="124"/>
      <c r="CL32" s="119">
        <f t="shared" si="323"/>
        <v>23374742</v>
      </c>
      <c r="CM32" s="128">
        <f t="shared" si="324"/>
        <v>0</v>
      </c>
      <c r="CN32" s="128">
        <f t="shared" si="325"/>
        <v>3717186145</v>
      </c>
      <c r="CO32" s="128">
        <f t="shared" si="326"/>
        <v>0</v>
      </c>
      <c r="CP32" s="128">
        <f t="shared" si="327"/>
        <v>0</v>
      </c>
      <c r="CQ32" s="267">
        <f t="shared" si="36"/>
        <v>1</v>
      </c>
      <c r="CR32" s="268">
        <f t="shared" si="37"/>
        <v>6.2117754593327464E-3</v>
      </c>
    </row>
    <row r="33" spans="1:96" s="108" customFormat="1" outlineLevel="3" x14ac:dyDescent="0.2">
      <c r="B33" s="340" t="str">
        <f t="shared" si="170"/>
        <v>A-1-0-1-5-1510</v>
      </c>
      <c r="C33" s="145" t="s">
        <v>456</v>
      </c>
      <c r="D33" s="133" t="s">
        <v>407</v>
      </c>
      <c r="E33" s="235" t="s">
        <v>359</v>
      </c>
      <c r="F33" s="119">
        <v>3742865456</v>
      </c>
      <c r="G33" s="120"/>
      <c r="H33" s="119"/>
      <c r="I33" s="120"/>
      <c r="J33" s="119"/>
      <c r="K33" s="120"/>
      <c r="L33" s="119"/>
      <c r="M33" s="120"/>
      <c r="N33" s="119"/>
      <c r="O33" s="120"/>
      <c r="P33" s="119"/>
      <c r="Q33" s="120"/>
      <c r="R33" s="119"/>
      <c r="S33" s="120"/>
      <c r="T33" s="119"/>
      <c r="U33" s="120"/>
      <c r="V33" s="119"/>
      <c r="W33" s="120"/>
      <c r="X33" s="119"/>
      <c r="Y33" s="120"/>
      <c r="Z33" s="119"/>
      <c r="AA33" s="120"/>
      <c r="AB33" s="119"/>
      <c r="AC33" s="120"/>
      <c r="AD33" s="119"/>
      <c r="AE33" s="120">
        <f t="shared" si="317"/>
        <v>0</v>
      </c>
      <c r="AF33" s="119">
        <f t="shared" si="318"/>
        <v>0</v>
      </c>
      <c r="AG33" s="119"/>
      <c r="AH33" s="119"/>
      <c r="AI33" s="126">
        <f t="shared" si="319"/>
        <v>3742865456</v>
      </c>
      <c r="AJ33" s="119"/>
      <c r="AK33" s="119">
        <f t="shared" si="174"/>
        <v>3742865456</v>
      </c>
      <c r="AL33" s="126">
        <f t="shared" si="175"/>
        <v>3742865456</v>
      </c>
      <c r="AM33" s="123">
        <v>3705436801</v>
      </c>
      <c r="AN33" s="128">
        <v>37428655</v>
      </c>
      <c r="AO33" s="128"/>
      <c r="AP33" s="128"/>
      <c r="AQ33" s="128"/>
      <c r="AR33" s="128"/>
      <c r="AS33" s="128"/>
      <c r="AT33" s="128"/>
      <c r="AU33" s="128"/>
      <c r="AV33" s="131"/>
      <c r="AW33" s="131"/>
      <c r="AX33" s="124"/>
      <c r="AY33" s="119">
        <f t="shared" si="320"/>
        <v>3742865456</v>
      </c>
      <c r="AZ33" s="123">
        <v>284822604</v>
      </c>
      <c r="BA33" s="128">
        <v>131510718</v>
      </c>
      <c r="BB33" s="128"/>
      <c r="BC33" s="128"/>
      <c r="BD33" s="128"/>
      <c r="BE33" s="128"/>
      <c r="BF33" s="128"/>
      <c r="BG33" s="128"/>
      <c r="BH33" s="128"/>
      <c r="BI33" s="131"/>
      <c r="BJ33" s="131"/>
      <c r="BK33" s="124"/>
      <c r="BL33" s="119">
        <f t="shared" si="321"/>
        <v>416333322</v>
      </c>
      <c r="BM33" s="123">
        <v>284822604</v>
      </c>
      <c r="BN33" s="128">
        <v>131510718</v>
      </c>
      <c r="BO33" s="128"/>
      <c r="BP33" s="128"/>
      <c r="BQ33" s="128"/>
      <c r="BR33" s="128"/>
      <c r="BS33" s="128"/>
      <c r="BT33" s="128"/>
      <c r="BU33" s="128"/>
      <c r="BV33" s="131"/>
      <c r="BW33" s="131"/>
      <c r="BX33" s="124"/>
      <c r="BY33" s="119">
        <f t="shared" si="322"/>
        <v>416333322</v>
      </c>
      <c r="BZ33" s="123">
        <v>284822604</v>
      </c>
      <c r="CA33" s="128">
        <v>131510718</v>
      </c>
      <c r="CB33" s="128"/>
      <c r="CC33" s="128"/>
      <c r="CD33" s="128"/>
      <c r="CE33" s="128"/>
      <c r="CF33" s="128"/>
      <c r="CG33" s="128"/>
      <c r="CH33" s="128"/>
      <c r="CI33" s="131"/>
      <c r="CJ33" s="131"/>
      <c r="CK33" s="124"/>
      <c r="CL33" s="119">
        <f t="shared" si="323"/>
        <v>416333322</v>
      </c>
      <c r="CM33" s="128">
        <f t="shared" si="324"/>
        <v>0</v>
      </c>
      <c r="CN33" s="128">
        <f t="shared" si="325"/>
        <v>3420614197</v>
      </c>
      <c r="CO33" s="128">
        <f t="shared" si="326"/>
        <v>0</v>
      </c>
      <c r="CP33" s="128">
        <f t="shared" si="327"/>
        <v>0</v>
      </c>
      <c r="CQ33" s="267">
        <f t="shared" si="36"/>
        <v>1</v>
      </c>
      <c r="CR33" s="268">
        <f t="shared" si="37"/>
        <v>0.1112338466061068</v>
      </c>
    </row>
    <row r="34" spans="1:96" s="108" customFormat="1" outlineLevel="3" x14ac:dyDescent="0.2">
      <c r="B34" s="340" t="str">
        <f t="shared" si="170"/>
        <v>A-1-0-1-5-1610</v>
      </c>
      <c r="C34" s="145" t="s">
        <v>457</v>
      </c>
      <c r="D34" s="133" t="s">
        <v>407</v>
      </c>
      <c r="E34" s="235" t="s">
        <v>361</v>
      </c>
      <c r="F34" s="119">
        <v>9227627022</v>
      </c>
      <c r="G34" s="120"/>
      <c r="H34" s="119"/>
      <c r="I34" s="120"/>
      <c r="J34" s="119"/>
      <c r="K34" s="120"/>
      <c r="L34" s="119"/>
      <c r="M34" s="120"/>
      <c r="N34" s="119"/>
      <c r="O34" s="120"/>
      <c r="P34" s="119"/>
      <c r="Q34" s="120"/>
      <c r="R34" s="119"/>
      <c r="S34" s="120"/>
      <c r="T34" s="119"/>
      <c r="U34" s="120"/>
      <c r="V34" s="119"/>
      <c r="W34" s="120"/>
      <c r="X34" s="119"/>
      <c r="Y34" s="120"/>
      <c r="Z34" s="119"/>
      <c r="AA34" s="120"/>
      <c r="AB34" s="119"/>
      <c r="AC34" s="120"/>
      <c r="AD34" s="119"/>
      <c r="AE34" s="120">
        <f t="shared" si="317"/>
        <v>0</v>
      </c>
      <c r="AF34" s="119">
        <f t="shared" si="318"/>
        <v>0</v>
      </c>
      <c r="AG34" s="119"/>
      <c r="AH34" s="119"/>
      <c r="AI34" s="119">
        <f t="shared" si="319"/>
        <v>9227627022</v>
      </c>
      <c r="AJ34" s="119"/>
      <c r="AK34" s="119">
        <f t="shared" si="174"/>
        <v>9227627022</v>
      </c>
      <c r="AL34" s="119">
        <f t="shared" si="175"/>
        <v>9227627022</v>
      </c>
      <c r="AM34" s="123">
        <v>9135350752</v>
      </c>
      <c r="AN34" s="128">
        <v>92276270</v>
      </c>
      <c r="AO34" s="128"/>
      <c r="AP34" s="128"/>
      <c r="AQ34" s="128"/>
      <c r="AR34" s="128"/>
      <c r="AS34" s="128"/>
      <c r="AT34" s="128"/>
      <c r="AU34" s="128"/>
      <c r="AV34" s="128"/>
      <c r="AW34" s="128"/>
      <c r="AX34" s="124"/>
      <c r="AY34" s="119">
        <f t="shared" si="320"/>
        <v>9227627022</v>
      </c>
      <c r="AZ34" s="123">
        <v>4269993</v>
      </c>
      <c r="BA34" s="128">
        <v>3289974</v>
      </c>
      <c r="BB34" s="128"/>
      <c r="BC34" s="128"/>
      <c r="BD34" s="128"/>
      <c r="BE34" s="128"/>
      <c r="BF34" s="128"/>
      <c r="BG34" s="128"/>
      <c r="BH34" s="128"/>
      <c r="BI34" s="128"/>
      <c r="BJ34" s="128"/>
      <c r="BK34" s="124"/>
      <c r="BL34" s="119">
        <f t="shared" si="321"/>
        <v>7559967</v>
      </c>
      <c r="BM34" s="123">
        <v>4269993</v>
      </c>
      <c r="BN34" s="128">
        <v>3289974</v>
      </c>
      <c r="BO34" s="128"/>
      <c r="BP34" s="128"/>
      <c r="BQ34" s="128"/>
      <c r="BR34" s="128"/>
      <c r="BS34" s="128"/>
      <c r="BT34" s="128"/>
      <c r="BU34" s="128"/>
      <c r="BV34" s="128"/>
      <c r="BW34" s="128"/>
      <c r="BX34" s="124"/>
      <c r="BY34" s="119">
        <f t="shared" si="322"/>
        <v>7559967</v>
      </c>
      <c r="BZ34" s="123">
        <v>4269993</v>
      </c>
      <c r="CA34" s="128">
        <v>3289974</v>
      </c>
      <c r="CB34" s="128"/>
      <c r="CC34" s="128"/>
      <c r="CD34" s="128"/>
      <c r="CE34" s="128"/>
      <c r="CF34" s="128"/>
      <c r="CG34" s="128"/>
      <c r="CH34" s="128"/>
      <c r="CI34" s="128"/>
      <c r="CJ34" s="128"/>
      <c r="CK34" s="124"/>
      <c r="CL34" s="119">
        <f t="shared" si="323"/>
        <v>7559967</v>
      </c>
      <c r="CM34" s="128">
        <f t="shared" si="324"/>
        <v>0</v>
      </c>
      <c r="CN34" s="128">
        <f t="shared" si="325"/>
        <v>9131080759</v>
      </c>
      <c r="CO34" s="128">
        <f t="shared" si="326"/>
        <v>0</v>
      </c>
      <c r="CP34" s="128">
        <f t="shared" si="327"/>
        <v>0</v>
      </c>
      <c r="CQ34" s="267">
        <f t="shared" si="36"/>
        <v>1</v>
      </c>
      <c r="CR34" s="268">
        <f t="shared" si="37"/>
        <v>8.1927531119061739E-4</v>
      </c>
    </row>
    <row r="35" spans="1:96" s="108" customFormat="1" outlineLevel="3" x14ac:dyDescent="0.2">
      <c r="B35" s="340" t="str">
        <f t="shared" si="170"/>
        <v>A-1-0-1-5-210</v>
      </c>
      <c r="C35" s="145" t="s">
        <v>458</v>
      </c>
      <c r="D35" s="133" t="s">
        <v>407</v>
      </c>
      <c r="E35" s="235" t="s">
        <v>357</v>
      </c>
      <c r="F35" s="119">
        <v>2647150777</v>
      </c>
      <c r="G35" s="120"/>
      <c r="H35" s="119"/>
      <c r="I35" s="120"/>
      <c r="J35" s="119"/>
      <c r="K35" s="120"/>
      <c r="L35" s="119"/>
      <c r="M35" s="120"/>
      <c r="N35" s="119"/>
      <c r="O35" s="120"/>
      <c r="P35" s="119"/>
      <c r="Q35" s="120"/>
      <c r="R35" s="119"/>
      <c r="S35" s="120"/>
      <c r="T35" s="119"/>
      <c r="U35" s="120"/>
      <c r="V35" s="119"/>
      <c r="W35" s="120"/>
      <c r="X35" s="119"/>
      <c r="Y35" s="120"/>
      <c r="Z35" s="119"/>
      <c r="AA35" s="120"/>
      <c r="AB35" s="119"/>
      <c r="AC35" s="120"/>
      <c r="AD35" s="119"/>
      <c r="AE35" s="120">
        <f t="shared" si="317"/>
        <v>0</v>
      </c>
      <c r="AF35" s="119">
        <f t="shared" si="318"/>
        <v>0</v>
      </c>
      <c r="AG35" s="119"/>
      <c r="AH35" s="119"/>
      <c r="AI35" s="126">
        <f t="shared" si="319"/>
        <v>2647150777</v>
      </c>
      <c r="AJ35" s="119"/>
      <c r="AK35" s="119">
        <f t="shared" si="174"/>
        <v>2647150777</v>
      </c>
      <c r="AL35" s="126">
        <f t="shared" si="175"/>
        <v>2647150777</v>
      </c>
      <c r="AM35" s="123">
        <v>2620679269</v>
      </c>
      <c r="AN35" s="128">
        <v>26471508</v>
      </c>
      <c r="AO35" s="128"/>
      <c r="AP35" s="128"/>
      <c r="AQ35" s="128"/>
      <c r="AR35" s="128"/>
      <c r="AS35" s="128"/>
      <c r="AT35" s="128"/>
      <c r="AU35" s="128"/>
      <c r="AV35" s="131"/>
      <c r="AW35" s="131"/>
      <c r="AX35" s="124"/>
      <c r="AY35" s="119">
        <f t="shared" si="320"/>
        <v>2647150777</v>
      </c>
      <c r="AZ35" s="123">
        <v>293476607</v>
      </c>
      <c r="BA35" s="128">
        <v>317812540</v>
      </c>
      <c r="BB35" s="128"/>
      <c r="BC35" s="128"/>
      <c r="BD35" s="128"/>
      <c r="BE35" s="128"/>
      <c r="BF35" s="128"/>
      <c r="BG35" s="128"/>
      <c r="BH35" s="128"/>
      <c r="BI35" s="131"/>
      <c r="BJ35" s="131"/>
      <c r="BK35" s="124"/>
      <c r="BL35" s="119">
        <f t="shared" si="321"/>
        <v>611289147</v>
      </c>
      <c r="BM35" s="123">
        <v>293476607</v>
      </c>
      <c r="BN35" s="128">
        <v>317812540</v>
      </c>
      <c r="BO35" s="128"/>
      <c r="BP35" s="128"/>
      <c r="BQ35" s="128"/>
      <c r="BR35" s="128"/>
      <c r="BS35" s="128"/>
      <c r="BT35" s="128"/>
      <c r="BU35" s="128"/>
      <c r="BV35" s="131"/>
      <c r="BW35" s="131"/>
      <c r="BX35" s="124"/>
      <c r="BY35" s="119">
        <f t="shared" si="322"/>
        <v>611289147</v>
      </c>
      <c r="BZ35" s="123">
        <v>293476607</v>
      </c>
      <c r="CA35" s="128">
        <v>317812540</v>
      </c>
      <c r="CB35" s="128"/>
      <c r="CC35" s="128"/>
      <c r="CD35" s="128"/>
      <c r="CE35" s="128"/>
      <c r="CF35" s="128"/>
      <c r="CG35" s="128"/>
      <c r="CH35" s="128"/>
      <c r="CI35" s="131"/>
      <c r="CJ35" s="131"/>
      <c r="CK35" s="124"/>
      <c r="CL35" s="119">
        <f t="shared" si="323"/>
        <v>611289147</v>
      </c>
      <c r="CM35" s="128">
        <f t="shared" si="324"/>
        <v>0</v>
      </c>
      <c r="CN35" s="128">
        <f t="shared" si="325"/>
        <v>2327202662</v>
      </c>
      <c r="CO35" s="128">
        <f t="shared" si="326"/>
        <v>0</v>
      </c>
      <c r="CP35" s="128">
        <f t="shared" si="327"/>
        <v>0</v>
      </c>
      <c r="CQ35" s="267">
        <f t="shared" si="36"/>
        <v>1</v>
      </c>
      <c r="CR35" s="268">
        <f t="shared" si="37"/>
        <v>0.23092343372022439</v>
      </c>
    </row>
    <row r="36" spans="1:96" s="108" customFormat="1" outlineLevel="3" x14ac:dyDescent="0.2">
      <c r="B36" s="340" t="str">
        <f t="shared" si="170"/>
        <v>A-1-0-1-5-2210</v>
      </c>
      <c r="C36" s="145" t="s">
        <v>459</v>
      </c>
      <c r="D36" s="133" t="s">
        <v>407</v>
      </c>
      <c r="E36" s="235" t="s">
        <v>362</v>
      </c>
      <c r="F36" s="119">
        <f>2143243515+270000000</f>
        <v>2413243515</v>
      </c>
      <c r="G36" s="120"/>
      <c r="H36" s="119"/>
      <c r="I36" s="120"/>
      <c r="J36" s="119"/>
      <c r="K36" s="120"/>
      <c r="L36" s="119"/>
      <c r="M36" s="120"/>
      <c r="N36" s="119"/>
      <c r="O36" s="120"/>
      <c r="P36" s="119"/>
      <c r="Q36" s="120"/>
      <c r="R36" s="119"/>
      <c r="S36" s="120"/>
      <c r="T36" s="119"/>
      <c r="U36" s="120"/>
      <c r="V36" s="119"/>
      <c r="W36" s="120"/>
      <c r="X36" s="119"/>
      <c r="Y36" s="120"/>
      <c r="Z36" s="119"/>
      <c r="AA36" s="120"/>
      <c r="AB36" s="119"/>
      <c r="AC36" s="120"/>
      <c r="AD36" s="119"/>
      <c r="AE36" s="120">
        <f t="shared" si="317"/>
        <v>0</v>
      </c>
      <c r="AF36" s="119">
        <f t="shared" si="318"/>
        <v>0</v>
      </c>
      <c r="AG36" s="119"/>
      <c r="AH36" s="119"/>
      <c r="AI36" s="119">
        <f t="shared" si="319"/>
        <v>2413243515</v>
      </c>
      <c r="AJ36" s="119"/>
      <c r="AK36" s="119">
        <f t="shared" si="174"/>
        <v>2413243515</v>
      </c>
      <c r="AL36" s="119">
        <f t="shared" si="175"/>
        <v>2413243515</v>
      </c>
      <c r="AM36" s="123">
        <v>2389111080</v>
      </c>
      <c r="AN36" s="128">
        <v>24132435</v>
      </c>
      <c r="AO36" s="128"/>
      <c r="AP36" s="128"/>
      <c r="AQ36" s="128"/>
      <c r="AR36" s="128"/>
      <c r="AS36" s="128"/>
      <c r="AT36" s="128"/>
      <c r="AU36" s="128"/>
      <c r="AV36" s="128"/>
      <c r="AW36" s="128"/>
      <c r="AX36" s="124"/>
      <c r="AY36" s="119">
        <f t="shared" si="320"/>
        <v>2413243515</v>
      </c>
      <c r="AZ36" s="123">
        <v>160498592</v>
      </c>
      <c r="BA36" s="128">
        <v>160459253</v>
      </c>
      <c r="BB36" s="128"/>
      <c r="BC36" s="128"/>
      <c r="BD36" s="128"/>
      <c r="BE36" s="128"/>
      <c r="BF36" s="128"/>
      <c r="BG36" s="128"/>
      <c r="BH36" s="128"/>
      <c r="BI36" s="128"/>
      <c r="BJ36" s="128"/>
      <c r="BK36" s="124"/>
      <c r="BL36" s="119">
        <f t="shared" si="321"/>
        <v>320957845</v>
      </c>
      <c r="BM36" s="123">
        <v>160498592</v>
      </c>
      <c r="BN36" s="128">
        <v>160459253</v>
      </c>
      <c r="BO36" s="128"/>
      <c r="BP36" s="128"/>
      <c r="BQ36" s="128"/>
      <c r="BR36" s="128"/>
      <c r="BS36" s="128"/>
      <c r="BT36" s="128"/>
      <c r="BU36" s="128"/>
      <c r="BV36" s="128"/>
      <c r="BW36" s="128"/>
      <c r="BX36" s="124"/>
      <c r="BY36" s="119">
        <f t="shared" si="322"/>
        <v>320957845</v>
      </c>
      <c r="BZ36" s="123">
        <v>160498592</v>
      </c>
      <c r="CA36" s="128">
        <v>160459253</v>
      </c>
      <c r="CB36" s="128"/>
      <c r="CC36" s="128"/>
      <c r="CD36" s="128"/>
      <c r="CE36" s="128"/>
      <c r="CF36" s="128"/>
      <c r="CG36" s="128"/>
      <c r="CH36" s="128"/>
      <c r="CI36" s="128"/>
      <c r="CJ36" s="128"/>
      <c r="CK36" s="124"/>
      <c r="CL36" s="119">
        <f t="shared" si="323"/>
        <v>320957845</v>
      </c>
      <c r="CM36" s="128">
        <f t="shared" si="324"/>
        <v>0</v>
      </c>
      <c r="CN36" s="128">
        <f t="shared" si="325"/>
        <v>2228612488</v>
      </c>
      <c r="CO36" s="128">
        <f t="shared" si="326"/>
        <v>0</v>
      </c>
      <c r="CP36" s="128">
        <f t="shared" si="327"/>
        <v>0</v>
      </c>
      <c r="CQ36" s="267">
        <f t="shared" si="36"/>
        <v>1</v>
      </c>
      <c r="CR36" s="268">
        <f t="shared" si="37"/>
        <v>0.13299853206069839</v>
      </c>
    </row>
    <row r="37" spans="1:96" s="137" customFormat="1" ht="20.25" customHeight="1" outlineLevel="2" x14ac:dyDescent="0.25">
      <c r="A37" s="134"/>
      <c r="B37" s="339"/>
      <c r="C37" s="141" t="s">
        <v>601</v>
      </c>
      <c r="D37" s="135">
        <v>10</v>
      </c>
      <c r="E37" s="312" t="s">
        <v>600</v>
      </c>
      <c r="F37" s="149">
        <f>+SUM(F38:F39)</f>
        <v>572000000</v>
      </c>
      <c r="G37" s="156">
        <f t="shared" ref="G37:AY37" si="328">+SUM(G38:G39)</f>
        <v>0</v>
      </c>
      <c r="H37" s="149">
        <f t="shared" si="328"/>
        <v>0</v>
      </c>
      <c r="I37" s="156">
        <f t="shared" ref="I37" si="329">+SUM(I38:I39)</f>
        <v>0</v>
      </c>
      <c r="J37" s="149">
        <f t="shared" ref="J37" si="330">+SUM(J38:J39)</f>
        <v>0</v>
      </c>
      <c r="K37" s="156">
        <f t="shared" ref="K37" si="331">+SUM(K38:K39)</f>
        <v>0</v>
      </c>
      <c r="L37" s="149">
        <f t="shared" ref="L37" si="332">+SUM(L38:L39)</f>
        <v>0</v>
      </c>
      <c r="M37" s="156">
        <f t="shared" ref="M37" si="333">+SUM(M38:M39)</f>
        <v>0</v>
      </c>
      <c r="N37" s="149">
        <f t="shared" ref="N37" si="334">+SUM(N38:N39)</f>
        <v>0</v>
      </c>
      <c r="O37" s="156">
        <f t="shared" ref="O37" si="335">+SUM(O38:O39)</f>
        <v>0</v>
      </c>
      <c r="P37" s="149">
        <f t="shared" ref="P37" si="336">+SUM(P38:P39)</f>
        <v>0</v>
      </c>
      <c r="Q37" s="156">
        <f t="shared" ref="Q37" si="337">+SUM(Q38:Q39)</f>
        <v>0</v>
      </c>
      <c r="R37" s="149">
        <f t="shared" ref="R37" si="338">+SUM(R38:R39)</f>
        <v>0</v>
      </c>
      <c r="S37" s="156">
        <f t="shared" ref="S37" si="339">+SUM(S38:S39)</f>
        <v>0</v>
      </c>
      <c r="T37" s="149">
        <f t="shared" ref="T37" si="340">+SUM(T38:T39)</f>
        <v>0</v>
      </c>
      <c r="U37" s="156">
        <f t="shared" ref="U37" si="341">+SUM(U38:U39)</f>
        <v>0</v>
      </c>
      <c r="V37" s="149">
        <f t="shared" ref="V37" si="342">+SUM(V38:V39)</f>
        <v>0</v>
      </c>
      <c r="W37" s="156">
        <f t="shared" ref="W37" si="343">+SUM(W38:W39)</f>
        <v>0</v>
      </c>
      <c r="X37" s="149">
        <f t="shared" ref="X37" si="344">+SUM(X38:X39)</f>
        <v>0</v>
      </c>
      <c r="Y37" s="156">
        <f t="shared" ref="Y37" si="345">+SUM(Y38:Y39)</f>
        <v>0</v>
      </c>
      <c r="Z37" s="149">
        <f t="shared" ref="Z37" si="346">+SUM(Z38:Z39)</f>
        <v>0</v>
      </c>
      <c r="AA37" s="156">
        <f t="shared" ref="AA37" si="347">+SUM(AA38:AA39)</f>
        <v>0</v>
      </c>
      <c r="AB37" s="149">
        <f t="shared" ref="AB37" si="348">+SUM(AB38:AB39)</f>
        <v>0</v>
      </c>
      <c r="AC37" s="156">
        <f t="shared" ref="AC37" si="349">+SUM(AC38:AC39)</f>
        <v>0</v>
      </c>
      <c r="AD37" s="149">
        <f t="shared" ref="AD37" si="350">+SUM(AD38:AD39)</f>
        <v>0</v>
      </c>
      <c r="AE37" s="156">
        <f t="shared" ref="AE37" si="351">+SUM(AE38:AE39)</f>
        <v>0</v>
      </c>
      <c r="AF37" s="149">
        <f t="shared" ref="AF37" si="352">+SUM(AF38:AF39)</f>
        <v>0</v>
      </c>
      <c r="AG37" s="149">
        <f t="shared" si="328"/>
        <v>0</v>
      </c>
      <c r="AH37" s="149">
        <f t="shared" si="328"/>
        <v>0</v>
      </c>
      <c r="AI37" s="149">
        <f t="shared" si="328"/>
        <v>572000000</v>
      </c>
      <c r="AJ37" s="149">
        <f t="shared" si="328"/>
        <v>0</v>
      </c>
      <c r="AK37" s="149">
        <f t="shared" si="328"/>
        <v>572000000</v>
      </c>
      <c r="AL37" s="149">
        <f t="shared" ref="AL37" si="353">+SUM(AL38:AL39)</f>
        <v>572000000</v>
      </c>
      <c r="AM37" s="152">
        <f t="shared" si="328"/>
        <v>566280000</v>
      </c>
      <c r="AN37" s="138">
        <f t="shared" si="328"/>
        <v>5720000</v>
      </c>
      <c r="AO37" s="138">
        <f t="shared" si="328"/>
        <v>0</v>
      </c>
      <c r="AP37" s="138">
        <f t="shared" si="328"/>
        <v>0</v>
      </c>
      <c r="AQ37" s="138">
        <f t="shared" si="328"/>
        <v>0</v>
      </c>
      <c r="AR37" s="138">
        <f t="shared" si="328"/>
        <v>0</v>
      </c>
      <c r="AS37" s="138">
        <f t="shared" si="328"/>
        <v>0</v>
      </c>
      <c r="AT37" s="138">
        <f t="shared" si="328"/>
        <v>0</v>
      </c>
      <c r="AU37" s="138">
        <f t="shared" si="328"/>
        <v>0</v>
      </c>
      <c r="AV37" s="138">
        <f t="shared" si="328"/>
        <v>0</v>
      </c>
      <c r="AW37" s="138">
        <f t="shared" si="328"/>
        <v>0</v>
      </c>
      <c r="AX37" s="170">
        <f t="shared" si="328"/>
        <v>0</v>
      </c>
      <c r="AY37" s="149">
        <f t="shared" si="328"/>
        <v>572000000</v>
      </c>
      <c r="AZ37" s="152">
        <f t="shared" ref="AZ37" si="354">+SUM(AZ38:AZ39)</f>
        <v>37035160</v>
      </c>
      <c r="BA37" s="138">
        <f t="shared" ref="BA37" si="355">+SUM(BA38:BA39)</f>
        <v>56513548</v>
      </c>
      <c r="BB37" s="138">
        <f t="shared" ref="BB37" si="356">+SUM(BB38:BB39)</f>
        <v>0</v>
      </c>
      <c r="BC37" s="138">
        <f t="shared" ref="BC37" si="357">+SUM(BC38:BC39)</f>
        <v>0</v>
      </c>
      <c r="BD37" s="138">
        <f t="shared" ref="BD37" si="358">+SUM(BD38:BD39)</f>
        <v>0</v>
      </c>
      <c r="BE37" s="138">
        <f t="shared" ref="BE37" si="359">+SUM(BE38:BE39)</f>
        <v>0</v>
      </c>
      <c r="BF37" s="138">
        <f t="shared" ref="BF37" si="360">+SUM(BF38:BF39)</f>
        <v>0</v>
      </c>
      <c r="BG37" s="138">
        <f t="shared" ref="BG37" si="361">+SUM(BG38:BG39)</f>
        <v>0</v>
      </c>
      <c r="BH37" s="138">
        <f t="shared" ref="BH37" si="362">+SUM(BH38:BH39)</f>
        <v>0</v>
      </c>
      <c r="BI37" s="138">
        <f t="shared" ref="BI37" si="363">+SUM(BI38:BI39)</f>
        <v>0</v>
      </c>
      <c r="BJ37" s="138">
        <f t="shared" ref="BJ37" si="364">+SUM(BJ38:BJ39)</f>
        <v>0</v>
      </c>
      <c r="BK37" s="170">
        <f t="shared" ref="BK37" si="365">+SUM(BK38:BK39)</f>
        <v>0</v>
      </c>
      <c r="BL37" s="149">
        <f t="shared" ref="BL37" si="366">+SUM(BL38:BL39)</f>
        <v>93548708</v>
      </c>
      <c r="BM37" s="152">
        <f t="shared" ref="BM37" si="367">+SUM(BM38:BM39)</f>
        <v>37035160</v>
      </c>
      <c r="BN37" s="138">
        <f t="shared" ref="BN37" si="368">+SUM(BN38:BN39)</f>
        <v>56513548</v>
      </c>
      <c r="BO37" s="138">
        <f t="shared" ref="BO37" si="369">+SUM(BO38:BO39)</f>
        <v>0</v>
      </c>
      <c r="BP37" s="138">
        <f t="shared" ref="BP37" si="370">+SUM(BP38:BP39)</f>
        <v>0</v>
      </c>
      <c r="BQ37" s="138">
        <f t="shared" ref="BQ37" si="371">+SUM(BQ38:BQ39)</f>
        <v>0</v>
      </c>
      <c r="BR37" s="138">
        <f t="shared" ref="BR37" si="372">+SUM(BR38:BR39)</f>
        <v>0</v>
      </c>
      <c r="BS37" s="138">
        <f t="shared" ref="BS37" si="373">+SUM(BS38:BS39)</f>
        <v>0</v>
      </c>
      <c r="BT37" s="138">
        <f t="shared" ref="BT37" si="374">+SUM(BT38:BT39)</f>
        <v>0</v>
      </c>
      <c r="BU37" s="138">
        <f t="shared" ref="BU37" si="375">+SUM(BU38:BU39)</f>
        <v>0</v>
      </c>
      <c r="BV37" s="138">
        <f t="shared" ref="BV37" si="376">+SUM(BV38:BV39)</f>
        <v>0</v>
      </c>
      <c r="BW37" s="138">
        <f t="shared" ref="BW37" si="377">+SUM(BW38:BW39)</f>
        <v>0</v>
      </c>
      <c r="BX37" s="170">
        <f t="shared" ref="BX37" si="378">+SUM(BX38:BX39)</f>
        <v>0</v>
      </c>
      <c r="BY37" s="149">
        <f t="shared" ref="BY37" si="379">+SUM(BY38:BY39)</f>
        <v>93548708</v>
      </c>
      <c r="BZ37" s="152">
        <f t="shared" ref="BZ37" si="380">+SUM(BZ38:BZ39)</f>
        <v>37035160</v>
      </c>
      <c r="CA37" s="138">
        <f t="shared" ref="CA37" si="381">+SUM(CA38:CA39)</f>
        <v>56513548</v>
      </c>
      <c r="CB37" s="138">
        <f t="shared" ref="CB37" si="382">+SUM(CB38:CB39)</f>
        <v>0</v>
      </c>
      <c r="CC37" s="138">
        <f t="shared" ref="CC37" si="383">+SUM(CC38:CC39)</f>
        <v>0</v>
      </c>
      <c r="CD37" s="138">
        <f t="shared" ref="CD37" si="384">+SUM(CD38:CD39)</f>
        <v>0</v>
      </c>
      <c r="CE37" s="138">
        <f t="shared" ref="CE37" si="385">+SUM(CE38:CE39)</f>
        <v>0</v>
      </c>
      <c r="CF37" s="138">
        <f t="shared" ref="CF37" si="386">+SUM(CF38:CF39)</f>
        <v>0</v>
      </c>
      <c r="CG37" s="138">
        <f t="shared" ref="CG37" si="387">+SUM(CG38:CG39)</f>
        <v>0</v>
      </c>
      <c r="CH37" s="138">
        <f t="shared" ref="CH37" si="388">+SUM(CH38:CH39)</f>
        <v>0</v>
      </c>
      <c r="CI37" s="138">
        <f t="shared" ref="CI37" si="389">+SUM(CI38:CI39)</f>
        <v>0</v>
      </c>
      <c r="CJ37" s="138">
        <f t="shared" ref="CJ37" si="390">+SUM(CJ38:CJ39)</f>
        <v>0</v>
      </c>
      <c r="CK37" s="170">
        <f t="shared" ref="CK37" si="391">+SUM(CK38:CK39)</f>
        <v>0</v>
      </c>
      <c r="CL37" s="149">
        <f t="shared" ref="CL37" si="392">+SUM(CL38:CL39)</f>
        <v>93548708</v>
      </c>
      <c r="CM37" s="138">
        <f t="shared" ref="CM37:CP37" si="393">+SUM(CM38:CM39)</f>
        <v>0</v>
      </c>
      <c r="CN37" s="138">
        <f t="shared" si="393"/>
        <v>529244840</v>
      </c>
      <c r="CO37" s="138">
        <f t="shared" si="393"/>
        <v>0</v>
      </c>
      <c r="CP37" s="138">
        <f t="shared" si="393"/>
        <v>0</v>
      </c>
      <c r="CQ37" s="136">
        <f t="shared" si="36"/>
        <v>1</v>
      </c>
      <c r="CR37" s="178">
        <f t="shared" si="37"/>
        <v>0.16354669230769231</v>
      </c>
    </row>
    <row r="38" spans="1:96" s="108" customFormat="1" outlineLevel="3" x14ac:dyDescent="0.2">
      <c r="B38" s="340" t="str">
        <f t="shared" si="170"/>
        <v>A-1-0-1-9-110</v>
      </c>
      <c r="C38" s="145" t="s">
        <v>460</v>
      </c>
      <c r="D38" s="133" t="s">
        <v>407</v>
      </c>
      <c r="E38" s="235" t="s">
        <v>363</v>
      </c>
      <c r="F38" s="119">
        <v>266334427</v>
      </c>
      <c r="G38" s="120"/>
      <c r="H38" s="119"/>
      <c r="I38" s="120"/>
      <c r="J38" s="119"/>
      <c r="K38" s="120"/>
      <c r="L38" s="119"/>
      <c r="M38" s="120"/>
      <c r="N38" s="119"/>
      <c r="O38" s="120"/>
      <c r="P38" s="119"/>
      <c r="Q38" s="120"/>
      <c r="R38" s="119"/>
      <c r="S38" s="120"/>
      <c r="T38" s="119"/>
      <c r="U38" s="120"/>
      <c r="V38" s="119"/>
      <c r="W38" s="120"/>
      <c r="X38" s="119"/>
      <c r="Y38" s="120"/>
      <c r="Z38" s="119"/>
      <c r="AA38" s="120"/>
      <c r="AB38" s="119"/>
      <c r="AC38" s="120"/>
      <c r="AD38" s="119"/>
      <c r="AE38" s="120">
        <f t="shared" ref="AE38:AE40" si="394">+G38+I38+K38+M38+O38+Q38+S38+U38+W38+Y38+AA38+AC38</f>
        <v>0</v>
      </c>
      <c r="AF38" s="119">
        <f t="shared" ref="AF38:AF40" si="395">+H38+J38+L38+N38+P38+R38+T38+V38+X38+Z38+AB38+AD38</f>
        <v>0</v>
      </c>
      <c r="AG38" s="119"/>
      <c r="AH38" s="119"/>
      <c r="AI38" s="126">
        <f t="shared" ref="AI38:AI40" si="396">+F38-AE38+AF38-AG38+AH38</f>
        <v>266334427</v>
      </c>
      <c r="AJ38" s="119"/>
      <c r="AK38" s="119">
        <f t="shared" si="174"/>
        <v>266334427</v>
      </c>
      <c r="AL38" s="126">
        <f t="shared" si="175"/>
        <v>266334427</v>
      </c>
      <c r="AM38" s="123">
        <v>263671083</v>
      </c>
      <c r="AN38" s="128">
        <v>2663344</v>
      </c>
      <c r="AO38" s="128"/>
      <c r="AP38" s="128"/>
      <c r="AQ38" s="128"/>
      <c r="AR38" s="128"/>
      <c r="AS38" s="128"/>
      <c r="AT38" s="128"/>
      <c r="AU38" s="128"/>
      <c r="AV38" s="131"/>
      <c r="AW38" s="131"/>
      <c r="AX38" s="124"/>
      <c r="AY38" s="119">
        <f t="shared" si="320"/>
        <v>266334427</v>
      </c>
      <c r="AZ38" s="123">
        <v>0</v>
      </c>
      <c r="BA38" s="128">
        <v>22533474</v>
      </c>
      <c r="BB38" s="128"/>
      <c r="BC38" s="128"/>
      <c r="BD38" s="128"/>
      <c r="BE38" s="128"/>
      <c r="BF38" s="128"/>
      <c r="BG38" s="128"/>
      <c r="BH38" s="128"/>
      <c r="BI38" s="131"/>
      <c r="BJ38" s="131"/>
      <c r="BK38" s="124"/>
      <c r="BL38" s="119">
        <f t="shared" ref="BL38:BL40" si="397">+SUM(AZ38:BK38)</f>
        <v>22533474</v>
      </c>
      <c r="BM38" s="123">
        <v>0</v>
      </c>
      <c r="BN38" s="128">
        <v>22533474</v>
      </c>
      <c r="BO38" s="128"/>
      <c r="BP38" s="128"/>
      <c r="BQ38" s="128"/>
      <c r="BR38" s="128"/>
      <c r="BS38" s="128"/>
      <c r="BT38" s="128"/>
      <c r="BU38" s="128"/>
      <c r="BV38" s="131"/>
      <c r="BW38" s="131"/>
      <c r="BX38" s="124"/>
      <c r="BY38" s="119">
        <f t="shared" ref="BY38:BY40" si="398">+SUM(BM38:BX38)</f>
        <v>22533474</v>
      </c>
      <c r="BZ38" s="123">
        <v>0</v>
      </c>
      <c r="CA38" s="128">
        <v>22533474</v>
      </c>
      <c r="CB38" s="128"/>
      <c r="CC38" s="128"/>
      <c r="CD38" s="128"/>
      <c r="CE38" s="128"/>
      <c r="CF38" s="128"/>
      <c r="CG38" s="128"/>
      <c r="CH38" s="128"/>
      <c r="CI38" s="131"/>
      <c r="CJ38" s="131"/>
      <c r="CK38" s="124"/>
      <c r="CL38" s="119">
        <f t="shared" ref="CL38:CL40" si="399">+SUM(BZ38:CK38)</f>
        <v>22533474</v>
      </c>
      <c r="CM38" s="128">
        <f t="shared" ref="CM38:CM40" si="400">+AI38-AY38</f>
        <v>0</v>
      </c>
      <c r="CN38" s="128">
        <f t="shared" ref="CN38:CN40" si="401">+AM38-AZ38</f>
        <v>263671083</v>
      </c>
      <c r="CO38" s="128">
        <f t="shared" ref="CO38:CO40" si="402">+BL38-BY38</f>
        <v>0</v>
      </c>
      <c r="CP38" s="128">
        <f t="shared" ref="CP38:CP40" si="403">+BY38-CL38</f>
        <v>0</v>
      </c>
      <c r="CQ38" s="267">
        <f t="shared" si="36"/>
        <v>1</v>
      </c>
      <c r="CR38" s="268">
        <f t="shared" si="37"/>
        <v>8.4605937932312442E-2</v>
      </c>
    </row>
    <row r="39" spans="1:96" s="108" customFormat="1" outlineLevel="3" x14ac:dyDescent="0.2">
      <c r="B39" s="340" t="str">
        <f t="shared" si="170"/>
        <v>A-1-0-1-9-310</v>
      </c>
      <c r="C39" s="145" t="s">
        <v>461</v>
      </c>
      <c r="D39" s="133" t="s">
        <v>407</v>
      </c>
      <c r="E39" s="235" t="s">
        <v>364</v>
      </c>
      <c r="F39" s="119">
        <v>305665573</v>
      </c>
      <c r="G39" s="120"/>
      <c r="H39" s="119"/>
      <c r="I39" s="120"/>
      <c r="J39" s="119"/>
      <c r="K39" s="120"/>
      <c r="L39" s="119"/>
      <c r="M39" s="120"/>
      <c r="N39" s="119"/>
      <c r="O39" s="120"/>
      <c r="P39" s="119"/>
      <c r="Q39" s="120"/>
      <c r="R39" s="119"/>
      <c r="S39" s="120"/>
      <c r="T39" s="119"/>
      <c r="U39" s="120"/>
      <c r="V39" s="119"/>
      <c r="W39" s="120"/>
      <c r="X39" s="119"/>
      <c r="Y39" s="120"/>
      <c r="Z39" s="119"/>
      <c r="AA39" s="120"/>
      <c r="AB39" s="119"/>
      <c r="AC39" s="120"/>
      <c r="AD39" s="119"/>
      <c r="AE39" s="120">
        <f t="shared" si="394"/>
        <v>0</v>
      </c>
      <c r="AF39" s="119">
        <f t="shared" si="395"/>
        <v>0</v>
      </c>
      <c r="AG39" s="119"/>
      <c r="AH39" s="119"/>
      <c r="AI39" s="126">
        <f t="shared" si="396"/>
        <v>305665573</v>
      </c>
      <c r="AJ39" s="119"/>
      <c r="AK39" s="119">
        <f t="shared" si="174"/>
        <v>305665573</v>
      </c>
      <c r="AL39" s="126">
        <f t="shared" si="175"/>
        <v>305665573</v>
      </c>
      <c r="AM39" s="123">
        <v>302608917</v>
      </c>
      <c r="AN39" s="128">
        <v>3056656</v>
      </c>
      <c r="AO39" s="128"/>
      <c r="AP39" s="128"/>
      <c r="AQ39" s="128"/>
      <c r="AR39" s="128"/>
      <c r="AS39" s="128"/>
      <c r="AT39" s="128"/>
      <c r="AU39" s="128"/>
      <c r="AV39" s="131"/>
      <c r="AW39" s="131"/>
      <c r="AX39" s="124"/>
      <c r="AY39" s="119">
        <f t="shared" si="320"/>
        <v>305665573</v>
      </c>
      <c r="AZ39" s="123">
        <v>37035160</v>
      </c>
      <c r="BA39" s="128">
        <v>33980074</v>
      </c>
      <c r="BB39" s="128"/>
      <c r="BC39" s="128"/>
      <c r="BD39" s="128"/>
      <c r="BE39" s="128"/>
      <c r="BF39" s="128"/>
      <c r="BG39" s="128"/>
      <c r="BH39" s="128"/>
      <c r="BI39" s="131"/>
      <c r="BJ39" s="131"/>
      <c r="BK39" s="124"/>
      <c r="BL39" s="119">
        <f t="shared" si="397"/>
        <v>71015234</v>
      </c>
      <c r="BM39" s="123">
        <v>37035160</v>
      </c>
      <c r="BN39" s="128">
        <v>33980074</v>
      </c>
      <c r="BO39" s="128"/>
      <c r="BP39" s="128"/>
      <c r="BQ39" s="128"/>
      <c r="BR39" s="128"/>
      <c r="BS39" s="128"/>
      <c r="BT39" s="128"/>
      <c r="BU39" s="128"/>
      <c r="BV39" s="131"/>
      <c r="BW39" s="131"/>
      <c r="BX39" s="124"/>
      <c r="BY39" s="119">
        <f t="shared" si="398"/>
        <v>71015234</v>
      </c>
      <c r="BZ39" s="123">
        <v>37035160</v>
      </c>
      <c r="CA39" s="128">
        <v>33980074</v>
      </c>
      <c r="CB39" s="128"/>
      <c r="CC39" s="128"/>
      <c r="CD39" s="128"/>
      <c r="CE39" s="128"/>
      <c r="CF39" s="128"/>
      <c r="CG39" s="128"/>
      <c r="CH39" s="128"/>
      <c r="CI39" s="131"/>
      <c r="CJ39" s="131"/>
      <c r="CK39" s="124"/>
      <c r="CL39" s="119">
        <f t="shared" si="399"/>
        <v>71015234</v>
      </c>
      <c r="CM39" s="128">
        <f t="shared" si="400"/>
        <v>0</v>
      </c>
      <c r="CN39" s="128">
        <f t="shared" si="401"/>
        <v>265573757</v>
      </c>
      <c r="CO39" s="128">
        <f t="shared" si="402"/>
        <v>0</v>
      </c>
      <c r="CP39" s="128">
        <f t="shared" si="403"/>
        <v>0</v>
      </c>
      <c r="CQ39" s="267">
        <f t="shared" si="36"/>
        <v>1</v>
      </c>
      <c r="CR39" s="268">
        <f t="shared" si="37"/>
        <v>0.23232984108419694</v>
      </c>
    </row>
    <row r="40" spans="1:96" s="137" customFormat="1" ht="20.25" customHeight="1" outlineLevel="2" x14ac:dyDescent="0.25">
      <c r="A40" s="134"/>
      <c r="B40" s="339"/>
      <c r="C40" s="141" t="s">
        <v>336</v>
      </c>
      <c r="D40" s="135">
        <v>10</v>
      </c>
      <c r="E40" s="312" t="s">
        <v>335</v>
      </c>
      <c r="F40" s="149">
        <v>0</v>
      </c>
      <c r="G40" s="156"/>
      <c r="H40" s="149"/>
      <c r="I40" s="156"/>
      <c r="J40" s="149"/>
      <c r="K40" s="156"/>
      <c r="L40" s="149"/>
      <c r="M40" s="156"/>
      <c r="N40" s="149"/>
      <c r="O40" s="156"/>
      <c r="P40" s="149"/>
      <c r="Q40" s="156"/>
      <c r="R40" s="149"/>
      <c r="S40" s="156"/>
      <c r="T40" s="149"/>
      <c r="U40" s="156"/>
      <c r="V40" s="149"/>
      <c r="W40" s="156"/>
      <c r="X40" s="149"/>
      <c r="Y40" s="156"/>
      <c r="Z40" s="149"/>
      <c r="AA40" s="156"/>
      <c r="AB40" s="149"/>
      <c r="AC40" s="156"/>
      <c r="AD40" s="149"/>
      <c r="AE40" s="113">
        <f t="shared" si="394"/>
        <v>0</v>
      </c>
      <c r="AF40" s="112">
        <f t="shared" si="395"/>
        <v>0</v>
      </c>
      <c r="AG40" s="149"/>
      <c r="AH40" s="149"/>
      <c r="AI40" s="247">
        <f t="shared" si="396"/>
        <v>0</v>
      </c>
      <c r="AJ40" s="149"/>
      <c r="AK40" s="119">
        <f t="shared" si="174"/>
        <v>0</v>
      </c>
      <c r="AL40" s="247">
        <f t="shared" si="175"/>
        <v>0</v>
      </c>
      <c r="AM40" s="262">
        <v>0</v>
      </c>
      <c r="AN40" s="128">
        <v>0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70"/>
      <c r="AY40" s="149">
        <f t="shared" si="320"/>
        <v>0</v>
      </c>
      <c r="AZ40" s="152">
        <v>0</v>
      </c>
      <c r="BA40" s="138">
        <v>0</v>
      </c>
      <c r="BB40" s="138"/>
      <c r="BC40" s="138"/>
      <c r="BD40" s="138"/>
      <c r="BE40" s="138"/>
      <c r="BF40" s="138"/>
      <c r="BG40" s="138"/>
      <c r="BH40" s="138"/>
      <c r="BI40" s="138"/>
      <c r="BJ40" s="138"/>
      <c r="BK40" s="170"/>
      <c r="BL40" s="149">
        <f t="shared" si="397"/>
        <v>0</v>
      </c>
      <c r="BM40" s="152"/>
      <c r="BN40" s="138">
        <v>0</v>
      </c>
      <c r="BO40" s="138"/>
      <c r="BP40" s="138"/>
      <c r="BQ40" s="138"/>
      <c r="BR40" s="138"/>
      <c r="BS40" s="138"/>
      <c r="BT40" s="138"/>
      <c r="BU40" s="138"/>
      <c r="BV40" s="138"/>
      <c r="BW40" s="138"/>
      <c r="BX40" s="170"/>
      <c r="BY40" s="149">
        <f t="shared" si="398"/>
        <v>0</v>
      </c>
      <c r="BZ40" s="152">
        <v>0</v>
      </c>
      <c r="CA40" s="138">
        <v>0</v>
      </c>
      <c r="CB40" s="138"/>
      <c r="CC40" s="138"/>
      <c r="CD40" s="138"/>
      <c r="CE40" s="138"/>
      <c r="CF40" s="138"/>
      <c r="CG40" s="138"/>
      <c r="CH40" s="138"/>
      <c r="CI40" s="138"/>
      <c r="CJ40" s="138"/>
      <c r="CK40" s="170"/>
      <c r="CL40" s="149">
        <f t="shared" si="399"/>
        <v>0</v>
      </c>
      <c r="CM40" s="128">
        <f t="shared" si="400"/>
        <v>0</v>
      </c>
      <c r="CN40" s="128">
        <f t="shared" si="401"/>
        <v>0</v>
      </c>
      <c r="CO40" s="128">
        <f t="shared" si="402"/>
        <v>0</v>
      </c>
      <c r="CP40" s="128">
        <f t="shared" si="403"/>
        <v>0</v>
      </c>
      <c r="CQ40" s="136">
        <f t="shared" si="36"/>
        <v>0</v>
      </c>
      <c r="CR40" s="178">
        <f t="shared" si="37"/>
        <v>0</v>
      </c>
    </row>
    <row r="41" spans="1:96" s="137" customFormat="1" ht="20.25" customHeight="1" outlineLevel="1" x14ac:dyDescent="0.25">
      <c r="A41" s="134"/>
      <c r="B41" s="339"/>
      <c r="C41" s="141" t="s">
        <v>602</v>
      </c>
      <c r="D41" s="135" t="s">
        <v>407</v>
      </c>
      <c r="E41" s="312" t="s">
        <v>603</v>
      </c>
      <c r="F41" s="149">
        <f>+F42</f>
        <v>2903210000</v>
      </c>
      <c r="G41" s="156">
        <f t="shared" ref="G41:AY41" si="404">+G42</f>
        <v>0</v>
      </c>
      <c r="H41" s="149">
        <f t="shared" si="404"/>
        <v>0</v>
      </c>
      <c r="I41" s="156">
        <f t="shared" ref="I41" si="405">+I42</f>
        <v>0</v>
      </c>
      <c r="J41" s="149">
        <f t="shared" ref="J41" si="406">+J42</f>
        <v>0</v>
      </c>
      <c r="K41" s="156">
        <f t="shared" ref="K41" si="407">+K42</f>
        <v>0</v>
      </c>
      <c r="L41" s="149">
        <f t="shared" ref="L41" si="408">+L42</f>
        <v>0</v>
      </c>
      <c r="M41" s="156">
        <f t="shared" ref="M41" si="409">+M42</f>
        <v>0</v>
      </c>
      <c r="N41" s="149">
        <f t="shared" ref="N41" si="410">+N42</f>
        <v>0</v>
      </c>
      <c r="O41" s="156">
        <f t="shared" ref="O41" si="411">+O42</f>
        <v>0</v>
      </c>
      <c r="P41" s="149">
        <f t="shared" ref="P41" si="412">+P42</f>
        <v>0</v>
      </c>
      <c r="Q41" s="156">
        <f t="shared" ref="Q41" si="413">+Q42</f>
        <v>0</v>
      </c>
      <c r="R41" s="149">
        <f t="shared" ref="R41" si="414">+R42</f>
        <v>0</v>
      </c>
      <c r="S41" s="156">
        <f t="shared" ref="S41" si="415">+S42</f>
        <v>0</v>
      </c>
      <c r="T41" s="149">
        <f t="shared" ref="T41" si="416">+T42</f>
        <v>0</v>
      </c>
      <c r="U41" s="156">
        <f t="shared" ref="U41" si="417">+U42</f>
        <v>0</v>
      </c>
      <c r="V41" s="149">
        <f t="shared" ref="V41" si="418">+V42</f>
        <v>0</v>
      </c>
      <c r="W41" s="156">
        <f t="shared" ref="W41" si="419">+W42</f>
        <v>0</v>
      </c>
      <c r="X41" s="149">
        <f t="shared" ref="X41" si="420">+X42</f>
        <v>0</v>
      </c>
      <c r="Y41" s="156">
        <f t="shared" ref="Y41" si="421">+Y42</f>
        <v>0</v>
      </c>
      <c r="Z41" s="149">
        <f t="shared" ref="Z41" si="422">+Z42</f>
        <v>0</v>
      </c>
      <c r="AA41" s="156">
        <f t="shared" ref="AA41" si="423">+AA42</f>
        <v>0</v>
      </c>
      <c r="AB41" s="149">
        <f t="shared" ref="AB41" si="424">+AB42</f>
        <v>0</v>
      </c>
      <c r="AC41" s="156">
        <f t="shared" ref="AC41" si="425">+AC42</f>
        <v>0</v>
      </c>
      <c r="AD41" s="149">
        <f t="shared" ref="AD41" si="426">+AD42</f>
        <v>0</v>
      </c>
      <c r="AE41" s="156">
        <f t="shared" ref="AE41" si="427">+AE42</f>
        <v>0</v>
      </c>
      <c r="AF41" s="149">
        <f t="shared" ref="AF41" si="428">+AF42</f>
        <v>0</v>
      </c>
      <c r="AG41" s="149">
        <f t="shared" si="404"/>
        <v>145160500</v>
      </c>
      <c r="AH41" s="149">
        <f t="shared" si="404"/>
        <v>0</v>
      </c>
      <c r="AI41" s="149">
        <f t="shared" si="404"/>
        <v>2758049500</v>
      </c>
      <c r="AJ41" s="149">
        <f t="shared" si="404"/>
        <v>0</v>
      </c>
      <c r="AK41" s="149">
        <f t="shared" si="404"/>
        <v>2023228372</v>
      </c>
      <c r="AL41" s="149">
        <f t="shared" si="404"/>
        <v>2758049500</v>
      </c>
      <c r="AM41" s="152">
        <f t="shared" si="404"/>
        <v>1906196272</v>
      </c>
      <c r="AN41" s="138">
        <f t="shared" si="404"/>
        <v>117032100</v>
      </c>
      <c r="AO41" s="138">
        <f t="shared" si="404"/>
        <v>0</v>
      </c>
      <c r="AP41" s="138">
        <f t="shared" si="404"/>
        <v>0</v>
      </c>
      <c r="AQ41" s="138">
        <f t="shared" si="404"/>
        <v>0</v>
      </c>
      <c r="AR41" s="138">
        <f t="shared" si="404"/>
        <v>0</v>
      </c>
      <c r="AS41" s="138">
        <f t="shared" si="404"/>
        <v>0</v>
      </c>
      <c r="AT41" s="138">
        <f t="shared" si="404"/>
        <v>0</v>
      </c>
      <c r="AU41" s="138">
        <f t="shared" si="404"/>
        <v>0</v>
      </c>
      <c r="AV41" s="138">
        <f t="shared" si="404"/>
        <v>0</v>
      </c>
      <c r="AW41" s="138">
        <f t="shared" si="404"/>
        <v>0</v>
      </c>
      <c r="AX41" s="170">
        <f t="shared" si="404"/>
        <v>0</v>
      </c>
      <c r="AY41" s="149">
        <f t="shared" si="404"/>
        <v>2023228372</v>
      </c>
      <c r="AZ41" s="152">
        <f t="shared" ref="AZ41" si="429">+AZ42</f>
        <v>1146699609</v>
      </c>
      <c r="BA41" s="138">
        <f t="shared" ref="BA41" si="430">+BA42</f>
        <v>608384065</v>
      </c>
      <c r="BB41" s="138">
        <f t="shared" ref="BB41" si="431">+BB42</f>
        <v>0</v>
      </c>
      <c r="BC41" s="138">
        <f t="shared" ref="BC41" si="432">+BC42</f>
        <v>0</v>
      </c>
      <c r="BD41" s="138">
        <f t="shared" ref="BD41" si="433">+BD42</f>
        <v>0</v>
      </c>
      <c r="BE41" s="138">
        <f t="shared" ref="BE41" si="434">+BE42</f>
        <v>0</v>
      </c>
      <c r="BF41" s="138">
        <f t="shared" ref="BF41" si="435">+BF42</f>
        <v>0</v>
      </c>
      <c r="BG41" s="138">
        <f t="shared" ref="BG41" si="436">+BG42</f>
        <v>0</v>
      </c>
      <c r="BH41" s="138">
        <f t="shared" ref="BH41" si="437">+BH42</f>
        <v>0</v>
      </c>
      <c r="BI41" s="138">
        <f t="shared" ref="BI41" si="438">+BI42</f>
        <v>0</v>
      </c>
      <c r="BJ41" s="138">
        <f t="shared" ref="BJ41" si="439">+BJ42</f>
        <v>0</v>
      </c>
      <c r="BK41" s="170">
        <f t="shared" ref="BK41" si="440">+BK42</f>
        <v>0</v>
      </c>
      <c r="BL41" s="149">
        <f t="shared" ref="BL41" si="441">+BL42</f>
        <v>1755083674</v>
      </c>
      <c r="BM41" s="152">
        <f t="shared" ref="BM41" si="442">+BM42</f>
        <v>0</v>
      </c>
      <c r="BN41" s="138">
        <f t="shared" ref="BN41" si="443">+BN42</f>
        <v>11364973</v>
      </c>
      <c r="BO41" s="138">
        <f t="shared" ref="BO41" si="444">+BO42</f>
        <v>0</v>
      </c>
      <c r="BP41" s="138">
        <f t="shared" ref="BP41" si="445">+BP42</f>
        <v>0</v>
      </c>
      <c r="BQ41" s="138">
        <f t="shared" ref="BQ41" si="446">+BQ42</f>
        <v>0</v>
      </c>
      <c r="BR41" s="138">
        <f t="shared" ref="BR41" si="447">+BR42</f>
        <v>0</v>
      </c>
      <c r="BS41" s="138">
        <f t="shared" ref="BS41" si="448">+BS42</f>
        <v>0</v>
      </c>
      <c r="BT41" s="138">
        <f t="shared" ref="BT41" si="449">+BT42</f>
        <v>0</v>
      </c>
      <c r="BU41" s="138">
        <f t="shared" ref="BU41" si="450">+BU42</f>
        <v>0</v>
      </c>
      <c r="BV41" s="138">
        <f t="shared" ref="BV41" si="451">+BV42</f>
        <v>0</v>
      </c>
      <c r="BW41" s="138">
        <f t="shared" ref="BW41" si="452">+BW42</f>
        <v>0</v>
      </c>
      <c r="BX41" s="170">
        <f t="shared" ref="BX41" si="453">+BX42</f>
        <v>0</v>
      </c>
      <c r="BY41" s="149">
        <f t="shared" ref="BY41" si="454">+BY42</f>
        <v>11364973</v>
      </c>
      <c r="BZ41" s="152">
        <f t="shared" ref="BZ41" si="455">+BZ42</f>
        <v>0</v>
      </c>
      <c r="CA41" s="138">
        <f t="shared" ref="CA41" si="456">+CA42</f>
        <v>11364973</v>
      </c>
      <c r="CB41" s="138">
        <f t="shared" ref="CB41" si="457">+CB42</f>
        <v>0</v>
      </c>
      <c r="CC41" s="138">
        <f t="shared" ref="CC41" si="458">+CC42</f>
        <v>0</v>
      </c>
      <c r="CD41" s="138">
        <f t="shared" ref="CD41" si="459">+CD42</f>
        <v>0</v>
      </c>
      <c r="CE41" s="138">
        <f t="shared" ref="CE41" si="460">+CE42</f>
        <v>0</v>
      </c>
      <c r="CF41" s="138">
        <f t="shared" ref="CF41" si="461">+CF42</f>
        <v>0</v>
      </c>
      <c r="CG41" s="138">
        <f t="shared" ref="CG41" si="462">+CG42</f>
        <v>0</v>
      </c>
      <c r="CH41" s="138">
        <f t="shared" ref="CH41" si="463">+CH42</f>
        <v>0</v>
      </c>
      <c r="CI41" s="138">
        <f t="shared" ref="CI41" si="464">+CI42</f>
        <v>0</v>
      </c>
      <c r="CJ41" s="138">
        <f t="shared" ref="CJ41" si="465">+CJ42</f>
        <v>0</v>
      </c>
      <c r="CK41" s="170">
        <f t="shared" ref="CK41" si="466">+CK42</f>
        <v>0</v>
      </c>
      <c r="CL41" s="149">
        <f t="shared" ref="CL41" si="467">+CL42</f>
        <v>11364973</v>
      </c>
      <c r="CM41" s="138">
        <f t="shared" ref="CM41:CP41" si="468">+CM42</f>
        <v>734821128</v>
      </c>
      <c r="CN41" s="138">
        <f t="shared" si="468"/>
        <v>759496663</v>
      </c>
      <c r="CO41" s="138">
        <f t="shared" si="468"/>
        <v>1743718701</v>
      </c>
      <c r="CP41" s="138">
        <f t="shared" si="468"/>
        <v>0</v>
      </c>
      <c r="CQ41" s="136">
        <f t="shared" si="36"/>
        <v>0.73357217555377452</v>
      </c>
      <c r="CR41" s="178">
        <f>IFERROR(BL41/AI41,0)</f>
        <v>0.63634959198520546</v>
      </c>
    </row>
    <row r="42" spans="1:96" s="108" customFormat="1" outlineLevel="2" x14ac:dyDescent="0.2">
      <c r="B42" s="340" t="str">
        <f>+C42&amp;"-"&amp;D42</f>
        <v>A-1-0-2-12-10</v>
      </c>
      <c r="C42" s="145" t="s">
        <v>462</v>
      </c>
      <c r="D42" s="133" t="s">
        <v>407</v>
      </c>
      <c r="E42" s="235" t="s">
        <v>365</v>
      </c>
      <c r="F42" s="119">
        <v>2903210000</v>
      </c>
      <c r="G42" s="120"/>
      <c r="H42" s="119"/>
      <c r="I42" s="120"/>
      <c r="J42" s="119"/>
      <c r="K42" s="120"/>
      <c r="L42" s="119"/>
      <c r="M42" s="120"/>
      <c r="N42" s="119"/>
      <c r="O42" s="120"/>
      <c r="P42" s="119"/>
      <c r="Q42" s="120"/>
      <c r="R42" s="119"/>
      <c r="S42" s="120"/>
      <c r="T42" s="119"/>
      <c r="U42" s="120"/>
      <c r="V42" s="119"/>
      <c r="W42" s="120"/>
      <c r="X42" s="119"/>
      <c r="Y42" s="120"/>
      <c r="Z42" s="119"/>
      <c r="AA42" s="120"/>
      <c r="AB42" s="119"/>
      <c r="AC42" s="120"/>
      <c r="AD42" s="119"/>
      <c r="AE42" s="120">
        <f t="shared" ref="AE42" si="469">+G42+I42+K42+M42+O42+Q42+S42+U42+W42+Y42+AA42+AC42</f>
        <v>0</v>
      </c>
      <c r="AF42" s="119">
        <f t="shared" ref="AF42" si="470">+H42+J42+L42+N42+P42+R42+T42+V42+X42+Z42+AB42+AD42</f>
        <v>0</v>
      </c>
      <c r="AG42" s="119">
        <v>145160500</v>
      </c>
      <c r="AH42" s="119"/>
      <c r="AI42" s="126">
        <f>+F42-AE42+AF42-AG42+AH42</f>
        <v>2758049500</v>
      </c>
      <c r="AJ42" s="119"/>
      <c r="AK42" s="119">
        <f t="shared" si="174"/>
        <v>2023228372</v>
      </c>
      <c r="AL42" s="126">
        <f t="shared" si="175"/>
        <v>2758049500</v>
      </c>
      <c r="AM42" s="123">
        <v>1906196272</v>
      </c>
      <c r="AN42" s="128">
        <v>117032100</v>
      </c>
      <c r="AO42" s="128"/>
      <c r="AP42" s="128"/>
      <c r="AQ42" s="128"/>
      <c r="AR42" s="128"/>
      <c r="AS42" s="128"/>
      <c r="AT42" s="128"/>
      <c r="AU42" s="128"/>
      <c r="AV42" s="131"/>
      <c r="AW42" s="131"/>
      <c r="AX42" s="124"/>
      <c r="AY42" s="119">
        <f t="shared" si="320"/>
        <v>2023228372</v>
      </c>
      <c r="AZ42" s="123">
        <v>1146699609</v>
      </c>
      <c r="BA42" s="128">
        <v>608384065</v>
      </c>
      <c r="BB42" s="128"/>
      <c r="BC42" s="128"/>
      <c r="BD42" s="128"/>
      <c r="BE42" s="128"/>
      <c r="BF42" s="128"/>
      <c r="BG42" s="128"/>
      <c r="BH42" s="128"/>
      <c r="BI42" s="131"/>
      <c r="BJ42" s="131"/>
      <c r="BK42" s="124"/>
      <c r="BL42" s="119">
        <f t="shared" ref="BL42" si="471">+SUM(AZ42:BK42)</f>
        <v>1755083674</v>
      </c>
      <c r="BM42" s="123">
        <v>0</v>
      </c>
      <c r="BN42" s="128">
        <v>11364973</v>
      </c>
      <c r="BO42" s="128"/>
      <c r="BP42" s="128"/>
      <c r="BQ42" s="128"/>
      <c r="BR42" s="128"/>
      <c r="BS42" s="128"/>
      <c r="BT42" s="128"/>
      <c r="BU42" s="128"/>
      <c r="BV42" s="131"/>
      <c r="BW42" s="131"/>
      <c r="BX42" s="124"/>
      <c r="BY42" s="119">
        <f t="shared" ref="BY42" si="472">+SUM(BM42:BX42)</f>
        <v>11364973</v>
      </c>
      <c r="BZ42" s="123">
        <v>0</v>
      </c>
      <c r="CA42" s="128">
        <v>11364973</v>
      </c>
      <c r="CB42" s="128"/>
      <c r="CC42" s="128"/>
      <c r="CD42" s="128"/>
      <c r="CE42" s="128"/>
      <c r="CF42" s="128"/>
      <c r="CG42" s="128"/>
      <c r="CH42" s="128"/>
      <c r="CI42" s="131"/>
      <c r="CJ42" s="131"/>
      <c r="CK42" s="124"/>
      <c r="CL42" s="119">
        <f t="shared" ref="CL42" si="473">+SUM(BZ42:CK42)</f>
        <v>11364973</v>
      </c>
      <c r="CM42" s="128">
        <f t="shared" ref="CM42" si="474">+AI42-AY42</f>
        <v>734821128</v>
      </c>
      <c r="CN42" s="128">
        <f t="shared" ref="CN42" si="475">+AM42-AZ42</f>
        <v>759496663</v>
      </c>
      <c r="CO42" s="128">
        <f t="shared" ref="CO42" si="476">+BL42-BY42</f>
        <v>1743718701</v>
      </c>
      <c r="CP42" s="128">
        <f t="shared" ref="CP42" si="477">+BY42-CL42</f>
        <v>0</v>
      </c>
      <c r="CQ42" s="267">
        <f t="shared" si="36"/>
        <v>0.73357217555377452</v>
      </c>
      <c r="CR42" s="268">
        <f t="shared" si="37"/>
        <v>0.63634959198520546</v>
      </c>
    </row>
    <row r="43" spans="1:96" s="137" customFormat="1" ht="35.25" customHeight="1" outlineLevel="1" x14ac:dyDescent="0.25">
      <c r="A43" s="134"/>
      <c r="B43" s="339"/>
      <c r="C43" s="141" t="s">
        <v>604</v>
      </c>
      <c r="D43" s="135" t="s">
        <v>407</v>
      </c>
      <c r="E43" s="312" t="s">
        <v>605</v>
      </c>
      <c r="F43" s="149">
        <f>+F44+F50+SUM(F55:F58)</f>
        <v>41464000000</v>
      </c>
      <c r="G43" s="156">
        <f t="shared" ref="G43:AY43" si="478">+G44+G50+SUM(G55:G58)</f>
        <v>0</v>
      </c>
      <c r="H43" s="149">
        <f t="shared" si="478"/>
        <v>0</v>
      </c>
      <c r="I43" s="156">
        <f t="shared" ref="I43" si="479">+I44+I50+SUM(I55:I58)</f>
        <v>0</v>
      </c>
      <c r="J43" s="149">
        <f t="shared" ref="J43" si="480">+J44+J50+SUM(J55:J58)</f>
        <v>0</v>
      </c>
      <c r="K43" s="156">
        <f t="shared" ref="K43" si="481">+K44+K50+SUM(K55:K58)</f>
        <v>0</v>
      </c>
      <c r="L43" s="149">
        <f t="shared" ref="L43" si="482">+L44+L50+SUM(L55:L58)</f>
        <v>0</v>
      </c>
      <c r="M43" s="156">
        <f t="shared" ref="M43" si="483">+M44+M50+SUM(M55:M58)</f>
        <v>0</v>
      </c>
      <c r="N43" s="149">
        <f t="shared" ref="N43" si="484">+N44+N50+SUM(N55:N58)</f>
        <v>0</v>
      </c>
      <c r="O43" s="156">
        <f t="shared" ref="O43" si="485">+O44+O50+SUM(O55:O58)</f>
        <v>0</v>
      </c>
      <c r="P43" s="149">
        <f t="shared" ref="P43" si="486">+P44+P50+SUM(P55:P58)</f>
        <v>0</v>
      </c>
      <c r="Q43" s="156">
        <f t="shared" ref="Q43" si="487">+Q44+Q50+SUM(Q55:Q58)</f>
        <v>0</v>
      </c>
      <c r="R43" s="149">
        <f t="shared" ref="R43" si="488">+R44+R50+SUM(R55:R58)</f>
        <v>0</v>
      </c>
      <c r="S43" s="156">
        <f t="shared" ref="S43" si="489">+S44+S50+SUM(S55:S58)</f>
        <v>0</v>
      </c>
      <c r="T43" s="149">
        <f t="shared" ref="T43" si="490">+T44+T50+SUM(T55:T58)</f>
        <v>0</v>
      </c>
      <c r="U43" s="156">
        <f t="shared" ref="U43" si="491">+U44+U50+SUM(U55:U58)</f>
        <v>0</v>
      </c>
      <c r="V43" s="149">
        <f t="shared" ref="V43" si="492">+V44+V50+SUM(V55:V58)</f>
        <v>0</v>
      </c>
      <c r="W43" s="156">
        <f t="shared" ref="W43" si="493">+W44+W50+SUM(W55:W58)</f>
        <v>0</v>
      </c>
      <c r="X43" s="149">
        <f t="shared" ref="X43" si="494">+X44+X50+SUM(X55:X58)</f>
        <v>0</v>
      </c>
      <c r="Y43" s="156">
        <f t="shared" ref="Y43" si="495">+Y44+Y50+SUM(Y55:Y58)</f>
        <v>0</v>
      </c>
      <c r="Z43" s="149">
        <f t="shared" ref="Z43" si="496">+Z44+Z50+SUM(Z55:Z58)</f>
        <v>0</v>
      </c>
      <c r="AA43" s="156">
        <f t="shared" ref="AA43" si="497">+AA44+AA50+SUM(AA55:AA58)</f>
        <v>0</v>
      </c>
      <c r="AB43" s="149">
        <f t="shared" ref="AB43" si="498">+AB44+AB50+SUM(AB55:AB58)</f>
        <v>0</v>
      </c>
      <c r="AC43" s="156">
        <f t="shared" ref="AC43" si="499">+AC44+AC50+SUM(AC55:AC58)</f>
        <v>0</v>
      </c>
      <c r="AD43" s="149">
        <f t="shared" ref="AD43" si="500">+AD44+AD50+SUM(AD55:AD58)</f>
        <v>0</v>
      </c>
      <c r="AE43" s="156">
        <f t="shared" ref="AE43" si="501">+AE44+AE50+SUM(AE55:AE58)</f>
        <v>0</v>
      </c>
      <c r="AF43" s="149">
        <f t="shared" ref="AF43" si="502">+AF44+AF50+SUM(AF55:AF58)</f>
        <v>0</v>
      </c>
      <c r="AG43" s="149">
        <f t="shared" si="478"/>
        <v>0</v>
      </c>
      <c r="AH43" s="149">
        <f t="shared" si="478"/>
        <v>0</v>
      </c>
      <c r="AI43" s="149">
        <f t="shared" si="478"/>
        <v>41464000000</v>
      </c>
      <c r="AJ43" s="149">
        <f t="shared" si="478"/>
        <v>0</v>
      </c>
      <c r="AK43" s="149">
        <f t="shared" si="478"/>
        <v>41464000000</v>
      </c>
      <c r="AL43" s="149">
        <f t="shared" ref="AL43" si="503">+AL44+AL50+SUM(AL55:AL58)</f>
        <v>41464000000</v>
      </c>
      <c r="AM43" s="152">
        <f t="shared" si="478"/>
        <v>41049360000</v>
      </c>
      <c r="AN43" s="138">
        <f t="shared" si="478"/>
        <v>414640000</v>
      </c>
      <c r="AO43" s="138">
        <f t="shared" si="478"/>
        <v>0</v>
      </c>
      <c r="AP43" s="138">
        <f t="shared" si="478"/>
        <v>0</v>
      </c>
      <c r="AQ43" s="138">
        <f t="shared" si="478"/>
        <v>0</v>
      </c>
      <c r="AR43" s="138">
        <f t="shared" si="478"/>
        <v>0</v>
      </c>
      <c r="AS43" s="138">
        <f t="shared" si="478"/>
        <v>0</v>
      </c>
      <c r="AT43" s="138">
        <f t="shared" si="478"/>
        <v>0</v>
      </c>
      <c r="AU43" s="138">
        <f t="shared" si="478"/>
        <v>0</v>
      </c>
      <c r="AV43" s="138">
        <f t="shared" si="478"/>
        <v>0</v>
      </c>
      <c r="AW43" s="138">
        <f t="shared" si="478"/>
        <v>0</v>
      </c>
      <c r="AX43" s="170">
        <f t="shared" si="478"/>
        <v>0</v>
      </c>
      <c r="AY43" s="149">
        <f t="shared" si="478"/>
        <v>41464000000</v>
      </c>
      <c r="AZ43" s="152">
        <f t="shared" ref="AZ43" si="504">+AZ44+AZ50+SUM(AZ55:AZ58)</f>
        <v>2711366849</v>
      </c>
      <c r="BA43" s="138">
        <f t="shared" ref="BA43" si="505">+BA44+BA50+SUM(BA55:BA58)</f>
        <v>2857704176</v>
      </c>
      <c r="BB43" s="138">
        <f t="shared" ref="BB43" si="506">+BB44+BB50+SUM(BB55:BB58)</f>
        <v>0</v>
      </c>
      <c r="BC43" s="138">
        <f t="shared" ref="BC43" si="507">+BC44+BC50+SUM(BC55:BC58)</f>
        <v>0</v>
      </c>
      <c r="BD43" s="138">
        <f t="shared" ref="BD43" si="508">+BD44+BD50+SUM(BD55:BD58)</f>
        <v>0</v>
      </c>
      <c r="BE43" s="138">
        <f t="shared" ref="BE43" si="509">+BE44+BE50+SUM(BE55:BE58)</f>
        <v>0</v>
      </c>
      <c r="BF43" s="138">
        <f t="shared" ref="BF43" si="510">+BF44+BF50+SUM(BF55:BF58)</f>
        <v>0</v>
      </c>
      <c r="BG43" s="138">
        <f t="shared" ref="BG43" si="511">+BG44+BG50+SUM(BG55:BG58)</f>
        <v>0</v>
      </c>
      <c r="BH43" s="138">
        <f t="shared" ref="BH43" si="512">+BH44+BH50+SUM(BH55:BH58)</f>
        <v>0</v>
      </c>
      <c r="BI43" s="138">
        <f t="shared" ref="BI43" si="513">+BI44+BI50+SUM(BI55:BI58)</f>
        <v>0</v>
      </c>
      <c r="BJ43" s="138">
        <f t="shared" ref="BJ43" si="514">+BJ44+BJ50+SUM(BJ55:BJ58)</f>
        <v>0</v>
      </c>
      <c r="BK43" s="170">
        <f t="shared" ref="BK43" si="515">+BK44+BK50+SUM(BK55:BK58)</f>
        <v>0</v>
      </c>
      <c r="BL43" s="149">
        <f t="shared" ref="BL43" si="516">+BL44+BL50+SUM(BL55:BL58)</f>
        <v>5569071025</v>
      </c>
      <c r="BM43" s="152">
        <f t="shared" ref="BM43" si="517">+BM44+BM50+SUM(BM55:BM58)</f>
        <v>2711366849</v>
      </c>
      <c r="BN43" s="138">
        <f t="shared" ref="BN43" si="518">+BN44+BN50+SUM(BN55:BN58)</f>
        <v>2857704176</v>
      </c>
      <c r="BO43" s="138">
        <f t="shared" ref="BO43" si="519">+BO44+BO50+SUM(BO55:BO58)</f>
        <v>0</v>
      </c>
      <c r="BP43" s="138">
        <f t="shared" ref="BP43" si="520">+BP44+BP50+SUM(BP55:BP58)</f>
        <v>0</v>
      </c>
      <c r="BQ43" s="138">
        <f t="shared" ref="BQ43" si="521">+BQ44+BQ50+SUM(BQ55:BQ58)</f>
        <v>0</v>
      </c>
      <c r="BR43" s="138">
        <f t="shared" ref="BR43" si="522">+BR44+BR50+SUM(BR55:BR58)</f>
        <v>0</v>
      </c>
      <c r="BS43" s="138">
        <f t="shared" ref="BS43" si="523">+BS44+BS50+SUM(BS55:BS58)</f>
        <v>0</v>
      </c>
      <c r="BT43" s="138">
        <f t="shared" ref="BT43" si="524">+BT44+BT50+SUM(BT55:BT58)</f>
        <v>0</v>
      </c>
      <c r="BU43" s="138">
        <f t="shared" ref="BU43" si="525">+BU44+BU50+SUM(BU55:BU58)</f>
        <v>0</v>
      </c>
      <c r="BV43" s="138">
        <f t="shared" ref="BV43" si="526">+BV44+BV50+SUM(BV55:BV58)</f>
        <v>0</v>
      </c>
      <c r="BW43" s="138">
        <f t="shared" ref="BW43" si="527">+BW44+BW50+SUM(BW55:BW58)</f>
        <v>0</v>
      </c>
      <c r="BX43" s="170">
        <f t="shared" ref="BX43" si="528">+BX44+BX50+SUM(BX55:BX58)</f>
        <v>0</v>
      </c>
      <c r="BY43" s="149">
        <f t="shared" ref="BY43" si="529">+BY44+BY50+SUM(BY55:BY58)</f>
        <v>5569071025</v>
      </c>
      <c r="BZ43" s="152">
        <f t="shared" ref="BZ43" si="530">+BZ44+BZ50+SUM(BZ55:BZ58)</f>
        <v>4928708</v>
      </c>
      <c r="CA43" s="138">
        <f t="shared" ref="CA43" si="531">+CA44+CA50+SUM(CA55:CA58)</f>
        <v>5564142317</v>
      </c>
      <c r="CB43" s="138">
        <f t="shared" ref="CB43" si="532">+CB44+CB50+SUM(CB55:CB58)</f>
        <v>0</v>
      </c>
      <c r="CC43" s="138">
        <f t="shared" ref="CC43" si="533">+CC44+CC50+SUM(CC55:CC58)</f>
        <v>0</v>
      </c>
      <c r="CD43" s="138">
        <f t="shared" ref="CD43" si="534">+CD44+CD50+SUM(CD55:CD58)</f>
        <v>0</v>
      </c>
      <c r="CE43" s="138">
        <f t="shared" ref="CE43" si="535">+CE44+CE50+SUM(CE55:CE58)</f>
        <v>0</v>
      </c>
      <c r="CF43" s="138">
        <f t="shared" ref="CF43" si="536">+CF44+CF50+SUM(CF55:CF58)</f>
        <v>0</v>
      </c>
      <c r="CG43" s="138">
        <f t="shared" ref="CG43" si="537">+CG44+CG50+SUM(CG55:CG58)</f>
        <v>0</v>
      </c>
      <c r="CH43" s="138">
        <f t="shared" ref="CH43" si="538">+CH44+CH50+SUM(CH55:CH58)</f>
        <v>0</v>
      </c>
      <c r="CI43" s="138">
        <f t="shared" ref="CI43" si="539">+CI44+CI50+SUM(CI55:CI58)</f>
        <v>0</v>
      </c>
      <c r="CJ43" s="138">
        <f t="shared" ref="CJ43" si="540">+CJ44+CJ50+SUM(CJ55:CJ58)</f>
        <v>0</v>
      </c>
      <c r="CK43" s="170">
        <f t="shared" ref="CK43" si="541">+CK44+CK50+SUM(CK55:CK58)</f>
        <v>0</v>
      </c>
      <c r="CL43" s="149">
        <f t="shared" ref="CL43" si="542">+CL44+CL50+SUM(CL55:CL58)</f>
        <v>5569071025</v>
      </c>
      <c r="CM43" s="138">
        <f t="shared" ref="CM43:CP43" si="543">+CM44+CM50+SUM(CM55:CM58)</f>
        <v>0</v>
      </c>
      <c r="CN43" s="138">
        <f t="shared" si="543"/>
        <v>38337993151</v>
      </c>
      <c r="CO43" s="138">
        <f t="shared" si="543"/>
        <v>0</v>
      </c>
      <c r="CP43" s="138">
        <f t="shared" si="543"/>
        <v>0</v>
      </c>
      <c r="CQ43" s="136">
        <f t="shared" si="36"/>
        <v>1</v>
      </c>
      <c r="CR43" s="178">
        <f t="shared" si="37"/>
        <v>0.13431099327127147</v>
      </c>
    </row>
    <row r="44" spans="1:96" s="137" customFormat="1" ht="35.25" customHeight="1" outlineLevel="2" x14ac:dyDescent="0.25">
      <c r="A44" s="134"/>
      <c r="B44" s="339"/>
      <c r="C44" s="141" t="s">
        <v>606</v>
      </c>
      <c r="D44" s="135" t="s">
        <v>407</v>
      </c>
      <c r="E44" s="312" t="s">
        <v>607</v>
      </c>
      <c r="F44" s="149">
        <f>+SUM(F45:F49)</f>
        <v>22033969600</v>
      </c>
      <c r="G44" s="156">
        <f t="shared" ref="G44:AY44" si="544">+SUM(G45:G49)</f>
        <v>0</v>
      </c>
      <c r="H44" s="149">
        <f t="shared" si="544"/>
        <v>0</v>
      </c>
      <c r="I44" s="156">
        <f t="shared" ref="I44" si="545">+SUM(I45:I49)</f>
        <v>0</v>
      </c>
      <c r="J44" s="149">
        <f t="shared" ref="J44" si="546">+SUM(J45:J49)</f>
        <v>0</v>
      </c>
      <c r="K44" s="156">
        <f t="shared" ref="K44" si="547">+SUM(K45:K49)</f>
        <v>0</v>
      </c>
      <c r="L44" s="149">
        <f t="shared" ref="L44" si="548">+SUM(L45:L49)</f>
        <v>0</v>
      </c>
      <c r="M44" s="156">
        <f t="shared" ref="M44" si="549">+SUM(M45:M49)</f>
        <v>0</v>
      </c>
      <c r="N44" s="149">
        <f t="shared" ref="N44" si="550">+SUM(N45:N49)</f>
        <v>0</v>
      </c>
      <c r="O44" s="156">
        <f t="shared" ref="O44" si="551">+SUM(O45:O49)</f>
        <v>0</v>
      </c>
      <c r="P44" s="149">
        <f t="shared" ref="P44" si="552">+SUM(P45:P49)</f>
        <v>0</v>
      </c>
      <c r="Q44" s="156">
        <f t="shared" ref="Q44" si="553">+SUM(Q45:Q49)</f>
        <v>0</v>
      </c>
      <c r="R44" s="149">
        <f t="shared" ref="R44" si="554">+SUM(R45:R49)</f>
        <v>0</v>
      </c>
      <c r="S44" s="156">
        <f t="shared" ref="S44" si="555">+SUM(S45:S49)</f>
        <v>0</v>
      </c>
      <c r="T44" s="149">
        <f t="shared" ref="T44" si="556">+SUM(T45:T49)</f>
        <v>0</v>
      </c>
      <c r="U44" s="156">
        <f t="shared" ref="U44" si="557">+SUM(U45:U49)</f>
        <v>0</v>
      </c>
      <c r="V44" s="149">
        <f t="shared" ref="V44" si="558">+SUM(V45:V49)</f>
        <v>0</v>
      </c>
      <c r="W44" s="156">
        <f t="shared" ref="W44" si="559">+SUM(W45:W49)</f>
        <v>0</v>
      </c>
      <c r="X44" s="149">
        <f t="shared" ref="X44" si="560">+SUM(X45:X49)</f>
        <v>0</v>
      </c>
      <c r="Y44" s="156">
        <f t="shared" ref="Y44" si="561">+SUM(Y45:Y49)</f>
        <v>0</v>
      </c>
      <c r="Z44" s="149">
        <f t="shared" ref="Z44" si="562">+SUM(Z45:Z49)</f>
        <v>0</v>
      </c>
      <c r="AA44" s="156">
        <f t="shared" ref="AA44" si="563">+SUM(AA45:AA49)</f>
        <v>0</v>
      </c>
      <c r="AB44" s="149">
        <f t="shared" ref="AB44" si="564">+SUM(AB45:AB49)</f>
        <v>0</v>
      </c>
      <c r="AC44" s="156">
        <f t="shared" ref="AC44" si="565">+SUM(AC45:AC49)</f>
        <v>0</v>
      </c>
      <c r="AD44" s="149">
        <f t="shared" ref="AD44" si="566">+SUM(AD45:AD49)</f>
        <v>0</v>
      </c>
      <c r="AE44" s="156">
        <f t="shared" ref="AE44" si="567">+SUM(AE45:AE49)</f>
        <v>0</v>
      </c>
      <c r="AF44" s="149">
        <f t="shared" ref="AF44" si="568">+SUM(AF45:AF49)</f>
        <v>0</v>
      </c>
      <c r="AG44" s="149">
        <f t="shared" si="544"/>
        <v>0</v>
      </c>
      <c r="AH44" s="149">
        <f t="shared" si="544"/>
        <v>0</v>
      </c>
      <c r="AI44" s="149">
        <f t="shared" si="544"/>
        <v>22033969600</v>
      </c>
      <c r="AJ44" s="149">
        <f t="shared" si="544"/>
        <v>0</v>
      </c>
      <c r="AK44" s="149">
        <f t="shared" si="544"/>
        <v>22033969600</v>
      </c>
      <c r="AL44" s="149">
        <f t="shared" ref="AL44" si="569">+SUM(AL45:AL49)</f>
        <v>22033969600</v>
      </c>
      <c r="AM44" s="152">
        <f t="shared" si="544"/>
        <v>21813629904</v>
      </c>
      <c r="AN44" s="138">
        <f t="shared" si="544"/>
        <v>220339696</v>
      </c>
      <c r="AO44" s="138">
        <f t="shared" si="544"/>
        <v>0</v>
      </c>
      <c r="AP44" s="138">
        <f t="shared" si="544"/>
        <v>0</v>
      </c>
      <c r="AQ44" s="138">
        <f t="shared" si="544"/>
        <v>0</v>
      </c>
      <c r="AR44" s="138">
        <f t="shared" si="544"/>
        <v>0</v>
      </c>
      <c r="AS44" s="138">
        <f t="shared" si="544"/>
        <v>0</v>
      </c>
      <c r="AT44" s="138">
        <f t="shared" si="544"/>
        <v>0</v>
      </c>
      <c r="AU44" s="138">
        <f t="shared" si="544"/>
        <v>0</v>
      </c>
      <c r="AV44" s="138">
        <f t="shared" si="544"/>
        <v>0</v>
      </c>
      <c r="AW44" s="138">
        <f t="shared" si="544"/>
        <v>0</v>
      </c>
      <c r="AX44" s="170">
        <f t="shared" si="544"/>
        <v>0</v>
      </c>
      <c r="AY44" s="149">
        <f t="shared" si="544"/>
        <v>22033969600</v>
      </c>
      <c r="AZ44" s="152">
        <f t="shared" ref="AZ44" si="570">+SUM(AZ45:AZ49)</f>
        <v>1389748359</v>
      </c>
      <c r="BA44" s="138">
        <f t="shared" ref="BA44" si="571">+SUM(BA45:BA49)</f>
        <v>1471016439</v>
      </c>
      <c r="BB44" s="138">
        <f t="shared" ref="BB44" si="572">+SUM(BB45:BB49)</f>
        <v>0</v>
      </c>
      <c r="BC44" s="138">
        <f t="shared" ref="BC44" si="573">+SUM(BC45:BC49)</f>
        <v>0</v>
      </c>
      <c r="BD44" s="138">
        <f t="shared" ref="BD44" si="574">+SUM(BD45:BD49)</f>
        <v>0</v>
      </c>
      <c r="BE44" s="138">
        <f t="shared" ref="BE44" si="575">+SUM(BE45:BE49)</f>
        <v>0</v>
      </c>
      <c r="BF44" s="138">
        <f t="shared" ref="BF44" si="576">+SUM(BF45:BF49)</f>
        <v>0</v>
      </c>
      <c r="BG44" s="138">
        <f t="shared" ref="BG44" si="577">+SUM(BG45:BG49)</f>
        <v>0</v>
      </c>
      <c r="BH44" s="138">
        <f t="shared" ref="BH44" si="578">+SUM(BH45:BH49)</f>
        <v>0</v>
      </c>
      <c r="BI44" s="138">
        <f t="shared" ref="BI44" si="579">+SUM(BI45:BI49)</f>
        <v>0</v>
      </c>
      <c r="BJ44" s="138">
        <f t="shared" ref="BJ44" si="580">+SUM(BJ45:BJ49)</f>
        <v>0</v>
      </c>
      <c r="BK44" s="170">
        <f t="shared" ref="BK44" si="581">+SUM(BK45:BK49)</f>
        <v>0</v>
      </c>
      <c r="BL44" s="149">
        <f t="shared" ref="BL44" si="582">+SUM(BL45:BL49)</f>
        <v>2860764798</v>
      </c>
      <c r="BM44" s="152">
        <f t="shared" ref="BM44" si="583">+SUM(BM45:BM49)</f>
        <v>1389748359</v>
      </c>
      <c r="BN44" s="138">
        <f t="shared" ref="BN44" si="584">+SUM(BN45:BN49)</f>
        <v>1471016439</v>
      </c>
      <c r="BO44" s="138">
        <f t="shared" ref="BO44" si="585">+SUM(BO45:BO49)</f>
        <v>0</v>
      </c>
      <c r="BP44" s="138">
        <f t="shared" ref="BP44" si="586">+SUM(BP45:BP49)</f>
        <v>0</v>
      </c>
      <c r="BQ44" s="138">
        <f t="shared" ref="BQ44" si="587">+SUM(BQ45:BQ49)</f>
        <v>0</v>
      </c>
      <c r="BR44" s="138">
        <f t="shared" ref="BR44" si="588">+SUM(BR45:BR49)</f>
        <v>0</v>
      </c>
      <c r="BS44" s="138">
        <f t="shared" ref="BS44" si="589">+SUM(BS45:BS49)</f>
        <v>0</v>
      </c>
      <c r="BT44" s="138">
        <f t="shared" ref="BT44" si="590">+SUM(BT45:BT49)</f>
        <v>0</v>
      </c>
      <c r="BU44" s="138">
        <f t="shared" ref="BU44" si="591">+SUM(BU45:BU49)</f>
        <v>0</v>
      </c>
      <c r="BV44" s="138">
        <f t="shared" ref="BV44" si="592">+SUM(BV45:BV49)</f>
        <v>0</v>
      </c>
      <c r="BW44" s="138">
        <f t="shared" ref="BW44" si="593">+SUM(BW45:BW49)</f>
        <v>0</v>
      </c>
      <c r="BX44" s="170">
        <f t="shared" ref="BX44" si="594">+SUM(BX45:BX49)</f>
        <v>0</v>
      </c>
      <c r="BY44" s="149">
        <f t="shared" ref="BY44" si="595">+SUM(BY45:BY49)</f>
        <v>2860764798</v>
      </c>
      <c r="BZ44" s="152">
        <f t="shared" ref="BZ44" si="596">+SUM(BZ45:BZ49)</f>
        <v>4928708</v>
      </c>
      <c r="CA44" s="138">
        <f t="shared" ref="CA44" si="597">+SUM(CA45:CA49)</f>
        <v>2855836090</v>
      </c>
      <c r="CB44" s="138">
        <f t="shared" ref="CB44" si="598">+SUM(CB45:CB49)</f>
        <v>0</v>
      </c>
      <c r="CC44" s="138">
        <f t="shared" ref="CC44" si="599">+SUM(CC45:CC49)</f>
        <v>0</v>
      </c>
      <c r="CD44" s="138">
        <f t="shared" ref="CD44" si="600">+SUM(CD45:CD49)</f>
        <v>0</v>
      </c>
      <c r="CE44" s="138">
        <f t="shared" ref="CE44" si="601">+SUM(CE45:CE49)</f>
        <v>0</v>
      </c>
      <c r="CF44" s="138">
        <f t="shared" ref="CF44" si="602">+SUM(CF45:CF49)</f>
        <v>0</v>
      </c>
      <c r="CG44" s="138">
        <f t="shared" ref="CG44" si="603">+SUM(CG45:CG49)</f>
        <v>0</v>
      </c>
      <c r="CH44" s="138">
        <f t="shared" ref="CH44" si="604">+SUM(CH45:CH49)</f>
        <v>0</v>
      </c>
      <c r="CI44" s="138">
        <f t="shared" ref="CI44" si="605">+SUM(CI45:CI49)</f>
        <v>0</v>
      </c>
      <c r="CJ44" s="138">
        <f t="shared" ref="CJ44" si="606">+SUM(CJ45:CJ49)</f>
        <v>0</v>
      </c>
      <c r="CK44" s="170">
        <f t="shared" ref="CK44" si="607">+SUM(CK45:CK49)</f>
        <v>0</v>
      </c>
      <c r="CL44" s="149">
        <f t="shared" ref="CL44" si="608">+SUM(CL45:CL49)</f>
        <v>2860764798</v>
      </c>
      <c r="CM44" s="138">
        <f t="shared" ref="CM44:CP44" si="609">+SUM(CM45:CM49)</f>
        <v>0</v>
      </c>
      <c r="CN44" s="138">
        <f t="shared" si="609"/>
        <v>20423881545</v>
      </c>
      <c r="CO44" s="138">
        <f t="shared" si="609"/>
        <v>0</v>
      </c>
      <c r="CP44" s="138">
        <f t="shared" si="609"/>
        <v>0</v>
      </c>
      <c r="CQ44" s="136">
        <f t="shared" si="36"/>
        <v>1</v>
      </c>
      <c r="CR44" s="178">
        <f t="shared" si="37"/>
        <v>0.12983428995926363</v>
      </c>
    </row>
    <row r="45" spans="1:96" s="108" customFormat="1" outlineLevel="3" x14ac:dyDescent="0.2">
      <c r="B45" s="340" t="str">
        <f t="shared" ref="B45:B54" si="610">+C45&amp;D45</f>
        <v>A-1-0-5-1-110</v>
      </c>
      <c r="C45" s="145" t="s">
        <v>463</v>
      </c>
      <c r="D45" s="133" t="s">
        <v>407</v>
      </c>
      <c r="E45" s="235" t="s">
        <v>366</v>
      </c>
      <c r="F45" s="119">
        <v>4247370203</v>
      </c>
      <c r="G45" s="120"/>
      <c r="H45" s="119"/>
      <c r="I45" s="120"/>
      <c r="J45" s="119"/>
      <c r="K45" s="120"/>
      <c r="L45" s="119"/>
      <c r="M45" s="120"/>
      <c r="N45" s="119"/>
      <c r="O45" s="120"/>
      <c r="P45" s="119"/>
      <c r="Q45" s="120"/>
      <c r="R45" s="119"/>
      <c r="S45" s="120"/>
      <c r="T45" s="119"/>
      <c r="U45" s="120"/>
      <c r="V45" s="119"/>
      <c r="W45" s="120"/>
      <c r="X45" s="119"/>
      <c r="Y45" s="120"/>
      <c r="Z45" s="119"/>
      <c r="AA45" s="120"/>
      <c r="AB45" s="119"/>
      <c r="AC45" s="120"/>
      <c r="AD45" s="119"/>
      <c r="AE45" s="120">
        <f t="shared" ref="AE45:AE49" si="611">+G45+I45+K45+M45+O45+Q45+S45+U45+W45+Y45+AA45+AC45</f>
        <v>0</v>
      </c>
      <c r="AF45" s="119">
        <f t="shared" ref="AF45:AF49" si="612">+H45+J45+L45+N45+P45+R45+T45+V45+X45+Z45+AB45+AD45</f>
        <v>0</v>
      </c>
      <c r="AG45" s="119"/>
      <c r="AH45" s="119"/>
      <c r="AI45" s="126">
        <f t="shared" ref="AI45:AI49" si="613">+F45-AE45+AF45-AG45+AH45</f>
        <v>4247370203</v>
      </c>
      <c r="AJ45" s="119"/>
      <c r="AK45" s="119">
        <f t="shared" ref="AK45:AK58" si="614">+AJ45+AY45</f>
        <v>4247370203</v>
      </c>
      <c r="AL45" s="126">
        <f t="shared" ref="AL45:AL49" si="615">+AI45-AJ45</f>
        <v>4247370203</v>
      </c>
      <c r="AM45" s="123">
        <v>4204896502</v>
      </c>
      <c r="AN45" s="128">
        <v>42473701</v>
      </c>
      <c r="AO45" s="128"/>
      <c r="AP45" s="128"/>
      <c r="AQ45" s="128"/>
      <c r="AR45" s="128"/>
      <c r="AS45" s="128"/>
      <c r="AT45" s="128"/>
      <c r="AU45" s="128"/>
      <c r="AV45" s="131"/>
      <c r="AW45" s="131"/>
      <c r="AX45" s="124"/>
      <c r="AY45" s="119">
        <f t="shared" ref="AY45:AY49" si="616">+SUM(AM45:AX45)</f>
        <v>4247370203</v>
      </c>
      <c r="AZ45" s="123">
        <v>274564700</v>
      </c>
      <c r="BA45" s="128">
        <v>300673600</v>
      </c>
      <c r="BB45" s="128"/>
      <c r="BC45" s="128"/>
      <c r="BD45" s="128"/>
      <c r="BE45" s="128"/>
      <c r="BF45" s="128"/>
      <c r="BG45" s="128"/>
      <c r="BH45" s="128"/>
      <c r="BI45" s="131"/>
      <c r="BJ45" s="131"/>
      <c r="BK45" s="124"/>
      <c r="BL45" s="119">
        <f t="shared" ref="BL45:BL49" si="617">+SUM(AZ45:BK45)</f>
        <v>575238300</v>
      </c>
      <c r="BM45" s="123">
        <v>274564700</v>
      </c>
      <c r="BN45" s="128">
        <v>300673600</v>
      </c>
      <c r="BO45" s="128"/>
      <c r="BP45" s="128"/>
      <c r="BQ45" s="128"/>
      <c r="BR45" s="128"/>
      <c r="BS45" s="128"/>
      <c r="BT45" s="128"/>
      <c r="BU45" s="128"/>
      <c r="BV45" s="131"/>
      <c r="BW45" s="131"/>
      <c r="BX45" s="124"/>
      <c r="BY45" s="119">
        <f t="shared" ref="BY45:BY49" si="618">+SUM(BM45:BX45)</f>
        <v>575238300</v>
      </c>
      <c r="BZ45" s="123">
        <v>0</v>
      </c>
      <c r="CA45" s="128">
        <v>575238300</v>
      </c>
      <c r="CB45" s="128"/>
      <c r="CC45" s="128"/>
      <c r="CD45" s="128"/>
      <c r="CE45" s="128"/>
      <c r="CF45" s="128"/>
      <c r="CG45" s="128"/>
      <c r="CH45" s="128"/>
      <c r="CI45" s="131"/>
      <c r="CJ45" s="131"/>
      <c r="CK45" s="124"/>
      <c r="CL45" s="119">
        <f t="shared" ref="CL45:CL49" si="619">+SUM(BZ45:CK45)</f>
        <v>575238300</v>
      </c>
      <c r="CM45" s="128">
        <f t="shared" ref="CM45:CM49" si="620">+AI45-AY45</f>
        <v>0</v>
      </c>
      <c r="CN45" s="128">
        <f t="shared" ref="CN45:CN49" si="621">+AM45-AZ45</f>
        <v>3930331802</v>
      </c>
      <c r="CO45" s="128">
        <f t="shared" ref="CO45:CO49" si="622">+BL45-BY45</f>
        <v>0</v>
      </c>
      <c r="CP45" s="128">
        <f t="shared" ref="CP45:CP49" si="623">+BY45-CL45</f>
        <v>0</v>
      </c>
      <c r="CQ45" s="267">
        <f t="shared" si="36"/>
        <v>1</v>
      </c>
      <c r="CR45" s="268">
        <f t="shared" si="37"/>
        <v>0.13543399150695601</v>
      </c>
    </row>
    <row r="46" spans="1:96" s="108" customFormat="1" ht="36" outlineLevel="3" x14ac:dyDescent="0.2">
      <c r="B46" s="340" t="str">
        <f t="shared" si="610"/>
        <v>A-1-0-5-1-210</v>
      </c>
      <c r="C46" s="145" t="s">
        <v>464</v>
      </c>
      <c r="D46" s="133" t="s">
        <v>407</v>
      </c>
      <c r="E46" s="235" t="s">
        <v>367</v>
      </c>
      <c r="F46" s="119">
        <v>2967203153</v>
      </c>
      <c r="G46" s="120"/>
      <c r="H46" s="119"/>
      <c r="I46" s="120"/>
      <c r="J46" s="119"/>
      <c r="K46" s="120"/>
      <c r="L46" s="119"/>
      <c r="M46" s="120"/>
      <c r="N46" s="119"/>
      <c r="O46" s="120"/>
      <c r="P46" s="119"/>
      <c r="Q46" s="120"/>
      <c r="R46" s="119"/>
      <c r="S46" s="120"/>
      <c r="T46" s="119"/>
      <c r="U46" s="120"/>
      <c r="V46" s="119"/>
      <c r="W46" s="120"/>
      <c r="X46" s="119"/>
      <c r="Y46" s="120"/>
      <c r="Z46" s="119"/>
      <c r="AA46" s="120"/>
      <c r="AB46" s="119"/>
      <c r="AC46" s="120"/>
      <c r="AD46" s="119"/>
      <c r="AE46" s="120">
        <f t="shared" si="611"/>
        <v>0</v>
      </c>
      <c r="AF46" s="119">
        <f t="shared" si="612"/>
        <v>0</v>
      </c>
      <c r="AG46" s="119"/>
      <c r="AH46" s="119"/>
      <c r="AI46" s="126">
        <f t="shared" si="613"/>
        <v>2967203153</v>
      </c>
      <c r="AJ46" s="119"/>
      <c r="AK46" s="119">
        <f t="shared" si="614"/>
        <v>2967203153</v>
      </c>
      <c r="AL46" s="126">
        <f t="shared" si="615"/>
        <v>2967203153</v>
      </c>
      <c r="AM46" s="123">
        <v>2937531121</v>
      </c>
      <c r="AN46" s="128">
        <v>29672032</v>
      </c>
      <c r="AO46" s="128"/>
      <c r="AP46" s="128"/>
      <c r="AQ46" s="128"/>
      <c r="AR46" s="128"/>
      <c r="AS46" s="128"/>
      <c r="AT46" s="128"/>
      <c r="AU46" s="128"/>
      <c r="AV46" s="131"/>
      <c r="AW46" s="131"/>
      <c r="AX46" s="124"/>
      <c r="AY46" s="119">
        <f t="shared" si="616"/>
        <v>2967203153</v>
      </c>
      <c r="AZ46" s="123">
        <v>4928708</v>
      </c>
      <c r="BA46" s="128">
        <v>1046996</v>
      </c>
      <c r="BB46" s="128"/>
      <c r="BC46" s="128"/>
      <c r="BD46" s="128"/>
      <c r="BE46" s="128"/>
      <c r="BF46" s="128"/>
      <c r="BG46" s="128"/>
      <c r="BH46" s="128"/>
      <c r="BI46" s="131"/>
      <c r="BJ46" s="131"/>
      <c r="BK46" s="124"/>
      <c r="BL46" s="119">
        <f t="shared" si="617"/>
        <v>5975704</v>
      </c>
      <c r="BM46" s="123">
        <v>4928708</v>
      </c>
      <c r="BN46" s="128">
        <v>1046996</v>
      </c>
      <c r="BO46" s="128"/>
      <c r="BP46" s="128"/>
      <c r="BQ46" s="128"/>
      <c r="BR46" s="128"/>
      <c r="BS46" s="128"/>
      <c r="BT46" s="128"/>
      <c r="BU46" s="128"/>
      <c r="BV46" s="131"/>
      <c r="BW46" s="131"/>
      <c r="BX46" s="124"/>
      <c r="BY46" s="119">
        <f t="shared" si="618"/>
        <v>5975704</v>
      </c>
      <c r="BZ46" s="123">
        <v>4928708</v>
      </c>
      <c r="CA46" s="128">
        <v>1046996</v>
      </c>
      <c r="CB46" s="128"/>
      <c r="CC46" s="128"/>
      <c r="CD46" s="128"/>
      <c r="CE46" s="128"/>
      <c r="CF46" s="128"/>
      <c r="CG46" s="128"/>
      <c r="CH46" s="128"/>
      <c r="CI46" s="131"/>
      <c r="CJ46" s="131"/>
      <c r="CK46" s="124"/>
      <c r="CL46" s="119">
        <f t="shared" si="619"/>
        <v>5975704</v>
      </c>
      <c r="CM46" s="128">
        <f t="shared" si="620"/>
        <v>0</v>
      </c>
      <c r="CN46" s="128">
        <f t="shared" si="621"/>
        <v>2932602413</v>
      </c>
      <c r="CO46" s="128">
        <f t="shared" si="622"/>
        <v>0</v>
      </c>
      <c r="CP46" s="128">
        <f t="shared" si="623"/>
        <v>0</v>
      </c>
      <c r="CQ46" s="267">
        <f t="shared" si="36"/>
        <v>1</v>
      </c>
      <c r="CR46" s="268">
        <f t="shared" si="37"/>
        <v>2.0139180540969183E-3</v>
      </c>
    </row>
    <row r="47" spans="1:96" s="108" customFormat="1" ht="36" outlineLevel="3" x14ac:dyDescent="0.2">
      <c r="B47" s="340" t="str">
        <f t="shared" si="610"/>
        <v>A-1-0-5-1-310</v>
      </c>
      <c r="C47" s="145" t="s">
        <v>465</v>
      </c>
      <c r="D47" s="133" t="s">
        <v>407</v>
      </c>
      <c r="E47" s="235" t="s">
        <v>368</v>
      </c>
      <c r="F47" s="119">
        <v>5438480408</v>
      </c>
      <c r="G47" s="120"/>
      <c r="H47" s="119"/>
      <c r="I47" s="120"/>
      <c r="J47" s="119"/>
      <c r="K47" s="120"/>
      <c r="L47" s="119"/>
      <c r="M47" s="120"/>
      <c r="N47" s="119"/>
      <c r="O47" s="120"/>
      <c r="P47" s="119"/>
      <c r="Q47" s="120"/>
      <c r="R47" s="119"/>
      <c r="S47" s="120"/>
      <c r="T47" s="119"/>
      <c r="U47" s="120"/>
      <c r="V47" s="119"/>
      <c r="W47" s="120"/>
      <c r="X47" s="119"/>
      <c r="Y47" s="120"/>
      <c r="Z47" s="119"/>
      <c r="AA47" s="120"/>
      <c r="AB47" s="119"/>
      <c r="AC47" s="120"/>
      <c r="AD47" s="119"/>
      <c r="AE47" s="120">
        <f t="shared" si="611"/>
        <v>0</v>
      </c>
      <c r="AF47" s="119">
        <f t="shared" si="612"/>
        <v>0</v>
      </c>
      <c r="AG47" s="119"/>
      <c r="AH47" s="119"/>
      <c r="AI47" s="126">
        <f t="shared" si="613"/>
        <v>5438480408</v>
      </c>
      <c r="AJ47" s="119"/>
      <c r="AK47" s="119">
        <f t="shared" si="614"/>
        <v>5438480408</v>
      </c>
      <c r="AL47" s="126">
        <f t="shared" si="615"/>
        <v>5438480408</v>
      </c>
      <c r="AM47" s="123">
        <v>5384095604</v>
      </c>
      <c r="AN47" s="128">
        <v>54384804</v>
      </c>
      <c r="AO47" s="128"/>
      <c r="AP47" s="128"/>
      <c r="AQ47" s="128"/>
      <c r="AR47" s="128"/>
      <c r="AS47" s="128"/>
      <c r="AT47" s="128"/>
      <c r="AU47" s="128"/>
      <c r="AV47" s="131"/>
      <c r="AW47" s="131"/>
      <c r="AX47" s="124"/>
      <c r="AY47" s="119">
        <f t="shared" si="616"/>
        <v>5438480408</v>
      </c>
      <c r="AZ47" s="123">
        <v>397979580</v>
      </c>
      <c r="BA47" s="128">
        <v>413201900</v>
      </c>
      <c r="BB47" s="128"/>
      <c r="BC47" s="128"/>
      <c r="BD47" s="128"/>
      <c r="BE47" s="128"/>
      <c r="BF47" s="128"/>
      <c r="BG47" s="128"/>
      <c r="BH47" s="128"/>
      <c r="BI47" s="131"/>
      <c r="BJ47" s="131"/>
      <c r="BK47" s="124"/>
      <c r="BL47" s="119">
        <f t="shared" si="617"/>
        <v>811181480</v>
      </c>
      <c r="BM47" s="123">
        <v>397979580</v>
      </c>
      <c r="BN47" s="128">
        <v>413201900</v>
      </c>
      <c r="BO47" s="128"/>
      <c r="BP47" s="128"/>
      <c r="BQ47" s="128"/>
      <c r="BR47" s="128"/>
      <c r="BS47" s="128"/>
      <c r="BT47" s="128"/>
      <c r="BU47" s="128"/>
      <c r="BV47" s="131"/>
      <c r="BW47" s="131"/>
      <c r="BX47" s="124"/>
      <c r="BY47" s="119">
        <f t="shared" si="618"/>
        <v>811181480</v>
      </c>
      <c r="BZ47" s="123">
        <v>0</v>
      </c>
      <c r="CA47" s="128">
        <v>811181480</v>
      </c>
      <c r="CB47" s="128"/>
      <c r="CC47" s="128"/>
      <c r="CD47" s="128"/>
      <c r="CE47" s="128"/>
      <c r="CF47" s="128"/>
      <c r="CG47" s="128"/>
      <c r="CH47" s="128"/>
      <c r="CI47" s="131"/>
      <c r="CJ47" s="131"/>
      <c r="CK47" s="124"/>
      <c r="CL47" s="119">
        <f t="shared" si="619"/>
        <v>811181480</v>
      </c>
      <c r="CM47" s="128">
        <f t="shared" si="620"/>
        <v>0</v>
      </c>
      <c r="CN47" s="128">
        <f t="shared" si="621"/>
        <v>4986116024</v>
      </c>
      <c r="CO47" s="128">
        <f t="shared" si="622"/>
        <v>0</v>
      </c>
      <c r="CP47" s="128">
        <f t="shared" si="623"/>
        <v>0</v>
      </c>
      <c r="CQ47" s="267">
        <f t="shared" si="36"/>
        <v>1</v>
      </c>
      <c r="CR47" s="268">
        <f t="shared" si="37"/>
        <v>0.14915590737566192</v>
      </c>
    </row>
    <row r="48" spans="1:96" s="108" customFormat="1" outlineLevel="3" x14ac:dyDescent="0.2">
      <c r="B48" s="340" t="str">
        <f t="shared" si="610"/>
        <v>A-1-0-5-1-410</v>
      </c>
      <c r="C48" s="145" t="s">
        <v>466</v>
      </c>
      <c r="D48" s="133" t="s">
        <v>407</v>
      </c>
      <c r="E48" s="235" t="s">
        <v>369</v>
      </c>
      <c r="F48" s="119">
        <v>8252588168</v>
      </c>
      <c r="G48" s="120"/>
      <c r="H48" s="119"/>
      <c r="I48" s="120"/>
      <c r="J48" s="119"/>
      <c r="K48" s="120"/>
      <c r="L48" s="119"/>
      <c r="M48" s="120"/>
      <c r="N48" s="119"/>
      <c r="O48" s="120"/>
      <c r="P48" s="119"/>
      <c r="Q48" s="120"/>
      <c r="R48" s="119"/>
      <c r="S48" s="120"/>
      <c r="T48" s="119"/>
      <c r="U48" s="120"/>
      <c r="V48" s="119"/>
      <c r="W48" s="120"/>
      <c r="X48" s="119"/>
      <c r="Y48" s="120"/>
      <c r="Z48" s="119"/>
      <c r="AA48" s="120"/>
      <c r="AB48" s="119"/>
      <c r="AC48" s="120"/>
      <c r="AD48" s="119"/>
      <c r="AE48" s="120">
        <f t="shared" si="611"/>
        <v>0</v>
      </c>
      <c r="AF48" s="119">
        <f t="shared" si="612"/>
        <v>0</v>
      </c>
      <c r="AG48" s="119"/>
      <c r="AH48" s="119"/>
      <c r="AI48" s="119">
        <f t="shared" si="613"/>
        <v>8252588168</v>
      </c>
      <c r="AJ48" s="119"/>
      <c r="AK48" s="119">
        <f t="shared" si="614"/>
        <v>8252588168</v>
      </c>
      <c r="AL48" s="119">
        <f t="shared" si="615"/>
        <v>8252588168</v>
      </c>
      <c r="AM48" s="123">
        <v>8170062286</v>
      </c>
      <c r="AN48" s="128">
        <v>82525882</v>
      </c>
      <c r="AO48" s="128"/>
      <c r="AP48" s="128"/>
      <c r="AQ48" s="128"/>
      <c r="AR48" s="128"/>
      <c r="AS48" s="128"/>
      <c r="AT48" s="128"/>
      <c r="AU48" s="128"/>
      <c r="AV48" s="128"/>
      <c r="AW48" s="128"/>
      <c r="AX48" s="124"/>
      <c r="AY48" s="119">
        <f t="shared" si="616"/>
        <v>8252588168</v>
      </c>
      <c r="AZ48" s="123">
        <v>637206100</v>
      </c>
      <c r="BA48" s="128">
        <v>669908900</v>
      </c>
      <c r="BB48" s="128"/>
      <c r="BC48" s="128"/>
      <c r="BD48" s="128"/>
      <c r="BE48" s="128"/>
      <c r="BF48" s="128"/>
      <c r="BG48" s="128"/>
      <c r="BH48" s="128"/>
      <c r="BI48" s="128"/>
      <c r="BJ48" s="128"/>
      <c r="BK48" s="124"/>
      <c r="BL48" s="119">
        <f t="shared" si="617"/>
        <v>1307115000</v>
      </c>
      <c r="BM48" s="123">
        <v>637206100</v>
      </c>
      <c r="BN48" s="128">
        <v>669908900</v>
      </c>
      <c r="BO48" s="128"/>
      <c r="BP48" s="128"/>
      <c r="BQ48" s="128"/>
      <c r="BR48" s="128"/>
      <c r="BS48" s="128"/>
      <c r="BT48" s="128"/>
      <c r="BU48" s="128"/>
      <c r="BV48" s="128"/>
      <c r="BW48" s="128"/>
      <c r="BX48" s="124"/>
      <c r="BY48" s="119">
        <f t="shared" si="618"/>
        <v>1307115000</v>
      </c>
      <c r="BZ48" s="123">
        <v>0</v>
      </c>
      <c r="CA48" s="128">
        <v>1307115000</v>
      </c>
      <c r="CB48" s="128"/>
      <c r="CC48" s="128"/>
      <c r="CD48" s="128"/>
      <c r="CE48" s="128"/>
      <c r="CF48" s="128"/>
      <c r="CG48" s="128"/>
      <c r="CH48" s="128"/>
      <c r="CI48" s="128"/>
      <c r="CJ48" s="128"/>
      <c r="CK48" s="124"/>
      <c r="CL48" s="119">
        <f t="shared" si="619"/>
        <v>1307115000</v>
      </c>
      <c r="CM48" s="128">
        <f t="shared" si="620"/>
        <v>0</v>
      </c>
      <c r="CN48" s="128">
        <f t="shared" si="621"/>
        <v>7532856186</v>
      </c>
      <c r="CO48" s="128">
        <f t="shared" si="622"/>
        <v>0</v>
      </c>
      <c r="CP48" s="128">
        <f t="shared" si="623"/>
        <v>0</v>
      </c>
      <c r="CQ48" s="267">
        <f t="shared" si="36"/>
        <v>1</v>
      </c>
      <c r="CR48" s="268">
        <f t="shared" si="37"/>
        <v>0.15838849260265184</v>
      </c>
    </row>
    <row r="49" spans="1:96" s="108" customFormat="1" ht="54" outlineLevel="3" x14ac:dyDescent="0.2">
      <c r="B49" s="340" t="str">
        <f t="shared" si="610"/>
        <v>A-1-0-5-1-510</v>
      </c>
      <c r="C49" s="145" t="s">
        <v>467</v>
      </c>
      <c r="D49" s="133" t="s">
        <v>407</v>
      </c>
      <c r="E49" s="235" t="s">
        <v>370</v>
      </c>
      <c r="F49" s="119">
        <v>1128327668</v>
      </c>
      <c r="G49" s="120"/>
      <c r="H49" s="119"/>
      <c r="I49" s="120"/>
      <c r="J49" s="119"/>
      <c r="K49" s="120"/>
      <c r="L49" s="119"/>
      <c r="M49" s="120"/>
      <c r="N49" s="119"/>
      <c r="O49" s="120"/>
      <c r="P49" s="119"/>
      <c r="Q49" s="120"/>
      <c r="R49" s="119"/>
      <c r="S49" s="120"/>
      <c r="T49" s="119"/>
      <c r="U49" s="120"/>
      <c r="V49" s="119"/>
      <c r="W49" s="120"/>
      <c r="X49" s="119"/>
      <c r="Y49" s="120"/>
      <c r="Z49" s="119"/>
      <c r="AA49" s="120"/>
      <c r="AB49" s="119"/>
      <c r="AC49" s="120"/>
      <c r="AD49" s="119"/>
      <c r="AE49" s="120">
        <f t="shared" si="611"/>
        <v>0</v>
      </c>
      <c r="AF49" s="119">
        <f t="shared" si="612"/>
        <v>0</v>
      </c>
      <c r="AG49" s="119"/>
      <c r="AH49" s="119"/>
      <c r="AI49" s="126">
        <f t="shared" si="613"/>
        <v>1128327668</v>
      </c>
      <c r="AJ49" s="119"/>
      <c r="AK49" s="119">
        <f t="shared" si="614"/>
        <v>1128327668</v>
      </c>
      <c r="AL49" s="126">
        <f t="shared" si="615"/>
        <v>1128327668</v>
      </c>
      <c r="AM49" s="123">
        <v>1117044391</v>
      </c>
      <c r="AN49" s="128">
        <v>11283277</v>
      </c>
      <c r="AO49" s="128"/>
      <c r="AP49" s="128"/>
      <c r="AQ49" s="128"/>
      <c r="AR49" s="128"/>
      <c r="AS49" s="128"/>
      <c r="AT49" s="128"/>
      <c r="AU49" s="128"/>
      <c r="AV49" s="131"/>
      <c r="AW49" s="131"/>
      <c r="AX49" s="124"/>
      <c r="AY49" s="119">
        <f t="shared" si="616"/>
        <v>1128327668</v>
      </c>
      <c r="AZ49" s="123">
        <v>75069271</v>
      </c>
      <c r="BA49" s="128">
        <v>86185043</v>
      </c>
      <c r="BB49" s="128"/>
      <c r="BC49" s="128"/>
      <c r="BD49" s="128"/>
      <c r="BE49" s="128"/>
      <c r="BF49" s="128"/>
      <c r="BG49" s="128"/>
      <c r="BH49" s="128"/>
      <c r="BI49" s="131"/>
      <c r="BJ49" s="131"/>
      <c r="BK49" s="124"/>
      <c r="BL49" s="119">
        <f t="shared" si="617"/>
        <v>161254314</v>
      </c>
      <c r="BM49" s="123">
        <v>75069271</v>
      </c>
      <c r="BN49" s="128">
        <v>86185043</v>
      </c>
      <c r="BO49" s="128"/>
      <c r="BP49" s="128"/>
      <c r="BQ49" s="128"/>
      <c r="BR49" s="128"/>
      <c r="BS49" s="128"/>
      <c r="BT49" s="128"/>
      <c r="BU49" s="128"/>
      <c r="BV49" s="131"/>
      <c r="BW49" s="131"/>
      <c r="BX49" s="124"/>
      <c r="BY49" s="119">
        <f t="shared" si="618"/>
        <v>161254314</v>
      </c>
      <c r="BZ49" s="123">
        <v>0</v>
      </c>
      <c r="CA49" s="128">
        <v>161254314</v>
      </c>
      <c r="CB49" s="128"/>
      <c r="CC49" s="128"/>
      <c r="CD49" s="128"/>
      <c r="CE49" s="128"/>
      <c r="CF49" s="128"/>
      <c r="CG49" s="128"/>
      <c r="CH49" s="128"/>
      <c r="CI49" s="131"/>
      <c r="CJ49" s="131"/>
      <c r="CK49" s="124"/>
      <c r="CL49" s="119">
        <f t="shared" si="619"/>
        <v>161254314</v>
      </c>
      <c r="CM49" s="128">
        <f t="shared" si="620"/>
        <v>0</v>
      </c>
      <c r="CN49" s="128">
        <f t="shared" si="621"/>
        <v>1041975120</v>
      </c>
      <c r="CO49" s="128">
        <f t="shared" si="622"/>
        <v>0</v>
      </c>
      <c r="CP49" s="128">
        <f t="shared" si="623"/>
        <v>0</v>
      </c>
      <c r="CQ49" s="267">
        <f t="shared" si="36"/>
        <v>1</v>
      </c>
      <c r="CR49" s="268">
        <f t="shared" si="37"/>
        <v>0.14291443751071786</v>
      </c>
    </row>
    <row r="50" spans="1:96" s="137" customFormat="1" ht="43.5" customHeight="1" outlineLevel="2" x14ac:dyDescent="0.25">
      <c r="A50" s="134"/>
      <c r="B50" s="339"/>
      <c r="C50" s="141" t="s">
        <v>608</v>
      </c>
      <c r="D50" s="135" t="s">
        <v>407</v>
      </c>
      <c r="E50" s="312" t="s">
        <v>609</v>
      </c>
      <c r="F50" s="149">
        <f>+SUM(F51:F54)</f>
        <v>13984872539</v>
      </c>
      <c r="G50" s="156">
        <f t="shared" ref="G50:AY50" si="624">+SUM(G51:G54)</f>
        <v>0</v>
      </c>
      <c r="H50" s="149">
        <f t="shared" si="624"/>
        <v>0</v>
      </c>
      <c r="I50" s="156">
        <f t="shared" ref="I50" si="625">+SUM(I51:I54)</f>
        <v>0</v>
      </c>
      <c r="J50" s="149">
        <f t="shared" ref="J50" si="626">+SUM(J51:J54)</f>
        <v>0</v>
      </c>
      <c r="K50" s="156">
        <f t="shared" ref="K50" si="627">+SUM(K51:K54)</f>
        <v>0</v>
      </c>
      <c r="L50" s="149">
        <f t="shared" ref="L50" si="628">+SUM(L51:L54)</f>
        <v>0</v>
      </c>
      <c r="M50" s="156">
        <f t="shared" ref="M50" si="629">+SUM(M51:M54)</f>
        <v>0</v>
      </c>
      <c r="N50" s="149">
        <f t="shared" ref="N50" si="630">+SUM(N51:N54)</f>
        <v>0</v>
      </c>
      <c r="O50" s="156">
        <f t="shared" ref="O50" si="631">+SUM(O51:O54)</f>
        <v>0</v>
      </c>
      <c r="P50" s="149">
        <f t="shared" ref="P50" si="632">+SUM(P51:P54)</f>
        <v>0</v>
      </c>
      <c r="Q50" s="156">
        <f t="shared" ref="Q50" si="633">+SUM(Q51:Q54)</f>
        <v>0</v>
      </c>
      <c r="R50" s="149">
        <f t="shared" ref="R50" si="634">+SUM(R51:R54)</f>
        <v>0</v>
      </c>
      <c r="S50" s="156">
        <f t="shared" ref="S50" si="635">+SUM(S51:S54)</f>
        <v>0</v>
      </c>
      <c r="T50" s="149">
        <f t="shared" ref="T50" si="636">+SUM(T51:T54)</f>
        <v>0</v>
      </c>
      <c r="U50" s="156">
        <f t="shared" ref="U50" si="637">+SUM(U51:U54)</f>
        <v>0</v>
      </c>
      <c r="V50" s="149">
        <f t="shared" ref="V50" si="638">+SUM(V51:V54)</f>
        <v>0</v>
      </c>
      <c r="W50" s="156">
        <f t="shared" ref="W50" si="639">+SUM(W51:W54)</f>
        <v>0</v>
      </c>
      <c r="X50" s="149">
        <f t="shared" ref="X50" si="640">+SUM(X51:X54)</f>
        <v>0</v>
      </c>
      <c r="Y50" s="156">
        <f t="shared" ref="Y50" si="641">+SUM(Y51:Y54)</f>
        <v>0</v>
      </c>
      <c r="Z50" s="149">
        <f t="shared" ref="Z50" si="642">+SUM(Z51:Z54)</f>
        <v>0</v>
      </c>
      <c r="AA50" s="156">
        <f t="shared" ref="AA50" si="643">+SUM(AA51:AA54)</f>
        <v>0</v>
      </c>
      <c r="AB50" s="149">
        <f t="shared" ref="AB50" si="644">+SUM(AB51:AB54)</f>
        <v>0</v>
      </c>
      <c r="AC50" s="156">
        <f t="shared" ref="AC50" si="645">+SUM(AC51:AC54)</f>
        <v>0</v>
      </c>
      <c r="AD50" s="149">
        <f t="shared" ref="AD50" si="646">+SUM(AD51:AD54)</f>
        <v>0</v>
      </c>
      <c r="AE50" s="156">
        <f t="shared" ref="AE50" si="647">+SUM(AE51:AE54)</f>
        <v>0</v>
      </c>
      <c r="AF50" s="149">
        <f t="shared" ref="AF50" si="648">+SUM(AF51:AF54)</f>
        <v>0</v>
      </c>
      <c r="AG50" s="149">
        <f t="shared" si="624"/>
        <v>0</v>
      </c>
      <c r="AH50" s="149">
        <f t="shared" si="624"/>
        <v>0</v>
      </c>
      <c r="AI50" s="149">
        <f t="shared" si="624"/>
        <v>13984872539</v>
      </c>
      <c r="AJ50" s="149">
        <f t="shared" si="624"/>
        <v>0</v>
      </c>
      <c r="AK50" s="149">
        <f t="shared" si="624"/>
        <v>13984872539</v>
      </c>
      <c r="AL50" s="149">
        <f t="shared" ref="AL50" si="649">+SUM(AL51:AL54)</f>
        <v>13984872539</v>
      </c>
      <c r="AM50" s="152">
        <f t="shared" si="624"/>
        <v>13845023814</v>
      </c>
      <c r="AN50" s="138">
        <f t="shared" si="624"/>
        <v>139848725</v>
      </c>
      <c r="AO50" s="138">
        <f t="shared" si="624"/>
        <v>0</v>
      </c>
      <c r="AP50" s="138">
        <f t="shared" si="624"/>
        <v>0</v>
      </c>
      <c r="AQ50" s="138">
        <f t="shared" si="624"/>
        <v>0</v>
      </c>
      <c r="AR50" s="138">
        <f t="shared" si="624"/>
        <v>0</v>
      </c>
      <c r="AS50" s="138">
        <f t="shared" si="624"/>
        <v>0</v>
      </c>
      <c r="AT50" s="138">
        <f t="shared" si="624"/>
        <v>0</v>
      </c>
      <c r="AU50" s="138">
        <f t="shared" si="624"/>
        <v>0</v>
      </c>
      <c r="AV50" s="138">
        <f t="shared" si="624"/>
        <v>0</v>
      </c>
      <c r="AW50" s="138">
        <f t="shared" si="624"/>
        <v>0</v>
      </c>
      <c r="AX50" s="170">
        <f t="shared" si="624"/>
        <v>0</v>
      </c>
      <c r="AY50" s="149">
        <f t="shared" si="624"/>
        <v>13984872539</v>
      </c>
      <c r="AZ50" s="152">
        <f t="shared" ref="AZ50" si="650">+SUM(AZ51:AZ54)</f>
        <v>967413490</v>
      </c>
      <c r="BA50" s="138">
        <f t="shared" ref="BA50" si="651">+SUM(BA51:BA54)</f>
        <v>999458637</v>
      </c>
      <c r="BB50" s="138">
        <f t="shared" ref="BB50" si="652">+SUM(BB51:BB54)</f>
        <v>0</v>
      </c>
      <c r="BC50" s="138">
        <f t="shared" ref="BC50" si="653">+SUM(BC51:BC54)</f>
        <v>0</v>
      </c>
      <c r="BD50" s="138">
        <f t="shared" ref="BD50" si="654">+SUM(BD51:BD54)</f>
        <v>0</v>
      </c>
      <c r="BE50" s="138">
        <f t="shared" ref="BE50" si="655">+SUM(BE51:BE54)</f>
        <v>0</v>
      </c>
      <c r="BF50" s="138">
        <f t="shared" ref="BF50" si="656">+SUM(BF51:BF54)</f>
        <v>0</v>
      </c>
      <c r="BG50" s="138">
        <f t="shared" ref="BG50" si="657">+SUM(BG51:BG54)</f>
        <v>0</v>
      </c>
      <c r="BH50" s="138">
        <f t="shared" ref="BH50" si="658">+SUM(BH51:BH54)</f>
        <v>0</v>
      </c>
      <c r="BI50" s="138">
        <f t="shared" ref="BI50" si="659">+SUM(BI51:BI54)</f>
        <v>0</v>
      </c>
      <c r="BJ50" s="138">
        <f t="shared" ref="BJ50" si="660">+SUM(BJ51:BJ54)</f>
        <v>0</v>
      </c>
      <c r="BK50" s="170">
        <f t="shared" ref="BK50" si="661">+SUM(BK51:BK54)</f>
        <v>0</v>
      </c>
      <c r="BL50" s="149">
        <f t="shared" ref="BL50" si="662">+SUM(BL51:BL54)</f>
        <v>1966872127</v>
      </c>
      <c r="BM50" s="152">
        <f t="shared" ref="BM50" si="663">+SUM(BM51:BM54)</f>
        <v>967413490</v>
      </c>
      <c r="BN50" s="138">
        <f t="shared" ref="BN50" si="664">+SUM(BN51:BN54)</f>
        <v>999458637</v>
      </c>
      <c r="BO50" s="138">
        <f t="shared" ref="BO50" si="665">+SUM(BO51:BO54)</f>
        <v>0</v>
      </c>
      <c r="BP50" s="138">
        <f t="shared" ref="BP50" si="666">+SUM(BP51:BP54)</f>
        <v>0</v>
      </c>
      <c r="BQ50" s="138">
        <f t="shared" ref="BQ50" si="667">+SUM(BQ51:BQ54)</f>
        <v>0</v>
      </c>
      <c r="BR50" s="138">
        <f t="shared" ref="BR50" si="668">+SUM(BR51:BR54)</f>
        <v>0</v>
      </c>
      <c r="BS50" s="138">
        <f t="shared" ref="BS50" si="669">+SUM(BS51:BS54)</f>
        <v>0</v>
      </c>
      <c r="BT50" s="138">
        <f t="shared" ref="BT50" si="670">+SUM(BT51:BT54)</f>
        <v>0</v>
      </c>
      <c r="BU50" s="138">
        <f t="shared" ref="BU50" si="671">+SUM(BU51:BU54)</f>
        <v>0</v>
      </c>
      <c r="BV50" s="138">
        <f t="shared" ref="BV50" si="672">+SUM(BV51:BV54)</f>
        <v>0</v>
      </c>
      <c r="BW50" s="138">
        <f t="shared" ref="BW50" si="673">+SUM(BW51:BW54)</f>
        <v>0</v>
      </c>
      <c r="BX50" s="170">
        <f t="shared" ref="BX50" si="674">+SUM(BX51:BX54)</f>
        <v>0</v>
      </c>
      <c r="BY50" s="149">
        <f t="shared" ref="BY50" si="675">+SUM(BY51:BY54)</f>
        <v>1966872127</v>
      </c>
      <c r="BZ50" s="152">
        <f t="shared" ref="BZ50" si="676">+SUM(BZ51:BZ54)</f>
        <v>0</v>
      </c>
      <c r="CA50" s="138">
        <f t="shared" ref="CA50" si="677">+SUM(CA51:CA54)</f>
        <v>1966872127</v>
      </c>
      <c r="CB50" s="138">
        <f t="shared" ref="CB50" si="678">+SUM(CB51:CB54)</f>
        <v>0</v>
      </c>
      <c r="CC50" s="138">
        <f t="shared" ref="CC50" si="679">+SUM(CC51:CC54)</f>
        <v>0</v>
      </c>
      <c r="CD50" s="138">
        <f t="shared" ref="CD50" si="680">+SUM(CD51:CD54)</f>
        <v>0</v>
      </c>
      <c r="CE50" s="138">
        <f t="shared" ref="CE50" si="681">+SUM(CE51:CE54)</f>
        <v>0</v>
      </c>
      <c r="CF50" s="138">
        <f t="shared" ref="CF50" si="682">+SUM(CF51:CF54)</f>
        <v>0</v>
      </c>
      <c r="CG50" s="138">
        <f t="shared" ref="CG50" si="683">+SUM(CG51:CG54)</f>
        <v>0</v>
      </c>
      <c r="CH50" s="138">
        <f t="shared" ref="CH50" si="684">+SUM(CH51:CH54)</f>
        <v>0</v>
      </c>
      <c r="CI50" s="138">
        <f t="shared" ref="CI50" si="685">+SUM(CI51:CI54)</f>
        <v>0</v>
      </c>
      <c r="CJ50" s="138">
        <f t="shared" ref="CJ50" si="686">+SUM(CJ51:CJ54)</f>
        <v>0</v>
      </c>
      <c r="CK50" s="170">
        <f t="shared" ref="CK50" si="687">+SUM(CK51:CK54)</f>
        <v>0</v>
      </c>
      <c r="CL50" s="149">
        <f t="shared" ref="CL50" si="688">+SUM(CL51:CL54)</f>
        <v>1966872127</v>
      </c>
      <c r="CM50" s="138">
        <f t="shared" ref="CM50:CP50" si="689">+SUM(CM51:CM54)</f>
        <v>0</v>
      </c>
      <c r="CN50" s="138">
        <f t="shared" si="689"/>
        <v>12877610324</v>
      </c>
      <c r="CO50" s="138">
        <f t="shared" si="689"/>
        <v>0</v>
      </c>
      <c r="CP50" s="138">
        <f t="shared" si="689"/>
        <v>0</v>
      </c>
      <c r="CQ50" s="136">
        <f t="shared" si="36"/>
        <v>1</v>
      </c>
      <c r="CR50" s="178">
        <f t="shared" si="37"/>
        <v>0.14064283542913456</v>
      </c>
    </row>
    <row r="51" spans="1:96" s="108" customFormat="1" outlineLevel="3" x14ac:dyDescent="0.2">
      <c r="B51" s="340" t="str">
        <f t="shared" si="610"/>
        <v>A-1-0-5-2-110</v>
      </c>
      <c r="C51" s="145" t="s">
        <v>468</v>
      </c>
      <c r="D51" s="133" t="s">
        <v>407</v>
      </c>
      <c r="E51" s="235" t="s">
        <v>371</v>
      </c>
      <c r="F51" s="119">
        <v>118627109</v>
      </c>
      <c r="G51" s="120"/>
      <c r="H51" s="119"/>
      <c r="I51" s="120"/>
      <c r="J51" s="119"/>
      <c r="K51" s="120"/>
      <c r="L51" s="119"/>
      <c r="M51" s="120"/>
      <c r="N51" s="119"/>
      <c r="O51" s="120"/>
      <c r="P51" s="119"/>
      <c r="Q51" s="120"/>
      <c r="R51" s="119"/>
      <c r="S51" s="120"/>
      <c r="T51" s="119"/>
      <c r="U51" s="120"/>
      <c r="V51" s="119"/>
      <c r="W51" s="120"/>
      <c r="X51" s="119"/>
      <c r="Y51" s="120"/>
      <c r="Z51" s="119"/>
      <c r="AA51" s="120"/>
      <c r="AB51" s="119"/>
      <c r="AC51" s="120"/>
      <c r="AD51" s="119"/>
      <c r="AE51" s="120">
        <f t="shared" ref="AE51:AE58" si="690">+G51+I51+K51+M51+O51+Q51+S51+U51+W51+Y51+AA51+AC51</f>
        <v>0</v>
      </c>
      <c r="AF51" s="119">
        <f t="shared" ref="AF51:AF58" si="691">+H51+J51+L51+N51+P51+R51+T51+V51+X51+Z51+AB51+AD51</f>
        <v>0</v>
      </c>
      <c r="AG51" s="119"/>
      <c r="AH51" s="119"/>
      <c r="AI51" s="126">
        <f t="shared" ref="AI51:AI58" si="692">+F51-AE51+AF51-AG51+AH51</f>
        <v>118627109</v>
      </c>
      <c r="AJ51" s="119"/>
      <c r="AK51" s="119">
        <f t="shared" si="614"/>
        <v>118627109</v>
      </c>
      <c r="AL51" s="126">
        <f t="shared" ref="AL51:AL58" si="693">+AI51-AJ51</f>
        <v>118627109</v>
      </c>
      <c r="AM51" s="123">
        <v>117440838</v>
      </c>
      <c r="AN51" s="128">
        <v>1186271</v>
      </c>
      <c r="AO51" s="128"/>
      <c r="AP51" s="128"/>
      <c r="AQ51" s="128"/>
      <c r="AR51" s="128"/>
      <c r="AS51" s="128"/>
      <c r="AT51" s="128"/>
      <c r="AU51" s="128"/>
      <c r="AV51" s="131"/>
      <c r="AW51" s="131"/>
      <c r="AX51" s="124"/>
      <c r="AY51" s="119">
        <f t="shared" ref="AY51:AY58" si="694">+SUM(AM51:AX51)</f>
        <v>118627109</v>
      </c>
      <c r="AZ51" s="123">
        <v>8818200</v>
      </c>
      <c r="BA51" s="128">
        <v>9134700</v>
      </c>
      <c r="BB51" s="128"/>
      <c r="BC51" s="128"/>
      <c r="BD51" s="128"/>
      <c r="BE51" s="128"/>
      <c r="BF51" s="128"/>
      <c r="BG51" s="128"/>
      <c r="BH51" s="128"/>
      <c r="BI51" s="131"/>
      <c r="BJ51" s="131"/>
      <c r="BK51" s="124"/>
      <c r="BL51" s="119">
        <f t="shared" ref="BL51:BL58" si="695">+SUM(AZ51:BK51)</f>
        <v>17952900</v>
      </c>
      <c r="BM51" s="123">
        <v>8818200</v>
      </c>
      <c r="BN51" s="128">
        <v>9134700</v>
      </c>
      <c r="BO51" s="128"/>
      <c r="BP51" s="128"/>
      <c r="BQ51" s="128"/>
      <c r="BR51" s="128"/>
      <c r="BS51" s="128"/>
      <c r="BT51" s="128"/>
      <c r="BU51" s="128"/>
      <c r="BV51" s="131"/>
      <c r="BW51" s="131"/>
      <c r="BX51" s="124"/>
      <c r="BY51" s="119">
        <f t="shared" ref="BY51:BY58" si="696">+SUM(BM51:BX51)</f>
        <v>17952900</v>
      </c>
      <c r="BZ51" s="123">
        <v>0</v>
      </c>
      <c r="CA51" s="128">
        <v>17952900</v>
      </c>
      <c r="CB51" s="128"/>
      <c r="CC51" s="128"/>
      <c r="CD51" s="128"/>
      <c r="CE51" s="128"/>
      <c r="CF51" s="128"/>
      <c r="CG51" s="128"/>
      <c r="CH51" s="128"/>
      <c r="CI51" s="131"/>
      <c r="CJ51" s="131"/>
      <c r="CK51" s="124"/>
      <c r="CL51" s="119">
        <f t="shared" ref="CL51:CL58" si="697">+SUM(BZ51:CK51)</f>
        <v>17952900</v>
      </c>
      <c r="CM51" s="128">
        <f t="shared" ref="CM51:CM58" si="698">+AI51-AY51</f>
        <v>0</v>
      </c>
      <c r="CN51" s="128">
        <f t="shared" ref="CN51:CN58" si="699">+AM51-AZ51</f>
        <v>108622638</v>
      </c>
      <c r="CO51" s="128">
        <f t="shared" ref="CO51:CO58" si="700">+BL51-BY51</f>
        <v>0</v>
      </c>
      <c r="CP51" s="128">
        <f t="shared" ref="CP51:CP58" si="701">+BY51-CL51</f>
        <v>0</v>
      </c>
      <c r="CQ51" s="267">
        <f t="shared" si="36"/>
        <v>1</v>
      </c>
      <c r="CR51" s="268">
        <f t="shared" si="37"/>
        <v>0.15133893214914307</v>
      </c>
    </row>
    <row r="52" spans="1:96" s="108" customFormat="1" outlineLevel="3" x14ac:dyDescent="0.2">
      <c r="B52" s="340" t="str">
        <f t="shared" si="610"/>
        <v>A-1-0-5-2-210</v>
      </c>
      <c r="C52" s="145" t="s">
        <v>469</v>
      </c>
      <c r="D52" s="133" t="s">
        <v>407</v>
      </c>
      <c r="E52" s="235" t="s">
        <v>372</v>
      </c>
      <c r="F52" s="119">
        <v>7113597377</v>
      </c>
      <c r="G52" s="120"/>
      <c r="H52" s="119"/>
      <c r="I52" s="120"/>
      <c r="J52" s="119"/>
      <c r="K52" s="120"/>
      <c r="L52" s="119"/>
      <c r="M52" s="120"/>
      <c r="N52" s="119"/>
      <c r="O52" s="120"/>
      <c r="P52" s="119"/>
      <c r="Q52" s="120"/>
      <c r="R52" s="119"/>
      <c r="S52" s="120"/>
      <c r="T52" s="119"/>
      <c r="U52" s="120"/>
      <c r="V52" s="119"/>
      <c r="W52" s="120"/>
      <c r="X52" s="119"/>
      <c r="Y52" s="120"/>
      <c r="Z52" s="119"/>
      <c r="AA52" s="120"/>
      <c r="AB52" s="119"/>
      <c r="AC52" s="120"/>
      <c r="AD52" s="119"/>
      <c r="AE52" s="120">
        <f t="shared" si="690"/>
        <v>0</v>
      </c>
      <c r="AF52" s="119">
        <f t="shared" si="691"/>
        <v>0</v>
      </c>
      <c r="AG52" s="119"/>
      <c r="AH52" s="107"/>
      <c r="AI52" s="126">
        <f t="shared" si="692"/>
        <v>7113597377</v>
      </c>
      <c r="AJ52" s="119"/>
      <c r="AK52" s="119">
        <f t="shared" si="614"/>
        <v>7113597377</v>
      </c>
      <c r="AL52" s="126">
        <f t="shared" si="693"/>
        <v>7113597377</v>
      </c>
      <c r="AM52" s="123">
        <v>7042461403</v>
      </c>
      <c r="AN52" s="128">
        <v>71135974</v>
      </c>
      <c r="AO52" s="128"/>
      <c r="AP52" s="128"/>
      <c r="AQ52" s="128"/>
      <c r="AR52" s="128"/>
      <c r="AS52" s="128"/>
      <c r="AT52" s="128"/>
      <c r="AU52" s="128"/>
      <c r="AV52" s="131"/>
      <c r="AW52" s="131"/>
      <c r="AX52" s="124"/>
      <c r="AY52" s="119">
        <f t="shared" si="694"/>
        <v>7113597377</v>
      </c>
      <c r="AZ52" s="123">
        <v>449323990</v>
      </c>
      <c r="BA52" s="128">
        <v>452389437</v>
      </c>
      <c r="BB52" s="128"/>
      <c r="BC52" s="128"/>
      <c r="BD52" s="128"/>
      <c r="BE52" s="128"/>
      <c r="BF52" s="128"/>
      <c r="BG52" s="128"/>
      <c r="BH52" s="128"/>
      <c r="BI52" s="131"/>
      <c r="BJ52" s="131"/>
      <c r="BK52" s="124"/>
      <c r="BL52" s="119">
        <f t="shared" si="695"/>
        <v>901713427</v>
      </c>
      <c r="BM52" s="123">
        <v>449323990</v>
      </c>
      <c r="BN52" s="128">
        <v>452389437</v>
      </c>
      <c r="BO52" s="128"/>
      <c r="BP52" s="128"/>
      <c r="BQ52" s="128"/>
      <c r="BR52" s="128"/>
      <c r="BS52" s="128"/>
      <c r="BT52" s="128"/>
      <c r="BU52" s="128"/>
      <c r="BV52" s="131"/>
      <c r="BW52" s="131"/>
      <c r="BX52" s="124"/>
      <c r="BY52" s="119">
        <f t="shared" si="696"/>
        <v>901713427</v>
      </c>
      <c r="BZ52" s="123">
        <v>0</v>
      </c>
      <c r="CA52" s="128">
        <v>901713427</v>
      </c>
      <c r="CB52" s="128"/>
      <c r="CC52" s="128"/>
      <c r="CD52" s="128"/>
      <c r="CE52" s="128"/>
      <c r="CF52" s="128"/>
      <c r="CG52" s="128"/>
      <c r="CH52" s="128"/>
      <c r="CI52" s="131"/>
      <c r="CJ52" s="131"/>
      <c r="CK52" s="124"/>
      <c r="CL52" s="119">
        <f t="shared" si="697"/>
        <v>901713427</v>
      </c>
      <c r="CM52" s="128">
        <f t="shared" si="698"/>
        <v>0</v>
      </c>
      <c r="CN52" s="128">
        <f t="shared" si="699"/>
        <v>6593137413</v>
      </c>
      <c r="CO52" s="128">
        <f t="shared" si="700"/>
        <v>0</v>
      </c>
      <c r="CP52" s="128">
        <f t="shared" si="701"/>
        <v>0</v>
      </c>
      <c r="CQ52" s="267">
        <f t="shared" si="36"/>
        <v>1</v>
      </c>
      <c r="CR52" s="268">
        <f t="shared" si="37"/>
        <v>0.12675913173206288</v>
      </c>
    </row>
    <row r="53" spans="1:96" s="108" customFormat="1" ht="36" outlineLevel="3" x14ac:dyDescent="0.2">
      <c r="B53" s="340" t="str">
        <f t="shared" si="610"/>
        <v>A-1-0-5-2-310</v>
      </c>
      <c r="C53" s="145" t="s">
        <v>470</v>
      </c>
      <c r="D53" s="133" t="s">
        <v>407</v>
      </c>
      <c r="E53" s="235" t="s">
        <v>373</v>
      </c>
      <c r="F53" s="119">
        <v>6688291834</v>
      </c>
      <c r="G53" s="120"/>
      <c r="H53" s="119"/>
      <c r="I53" s="120"/>
      <c r="J53" s="119"/>
      <c r="K53" s="120"/>
      <c r="L53" s="119"/>
      <c r="M53" s="120"/>
      <c r="N53" s="119"/>
      <c r="O53" s="120"/>
      <c r="P53" s="119"/>
      <c r="Q53" s="120"/>
      <c r="R53" s="119"/>
      <c r="S53" s="120"/>
      <c r="T53" s="119"/>
      <c r="U53" s="120"/>
      <c r="V53" s="119"/>
      <c r="W53" s="120"/>
      <c r="X53" s="119"/>
      <c r="Y53" s="120"/>
      <c r="Z53" s="119"/>
      <c r="AA53" s="120"/>
      <c r="AB53" s="119"/>
      <c r="AC53" s="120"/>
      <c r="AD53" s="119"/>
      <c r="AE53" s="120">
        <f t="shared" si="690"/>
        <v>0</v>
      </c>
      <c r="AF53" s="119">
        <f t="shared" si="691"/>
        <v>0</v>
      </c>
      <c r="AG53" s="119"/>
      <c r="AH53" s="119"/>
      <c r="AI53" s="119">
        <f t="shared" si="692"/>
        <v>6688291834</v>
      </c>
      <c r="AJ53" s="119"/>
      <c r="AK53" s="119">
        <f t="shared" si="614"/>
        <v>6688291834</v>
      </c>
      <c r="AL53" s="119">
        <f t="shared" si="693"/>
        <v>6688291834</v>
      </c>
      <c r="AM53" s="123">
        <v>6621408916</v>
      </c>
      <c r="AN53" s="128">
        <v>66882918</v>
      </c>
      <c r="AO53" s="128"/>
      <c r="AP53" s="128"/>
      <c r="AQ53" s="128"/>
      <c r="AR53" s="128"/>
      <c r="AS53" s="128"/>
      <c r="AT53" s="128"/>
      <c r="AU53" s="128"/>
      <c r="AV53" s="128"/>
      <c r="AW53" s="128"/>
      <c r="AX53" s="124"/>
      <c r="AY53" s="119">
        <f t="shared" si="694"/>
        <v>6688291834</v>
      </c>
      <c r="AZ53" s="123">
        <v>503843600</v>
      </c>
      <c r="BA53" s="128">
        <v>532417500</v>
      </c>
      <c r="BB53" s="128"/>
      <c r="BC53" s="128"/>
      <c r="BD53" s="128"/>
      <c r="BE53" s="128"/>
      <c r="BF53" s="128"/>
      <c r="BG53" s="128"/>
      <c r="BH53" s="128"/>
      <c r="BI53" s="128"/>
      <c r="BJ53" s="128"/>
      <c r="BK53" s="124"/>
      <c r="BL53" s="119">
        <f t="shared" si="695"/>
        <v>1036261100</v>
      </c>
      <c r="BM53" s="123">
        <v>503843600</v>
      </c>
      <c r="BN53" s="128">
        <v>532417500</v>
      </c>
      <c r="BO53" s="128"/>
      <c r="BP53" s="128"/>
      <c r="BQ53" s="128"/>
      <c r="BR53" s="128"/>
      <c r="BS53" s="128"/>
      <c r="BT53" s="128"/>
      <c r="BU53" s="128"/>
      <c r="BV53" s="128"/>
      <c r="BW53" s="128"/>
      <c r="BX53" s="124"/>
      <c r="BY53" s="119">
        <f t="shared" si="696"/>
        <v>1036261100</v>
      </c>
      <c r="BZ53" s="123">
        <v>0</v>
      </c>
      <c r="CA53" s="128">
        <v>1036261100</v>
      </c>
      <c r="CB53" s="128"/>
      <c r="CC53" s="128"/>
      <c r="CD53" s="128"/>
      <c r="CE53" s="128"/>
      <c r="CF53" s="128"/>
      <c r="CG53" s="128"/>
      <c r="CH53" s="128"/>
      <c r="CI53" s="128"/>
      <c r="CJ53" s="128"/>
      <c r="CK53" s="124"/>
      <c r="CL53" s="119">
        <f t="shared" si="697"/>
        <v>1036261100</v>
      </c>
      <c r="CM53" s="128">
        <f t="shared" si="698"/>
        <v>0</v>
      </c>
      <c r="CN53" s="128">
        <f t="shared" si="699"/>
        <v>6117565316</v>
      </c>
      <c r="CO53" s="128">
        <f t="shared" si="700"/>
        <v>0</v>
      </c>
      <c r="CP53" s="128">
        <f t="shared" si="701"/>
        <v>0</v>
      </c>
      <c r="CQ53" s="267">
        <f t="shared" si="36"/>
        <v>1</v>
      </c>
      <c r="CR53" s="268">
        <f t="shared" si="37"/>
        <v>0.15493658556167603</v>
      </c>
    </row>
    <row r="54" spans="1:96" s="108" customFormat="1" outlineLevel="3" x14ac:dyDescent="0.2">
      <c r="B54" s="340" t="str">
        <f t="shared" si="610"/>
        <v>A-1-0-5-2-610</v>
      </c>
      <c r="C54" s="145" t="s">
        <v>471</v>
      </c>
      <c r="D54" s="133" t="s">
        <v>407</v>
      </c>
      <c r="E54" s="235" t="s">
        <v>374</v>
      </c>
      <c r="F54" s="119">
        <v>64356219</v>
      </c>
      <c r="G54" s="120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19"/>
      <c r="AC54" s="120"/>
      <c r="AD54" s="119"/>
      <c r="AE54" s="120">
        <f t="shared" si="690"/>
        <v>0</v>
      </c>
      <c r="AF54" s="119">
        <f t="shared" si="691"/>
        <v>0</v>
      </c>
      <c r="AG54" s="119"/>
      <c r="AH54" s="107"/>
      <c r="AI54" s="126">
        <f t="shared" si="692"/>
        <v>64356219</v>
      </c>
      <c r="AJ54" s="119"/>
      <c r="AK54" s="119">
        <f t="shared" si="614"/>
        <v>64356219</v>
      </c>
      <c r="AL54" s="126">
        <f t="shared" si="693"/>
        <v>64356219</v>
      </c>
      <c r="AM54" s="123">
        <v>63712657</v>
      </c>
      <c r="AN54" s="128">
        <v>643562</v>
      </c>
      <c r="AO54" s="128"/>
      <c r="AP54" s="128"/>
      <c r="AQ54" s="128"/>
      <c r="AR54" s="128"/>
      <c r="AS54" s="128"/>
      <c r="AT54" s="128"/>
      <c r="AU54" s="128"/>
      <c r="AV54" s="131"/>
      <c r="AW54" s="131"/>
      <c r="AX54" s="124"/>
      <c r="AY54" s="119">
        <f t="shared" si="694"/>
        <v>64356219</v>
      </c>
      <c r="AZ54" s="123">
        <v>5427700</v>
      </c>
      <c r="BA54" s="128">
        <v>5517000</v>
      </c>
      <c r="BB54" s="128"/>
      <c r="BC54" s="128"/>
      <c r="BD54" s="128"/>
      <c r="BE54" s="128"/>
      <c r="BF54" s="128"/>
      <c r="BG54" s="128"/>
      <c r="BH54" s="128"/>
      <c r="BI54" s="131"/>
      <c r="BJ54" s="131"/>
      <c r="BK54" s="124"/>
      <c r="BL54" s="119">
        <f t="shared" si="695"/>
        <v>10944700</v>
      </c>
      <c r="BM54" s="123">
        <v>5427700</v>
      </c>
      <c r="BN54" s="128">
        <v>5517000</v>
      </c>
      <c r="BO54" s="128"/>
      <c r="BP54" s="128"/>
      <c r="BQ54" s="128"/>
      <c r="BR54" s="128"/>
      <c r="BS54" s="128"/>
      <c r="BT54" s="128"/>
      <c r="BU54" s="128"/>
      <c r="BV54" s="131"/>
      <c r="BW54" s="131"/>
      <c r="BX54" s="124"/>
      <c r="BY54" s="119">
        <f t="shared" si="696"/>
        <v>10944700</v>
      </c>
      <c r="BZ54" s="123">
        <v>0</v>
      </c>
      <c r="CA54" s="128">
        <v>10944700</v>
      </c>
      <c r="CB54" s="128"/>
      <c r="CC54" s="128"/>
      <c r="CD54" s="128"/>
      <c r="CE54" s="128"/>
      <c r="CF54" s="128"/>
      <c r="CG54" s="128"/>
      <c r="CH54" s="128"/>
      <c r="CI54" s="131"/>
      <c r="CJ54" s="131"/>
      <c r="CK54" s="124"/>
      <c r="CL54" s="119">
        <f t="shared" si="697"/>
        <v>10944700</v>
      </c>
      <c r="CM54" s="128">
        <f t="shared" si="698"/>
        <v>0</v>
      </c>
      <c r="CN54" s="128">
        <f t="shared" si="699"/>
        <v>58284957</v>
      </c>
      <c r="CO54" s="128">
        <f t="shared" si="700"/>
        <v>0</v>
      </c>
      <c r="CP54" s="128">
        <f t="shared" si="701"/>
        <v>0</v>
      </c>
      <c r="CQ54" s="269">
        <f t="shared" si="36"/>
        <v>1</v>
      </c>
      <c r="CR54" s="270">
        <f t="shared" si="37"/>
        <v>0.1700643724890053</v>
      </c>
    </row>
    <row r="55" spans="1:96" s="137" customFormat="1" ht="20.25" customHeight="1" outlineLevel="2" x14ac:dyDescent="0.25">
      <c r="A55" s="134"/>
      <c r="B55" s="340" t="str">
        <f t="shared" ref="B55:B58" si="702">+C55&amp;"-"&amp;D55</f>
        <v>A-1-0-5-6-10</v>
      </c>
      <c r="C55" s="141" t="s">
        <v>472</v>
      </c>
      <c r="D55" s="135" t="s">
        <v>407</v>
      </c>
      <c r="E55" s="312" t="s">
        <v>375</v>
      </c>
      <c r="F55" s="149">
        <v>3267076847</v>
      </c>
      <c r="G55" s="156"/>
      <c r="H55" s="149"/>
      <c r="I55" s="156"/>
      <c r="J55" s="149"/>
      <c r="K55" s="156"/>
      <c r="L55" s="149"/>
      <c r="M55" s="156"/>
      <c r="N55" s="149"/>
      <c r="O55" s="156"/>
      <c r="P55" s="149"/>
      <c r="Q55" s="156"/>
      <c r="R55" s="149"/>
      <c r="S55" s="156"/>
      <c r="T55" s="149"/>
      <c r="U55" s="156"/>
      <c r="V55" s="149"/>
      <c r="W55" s="156"/>
      <c r="X55" s="149"/>
      <c r="Y55" s="156"/>
      <c r="Z55" s="149"/>
      <c r="AA55" s="156"/>
      <c r="AB55" s="149"/>
      <c r="AC55" s="156"/>
      <c r="AD55" s="149"/>
      <c r="AE55" s="156">
        <f t="shared" si="690"/>
        <v>0</v>
      </c>
      <c r="AF55" s="149">
        <f t="shared" si="691"/>
        <v>0</v>
      </c>
      <c r="AG55" s="149"/>
      <c r="AH55" s="149"/>
      <c r="AI55" s="247">
        <f t="shared" si="692"/>
        <v>3267076847</v>
      </c>
      <c r="AJ55" s="149"/>
      <c r="AK55" s="149">
        <f t="shared" si="614"/>
        <v>3267076847</v>
      </c>
      <c r="AL55" s="149">
        <f t="shared" si="693"/>
        <v>3267076847</v>
      </c>
      <c r="AM55" s="152">
        <v>3234406079</v>
      </c>
      <c r="AN55" s="152">
        <v>32670768</v>
      </c>
      <c r="AO55" s="138"/>
      <c r="AP55" s="138"/>
      <c r="AQ55" s="138"/>
      <c r="AR55" s="138"/>
      <c r="AS55" s="138"/>
      <c r="AT55" s="138"/>
      <c r="AU55" s="138"/>
      <c r="AV55" s="138"/>
      <c r="AW55" s="138"/>
      <c r="AX55" s="170"/>
      <c r="AY55" s="149">
        <f t="shared" si="694"/>
        <v>3267076847</v>
      </c>
      <c r="AZ55" s="152">
        <v>212519900</v>
      </c>
      <c r="BA55" s="138">
        <v>232348400</v>
      </c>
      <c r="BB55" s="138"/>
      <c r="BC55" s="138"/>
      <c r="BD55" s="138"/>
      <c r="BE55" s="138"/>
      <c r="BF55" s="138"/>
      <c r="BG55" s="138"/>
      <c r="BH55" s="138"/>
      <c r="BI55" s="138"/>
      <c r="BJ55" s="138"/>
      <c r="BK55" s="170"/>
      <c r="BL55" s="149">
        <f t="shared" si="695"/>
        <v>444868300</v>
      </c>
      <c r="BM55" s="152">
        <v>212519900</v>
      </c>
      <c r="BN55" s="138">
        <v>232348400</v>
      </c>
      <c r="BO55" s="138"/>
      <c r="BP55" s="138"/>
      <c r="BQ55" s="138"/>
      <c r="BR55" s="138"/>
      <c r="BS55" s="138"/>
      <c r="BT55" s="138"/>
      <c r="BU55" s="138"/>
      <c r="BV55" s="138"/>
      <c r="BW55" s="138"/>
      <c r="BX55" s="170"/>
      <c r="BY55" s="149">
        <f t="shared" si="696"/>
        <v>444868300</v>
      </c>
      <c r="BZ55" s="152">
        <v>0</v>
      </c>
      <c r="CA55" s="138">
        <v>444868300</v>
      </c>
      <c r="CB55" s="138"/>
      <c r="CC55" s="138"/>
      <c r="CD55" s="138"/>
      <c r="CE55" s="138"/>
      <c r="CF55" s="138"/>
      <c r="CG55" s="138"/>
      <c r="CH55" s="138"/>
      <c r="CI55" s="138"/>
      <c r="CJ55" s="138"/>
      <c r="CK55" s="170"/>
      <c r="CL55" s="149">
        <f t="shared" si="697"/>
        <v>444868300</v>
      </c>
      <c r="CM55" s="138">
        <f t="shared" si="698"/>
        <v>0</v>
      </c>
      <c r="CN55" s="138">
        <f t="shared" si="699"/>
        <v>3021886179</v>
      </c>
      <c r="CO55" s="138">
        <f t="shared" si="700"/>
        <v>0</v>
      </c>
      <c r="CP55" s="138">
        <f t="shared" si="701"/>
        <v>0</v>
      </c>
      <c r="CQ55" s="136">
        <f t="shared" si="36"/>
        <v>1</v>
      </c>
      <c r="CR55" s="178">
        <f t="shared" si="37"/>
        <v>0.13616707559496227</v>
      </c>
    </row>
    <row r="56" spans="1:96" s="137" customFormat="1" ht="20.25" customHeight="1" outlineLevel="2" x14ac:dyDescent="0.25">
      <c r="A56" s="134"/>
      <c r="B56" s="340" t="str">
        <f t="shared" si="702"/>
        <v>A-1-0-5-7-10</v>
      </c>
      <c r="C56" s="141" t="s">
        <v>473</v>
      </c>
      <c r="D56" s="135" t="s">
        <v>407</v>
      </c>
      <c r="E56" s="312" t="s">
        <v>376</v>
      </c>
      <c r="F56" s="149">
        <v>544630552</v>
      </c>
      <c r="G56" s="156"/>
      <c r="H56" s="149"/>
      <c r="I56" s="156"/>
      <c r="J56" s="149"/>
      <c r="K56" s="156"/>
      <c r="L56" s="149"/>
      <c r="M56" s="156"/>
      <c r="N56" s="149"/>
      <c r="O56" s="156"/>
      <c r="P56" s="149"/>
      <c r="Q56" s="156"/>
      <c r="R56" s="149"/>
      <c r="S56" s="156"/>
      <c r="T56" s="149"/>
      <c r="U56" s="156"/>
      <c r="V56" s="149"/>
      <c r="W56" s="156"/>
      <c r="X56" s="149"/>
      <c r="Y56" s="156"/>
      <c r="Z56" s="149"/>
      <c r="AA56" s="156"/>
      <c r="AB56" s="149"/>
      <c r="AC56" s="156"/>
      <c r="AD56" s="149"/>
      <c r="AE56" s="156">
        <f t="shared" si="690"/>
        <v>0</v>
      </c>
      <c r="AF56" s="149">
        <f t="shared" si="691"/>
        <v>0</v>
      </c>
      <c r="AG56" s="149"/>
      <c r="AH56" s="149"/>
      <c r="AI56" s="247">
        <f t="shared" si="692"/>
        <v>544630552</v>
      </c>
      <c r="AJ56" s="149"/>
      <c r="AK56" s="149">
        <f t="shared" si="614"/>
        <v>544630552</v>
      </c>
      <c r="AL56" s="149">
        <f t="shared" si="693"/>
        <v>544630552</v>
      </c>
      <c r="AM56" s="152">
        <v>539184246</v>
      </c>
      <c r="AN56" s="152">
        <v>5446306</v>
      </c>
      <c r="AO56" s="138"/>
      <c r="AP56" s="138"/>
      <c r="AQ56" s="138"/>
      <c r="AR56" s="138"/>
      <c r="AS56" s="138"/>
      <c r="AT56" s="138"/>
      <c r="AU56" s="138"/>
      <c r="AV56" s="138"/>
      <c r="AW56" s="138"/>
      <c r="AX56" s="170"/>
      <c r="AY56" s="149">
        <f t="shared" si="694"/>
        <v>544630552</v>
      </c>
      <c r="AZ56" s="152">
        <v>35430800</v>
      </c>
      <c r="BA56" s="138">
        <v>38721000</v>
      </c>
      <c r="BB56" s="138"/>
      <c r="BC56" s="138"/>
      <c r="BD56" s="138"/>
      <c r="BE56" s="138"/>
      <c r="BF56" s="138"/>
      <c r="BG56" s="138"/>
      <c r="BH56" s="138"/>
      <c r="BI56" s="138"/>
      <c r="BJ56" s="138"/>
      <c r="BK56" s="170"/>
      <c r="BL56" s="149">
        <f t="shared" si="695"/>
        <v>74151800</v>
      </c>
      <c r="BM56" s="152">
        <v>35430800</v>
      </c>
      <c r="BN56" s="138">
        <v>38721000</v>
      </c>
      <c r="BO56" s="138"/>
      <c r="BP56" s="138"/>
      <c r="BQ56" s="138"/>
      <c r="BR56" s="138"/>
      <c r="BS56" s="138"/>
      <c r="BT56" s="138"/>
      <c r="BU56" s="138"/>
      <c r="BV56" s="138"/>
      <c r="BW56" s="138"/>
      <c r="BX56" s="170"/>
      <c r="BY56" s="149">
        <f t="shared" si="696"/>
        <v>74151800</v>
      </c>
      <c r="BZ56" s="152">
        <v>0</v>
      </c>
      <c r="CA56" s="138">
        <v>74151800</v>
      </c>
      <c r="CB56" s="138"/>
      <c r="CC56" s="138"/>
      <c r="CD56" s="138"/>
      <c r="CE56" s="138"/>
      <c r="CF56" s="138"/>
      <c r="CG56" s="138"/>
      <c r="CH56" s="138"/>
      <c r="CI56" s="138"/>
      <c r="CJ56" s="138"/>
      <c r="CK56" s="170"/>
      <c r="CL56" s="149">
        <f t="shared" si="697"/>
        <v>74151800</v>
      </c>
      <c r="CM56" s="138">
        <f t="shared" si="698"/>
        <v>0</v>
      </c>
      <c r="CN56" s="138">
        <f t="shared" si="699"/>
        <v>503753446</v>
      </c>
      <c r="CO56" s="138">
        <f t="shared" si="700"/>
        <v>0</v>
      </c>
      <c r="CP56" s="138">
        <f t="shared" si="701"/>
        <v>0</v>
      </c>
      <c r="CQ56" s="136">
        <f t="shared" si="36"/>
        <v>1</v>
      </c>
      <c r="CR56" s="178">
        <f t="shared" si="37"/>
        <v>0.13615064327129411</v>
      </c>
    </row>
    <row r="57" spans="1:96" s="137" customFormat="1" ht="20.25" customHeight="1" outlineLevel="2" x14ac:dyDescent="0.25">
      <c r="A57" s="134"/>
      <c r="B57" s="340" t="str">
        <f t="shared" si="702"/>
        <v>A-1-0-5-8-10</v>
      </c>
      <c r="C57" s="141" t="s">
        <v>474</v>
      </c>
      <c r="D57" s="135" t="s">
        <v>407</v>
      </c>
      <c r="E57" s="312" t="s">
        <v>377</v>
      </c>
      <c r="F57" s="149">
        <v>544630583</v>
      </c>
      <c r="G57" s="156"/>
      <c r="H57" s="149"/>
      <c r="I57" s="156"/>
      <c r="J57" s="149"/>
      <c r="K57" s="156"/>
      <c r="L57" s="149"/>
      <c r="M57" s="156"/>
      <c r="N57" s="149"/>
      <c r="O57" s="156"/>
      <c r="P57" s="149"/>
      <c r="Q57" s="156"/>
      <c r="R57" s="149"/>
      <c r="S57" s="156"/>
      <c r="T57" s="149"/>
      <c r="U57" s="156"/>
      <c r="V57" s="149"/>
      <c r="W57" s="156"/>
      <c r="X57" s="149"/>
      <c r="Y57" s="156"/>
      <c r="Z57" s="149"/>
      <c r="AA57" s="156"/>
      <c r="AB57" s="149"/>
      <c r="AC57" s="156"/>
      <c r="AD57" s="149"/>
      <c r="AE57" s="156">
        <f t="shared" si="690"/>
        <v>0</v>
      </c>
      <c r="AF57" s="149">
        <f t="shared" si="691"/>
        <v>0</v>
      </c>
      <c r="AG57" s="149"/>
      <c r="AH57" s="149"/>
      <c r="AI57" s="247">
        <f t="shared" si="692"/>
        <v>544630583</v>
      </c>
      <c r="AJ57" s="149"/>
      <c r="AK57" s="149">
        <f t="shared" si="614"/>
        <v>544630583</v>
      </c>
      <c r="AL57" s="149">
        <f t="shared" si="693"/>
        <v>544630583</v>
      </c>
      <c r="AM57" s="152">
        <v>539184277</v>
      </c>
      <c r="AN57" s="152">
        <v>5446306</v>
      </c>
      <c r="AO57" s="138"/>
      <c r="AP57" s="138"/>
      <c r="AQ57" s="138"/>
      <c r="AR57" s="138"/>
      <c r="AS57" s="138"/>
      <c r="AT57" s="138"/>
      <c r="AU57" s="138"/>
      <c r="AV57" s="138"/>
      <c r="AW57" s="138"/>
      <c r="AX57" s="170"/>
      <c r="AY57" s="149">
        <f t="shared" si="694"/>
        <v>544630583</v>
      </c>
      <c r="AZ57" s="152">
        <v>35430800</v>
      </c>
      <c r="BA57" s="138">
        <v>38721000</v>
      </c>
      <c r="BB57" s="138"/>
      <c r="BC57" s="138"/>
      <c r="BD57" s="138"/>
      <c r="BE57" s="138"/>
      <c r="BF57" s="138"/>
      <c r="BG57" s="138"/>
      <c r="BH57" s="138"/>
      <c r="BI57" s="138"/>
      <c r="BJ57" s="138"/>
      <c r="BK57" s="170"/>
      <c r="BL57" s="149">
        <f t="shared" si="695"/>
        <v>74151800</v>
      </c>
      <c r="BM57" s="152">
        <v>35430800</v>
      </c>
      <c r="BN57" s="138">
        <v>38721000</v>
      </c>
      <c r="BO57" s="138"/>
      <c r="BP57" s="138"/>
      <c r="BQ57" s="138"/>
      <c r="BR57" s="138"/>
      <c r="BS57" s="138"/>
      <c r="BT57" s="138"/>
      <c r="BU57" s="138"/>
      <c r="BV57" s="138"/>
      <c r="BW57" s="138"/>
      <c r="BX57" s="170"/>
      <c r="BY57" s="149">
        <f t="shared" si="696"/>
        <v>74151800</v>
      </c>
      <c r="BZ57" s="152">
        <v>0</v>
      </c>
      <c r="CA57" s="138">
        <v>74151800</v>
      </c>
      <c r="CB57" s="138"/>
      <c r="CC57" s="138"/>
      <c r="CD57" s="138"/>
      <c r="CE57" s="138"/>
      <c r="CF57" s="138"/>
      <c r="CG57" s="138"/>
      <c r="CH57" s="138"/>
      <c r="CI57" s="138"/>
      <c r="CJ57" s="138"/>
      <c r="CK57" s="170"/>
      <c r="CL57" s="149">
        <f t="shared" si="697"/>
        <v>74151800</v>
      </c>
      <c r="CM57" s="138">
        <f t="shared" si="698"/>
        <v>0</v>
      </c>
      <c r="CN57" s="138">
        <f t="shared" si="699"/>
        <v>503753477</v>
      </c>
      <c r="CO57" s="138">
        <f t="shared" si="700"/>
        <v>0</v>
      </c>
      <c r="CP57" s="138">
        <f t="shared" si="701"/>
        <v>0</v>
      </c>
      <c r="CQ57" s="136">
        <f t="shared" si="36"/>
        <v>1</v>
      </c>
      <c r="CR57" s="178">
        <f t="shared" si="37"/>
        <v>0.13615063552169268</v>
      </c>
    </row>
    <row r="58" spans="1:96" s="137" customFormat="1" ht="20.25" customHeight="1" outlineLevel="2" thickBot="1" x14ac:dyDescent="0.3">
      <c r="A58" s="134"/>
      <c r="B58" s="340" t="str">
        <f t="shared" si="702"/>
        <v>A-1-0-5-9-10</v>
      </c>
      <c r="C58" s="146" t="s">
        <v>475</v>
      </c>
      <c r="D58" s="147" t="s">
        <v>407</v>
      </c>
      <c r="E58" s="313" t="s">
        <v>378</v>
      </c>
      <c r="F58" s="150">
        <v>1088819879</v>
      </c>
      <c r="G58" s="157"/>
      <c r="H58" s="150"/>
      <c r="I58" s="157"/>
      <c r="J58" s="150"/>
      <c r="K58" s="157"/>
      <c r="L58" s="150"/>
      <c r="M58" s="157"/>
      <c r="N58" s="150"/>
      <c r="O58" s="157"/>
      <c r="P58" s="150"/>
      <c r="Q58" s="157"/>
      <c r="R58" s="150"/>
      <c r="S58" s="157"/>
      <c r="T58" s="150"/>
      <c r="U58" s="157"/>
      <c r="V58" s="150"/>
      <c r="W58" s="157"/>
      <c r="X58" s="150"/>
      <c r="Y58" s="157"/>
      <c r="Z58" s="150"/>
      <c r="AA58" s="157"/>
      <c r="AB58" s="150"/>
      <c r="AC58" s="157"/>
      <c r="AD58" s="150"/>
      <c r="AE58" s="157">
        <f t="shared" si="690"/>
        <v>0</v>
      </c>
      <c r="AF58" s="150">
        <f t="shared" si="691"/>
        <v>0</v>
      </c>
      <c r="AG58" s="150"/>
      <c r="AH58" s="150"/>
      <c r="AI58" s="251">
        <f t="shared" si="692"/>
        <v>1088819879</v>
      </c>
      <c r="AJ58" s="150"/>
      <c r="AK58" s="150">
        <f t="shared" si="614"/>
        <v>1088819879</v>
      </c>
      <c r="AL58" s="150">
        <f t="shared" si="693"/>
        <v>1088819879</v>
      </c>
      <c r="AM58" s="154">
        <v>1077931680</v>
      </c>
      <c r="AN58" s="154">
        <v>10888199</v>
      </c>
      <c r="AO58" s="168"/>
      <c r="AP58" s="168"/>
      <c r="AQ58" s="168"/>
      <c r="AR58" s="168"/>
      <c r="AS58" s="168"/>
      <c r="AT58" s="168"/>
      <c r="AU58" s="168"/>
      <c r="AV58" s="168"/>
      <c r="AW58" s="168"/>
      <c r="AX58" s="171"/>
      <c r="AY58" s="150">
        <f t="shared" si="694"/>
        <v>1088819879</v>
      </c>
      <c r="AZ58" s="154">
        <v>70823500</v>
      </c>
      <c r="BA58" s="168">
        <v>77438700</v>
      </c>
      <c r="BB58" s="168"/>
      <c r="BC58" s="168"/>
      <c r="BD58" s="168"/>
      <c r="BE58" s="168"/>
      <c r="BF58" s="168"/>
      <c r="BG58" s="168"/>
      <c r="BH58" s="168"/>
      <c r="BI58" s="168"/>
      <c r="BJ58" s="168"/>
      <c r="BK58" s="171"/>
      <c r="BL58" s="150">
        <f t="shared" si="695"/>
        <v>148262200</v>
      </c>
      <c r="BM58" s="154">
        <v>70823500</v>
      </c>
      <c r="BN58" s="168">
        <v>77438700</v>
      </c>
      <c r="BO58" s="168"/>
      <c r="BP58" s="168"/>
      <c r="BQ58" s="168"/>
      <c r="BR58" s="168"/>
      <c r="BS58" s="168"/>
      <c r="BT58" s="168"/>
      <c r="BU58" s="168"/>
      <c r="BV58" s="168"/>
      <c r="BW58" s="168"/>
      <c r="BX58" s="171"/>
      <c r="BY58" s="150">
        <f t="shared" si="696"/>
        <v>148262200</v>
      </c>
      <c r="BZ58" s="154">
        <v>0</v>
      </c>
      <c r="CA58" s="168">
        <v>148262200</v>
      </c>
      <c r="CB58" s="168"/>
      <c r="CC58" s="168"/>
      <c r="CD58" s="168"/>
      <c r="CE58" s="168"/>
      <c r="CF58" s="168"/>
      <c r="CG58" s="168"/>
      <c r="CH58" s="168"/>
      <c r="CI58" s="168"/>
      <c r="CJ58" s="168"/>
      <c r="CK58" s="171"/>
      <c r="CL58" s="150">
        <f t="shared" si="697"/>
        <v>148262200</v>
      </c>
      <c r="CM58" s="168">
        <f t="shared" si="698"/>
        <v>0</v>
      </c>
      <c r="CN58" s="168">
        <f t="shared" si="699"/>
        <v>1007108180</v>
      </c>
      <c r="CO58" s="168">
        <f t="shared" si="700"/>
        <v>0</v>
      </c>
      <c r="CP58" s="168">
        <f t="shared" si="701"/>
        <v>0</v>
      </c>
      <c r="CQ58" s="224">
        <f t="shared" si="36"/>
        <v>1</v>
      </c>
      <c r="CR58" s="203">
        <f t="shared" si="37"/>
        <v>0.13616779309371885</v>
      </c>
    </row>
    <row r="59" spans="1:96" s="118" customFormat="1" ht="18.75" thickBot="1" x14ac:dyDescent="0.25">
      <c r="A59" s="108"/>
      <c r="B59" s="340"/>
      <c r="C59" s="108"/>
      <c r="D59" s="108"/>
      <c r="E59" s="108"/>
      <c r="F59" s="12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266"/>
      <c r="CR59" s="266"/>
    </row>
    <row r="60" spans="1:96" s="241" customFormat="1" ht="31.5" customHeight="1" thickBot="1" x14ac:dyDescent="0.25">
      <c r="A60" s="240"/>
      <c r="B60" s="338"/>
      <c r="C60" s="214" t="s">
        <v>643</v>
      </c>
      <c r="D60" s="215" t="s">
        <v>407</v>
      </c>
      <c r="E60" s="216" t="s">
        <v>59</v>
      </c>
      <c r="F60" s="218">
        <f>+F61+F70</f>
        <v>14229050000</v>
      </c>
      <c r="G60" s="218">
        <f>+G61+G70</f>
        <v>245000000</v>
      </c>
      <c r="H60" s="217">
        <f t="shared" ref="H60:BS60" si="703">+H61+H70</f>
        <v>245000000</v>
      </c>
      <c r="I60" s="218">
        <f t="shared" si="703"/>
        <v>340000000</v>
      </c>
      <c r="J60" s="217">
        <f t="shared" si="703"/>
        <v>340000000</v>
      </c>
      <c r="K60" s="217">
        <f t="shared" si="703"/>
        <v>0</v>
      </c>
      <c r="L60" s="217">
        <f t="shared" si="703"/>
        <v>0</v>
      </c>
      <c r="M60" s="217">
        <f t="shared" si="703"/>
        <v>0</v>
      </c>
      <c r="N60" s="217">
        <f t="shared" si="703"/>
        <v>0</v>
      </c>
      <c r="O60" s="217">
        <f t="shared" si="703"/>
        <v>0</v>
      </c>
      <c r="P60" s="217">
        <f t="shared" si="703"/>
        <v>0</v>
      </c>
      <c r="Q60" s="217">
        <f t="shared" si="703"/>
        <v>0</v>
      </c>
      <c r="R60" s="217">
        <f t="shared" si="703"/>
        <v>0</v>
      </c>
      <c r="S60" s="217">
        <f t="shared" si="703"/>
        <v>0</v>
      </c>
      <c r="T60" s="217">
        <f t="shared" si="703"/>
        <v>0</v>
      </c>
      <c r="U60" s="217">
        <f t="shared" si="703"/>
        <v>0</v>
      </c>
      <c r="V60" s="217">
        <f t="shared" si="703"/>
        <v>0</v>
      </c>
      <c r="W60" s="217">
        <f t="shared" si="703"/>
        <v>0</v>
      </c>
      <c r="X60" s="217">
        <f t="shared" si="703"/>
        <v>0</v>
      </c>
      <c r="Y60" s="217">
        <f t="shared" si="703"/>
        <v>0</v>
      </c>
      <c r="Z60" s="217">
        <f t="shared" si="703"/>
        <v>0</v>
      </c>
      <c r="AA60" s="217">
        <f t="shared" si="703"/>
        <v>0</v>
      </c>
      <c r="AB60" s="217">
        <f t="shared" si="703"/>
        <v>0</v>
      </c>
      <c r="AC60" s="217">
        <f t="shared" si="703"/>
        <v>0</v>
      </c>
      <c r="AD60" s="217">
        <f t="shared" si="703"/>
        <v>0</v>
      </c>
      <c r="AE60" s="242">
        <f t="shared" si="703"/>
        <v>585000000</v>
      </c>
      <c r="AF60" s="217">
        <f t="shared" si="703"/>
        <v>585000000</v>
      </c>
      <c r="AG60" s="218">
        <f t="shared" si="703"/>
        <v>2701552500</v>
      </c>
      <c r="AH60" s="252">
        <f t="shared" si="703"/>
        <v>0</v>
      </c>
      <c r="AI60" s="217">
        <f t="shared" si="703"/>
        <v>11527497500</v>
      </c>
      <c r="AJ60" s="217">
        <f t="shared" si="703"/>
        <v>4295692</v>
      </c>
      <c r="AK60" s="218">
        <f t="shared" si="703"/>
        <v>9923333187.9599991</v>
      </c>
      <c r="AL60" s="217">
        <f t="shared" ref="AL60" si="704">+AL61+AL70</f>
        <v>11523201808</v>
      </c>
      <c r="AM60" s="217">
        <f t="shared" si="703"/>
        <v>8838925421.9599991</v>
      </c>
      <c r="AN60" s="218">
        <f t="shared" si="703"/>
        <v>1080112074</v>
      </c>
      <c r="AO60" s="217">
        <f t="shared" si="703"/>
        <v>0</v>
      </c>
      <c r="AP60" s="217">
        <f t="shared" si="703"/>
        <v>0</v>
      </c>
      <c r="AQ60" s="217">
        <f t="shared" si="703"/>
        <v>0</v>
      </c>
      <c r="AR60" s="217">
        <f t="shared" si="703"/>
        <v>0</v>
      </c>
      <c r="AS60" s="217">
        <f t="shared" si="703"/>
        <v>0</v>
      </c>
      <c r="AT60" s="217">
        <f t="shared" si="703"/>
        <v>0</v>
      </c>
      <c r="AU60" s="217">
        <f t="shared" si="703"/>
        <v>0</v>
      </c>
      <c r="AV60" s="217">
        <f t="shared" si="703"/>
        <v>0</v>
      </c>
      <c r="AW60" s="217">
        <f t="shared" si="703"/>
        <v>0</v>
      </c>
      <c r="AX60" s="217">
        <f t="shared" si="703"/>
        <v>0</v>
      </c>
      <c r="AY60" s="217">
        <f t="shared" si="703"/>
        <v>9919037495.9599991</v>
      </c>
      <c r="AZ60" s="218">
        <f t="shared" si="703"/>
        <v>6644597391.96</v>
      </c>
      <c r="BA60" s="218">
        <f t="shared" si="703"/>
        <v>699651747</v>
      </c>
      <c r="BB60" s="217">
        <f t="shared" si="703"/>
        <v>0</v>
      </c>
      <c r="BC60" s="217">
        <f t="shared" si="703"/>
        <v>0</v>
      </c>
      <c r="BD60" s="217">
        <f t="shared" si="703"/>
        <v>0</v>
      </c>
      <c r="BE60" s="217">
        <f t="shared" si="703"/>
        <v>0</v>
      </c>
      <c r="BF60" s="217">
        <f t="shared" si="703"/>
        <v>0</v>
      </c>
      <c r="BG60" s="217">
        <f t="shared" si="703"/>
        <v>0</v>
      </c>
      <c r="BH60" s="217">
        <f t="shared" si="703"/>
        <v>0</v>
      </c>
      <c r="BI60" s="217">
        <f t="shared" si="703"/>
        <v>0</v>
      </c>
      <c r="BJ60" s="217">
        <f t="shared" si="703"/>
        <v>0</v>
      </c>
      <c r="BK60" s="217">
        <f t="shared" si="703"/>
        <v>0</v>
      </c>
      <c r="BL60" s="217">
        <f t="shared" si="703"/>
        <v>7344249138.96</v>
      </c>
      <c r="BM60" s="218">
        <f t="shared" si="703"/>
        <v>273019843</v>
      </c>
      <c r="BN60" s="218">
        <f t="shared" si="703"/>
        <v>561043440.71000004</v>
      </c>
      <c r="BO60" s="217">
        <f t="shared" si="703"/>
        <v>0</v>
      </c>
      <c r="BP60" s="217">
        <f t="shared" si="703"/>
        <v>0</v>
      </c>
      <c r="BQ60" s="217">
        <f t="shared" si="703"/>
        <v>0</v>
      </c>
      <c r="BR60" s="217">
        <f t="shared" si="703"/>
        <v>0</v>
      </c>
      <c r="BS60" s="217">
        <f t="shared" si="703"/>
        <v>0</v>
      </c>
      <c r="BT60" s="217">
        <f t="shared" ref="BT60:CP60" si="705">+BT61+BT70</f>
        <v>0</v>
      </c>
      <c r="BU60" s="217">
        <f t="shared" si="705"/>
        <v>0</v>
      </c>
      <c r="BV60" s="217">
        <f t="shared" si="705"/>
        <v>0</v>
      </c>
      <c r="BW60" s="217">
        <f t="shared" si="705"/>
        <v>0</v>
      </c>
      <c r="BX60" s="217">
        <f t="shared" si="705"/>
        <v>0</v>
      </c>
      <c r="BY60" s="217">
        <f t="shared" si="705"/>
        <v>834063283.71000004</v>
      </c>
      <c r="BZ60" s="218">
        <f t="shared" si="705"/>
        <v>209384408</v>
      </c>
      <c r="CA60" s="218">
        <f t="shared" si="705"/>
        <v>603195383.71000004</v>
      </c>
      <c r="CB60" s="217">
        <f t="shared" si="705"/>
        <v>0</v>
      </c>
      <c r="CC60" s="217">
        <f t="shared" si="705"/>
        <v>0</v>
      </c>
      <c r="CD60" s="217">
        <f t="shared" si="705"/>
        <v>0</v>
      </c>
      <c r="CE60" s="217">
        <f t="shared" si="705"/>
        <v>0</v>
      </c>
      <c r="CF60" s="217">
        <f t="shared" si="705"/>
        <v>0</v>
      </c>
      <c r="CG60" s="217">
        <f t="shared" si="705"/>
        <v>0</v>
      </c>
      <c r="CH60" s="217">
        <f t="shared" si="705"/>
        <v>0</v>
      </c>
      <c r="CI60" s="217">
        <f t="shared" si="705"/>
        <v>0</v>
      </c>
      <c r="CJ60" s="217">
        <f t="shared" si="705"/>
        <v>0</v>
      </c>
      <c r="CK60" s="217">
        <f t="shared" si="705"/>
        <v>0</v>
      </c>
      <c r="CL60" s="217">
        <f t="shared" si="705"/>
        <v>812579791.71000004</v>
      </c>
      <c r="CM60" s="218">
        <f t="shared" si="705"/>
        <v>1608460004.04</v>
      </c>
      <c r="CN60" s="218">
        <f t="shared" si="705"/>
        <v>2194328030</v>
      </c>
      <c r="CO60" s="218">
        <f t="shared" si="705"/>
        <v>6510185855.25</v>
      </c>
      <c r="CP60" s="218">
        <f t="shared" si="705"/>
        <v>21483492</v>
      </c>
      <c r="CQ60" s="238">
        <f t="shared" ref="CQ60:CQ123" si="706">IFERROR(AY60/AI60,0)</f>
        <v>0.86046754692074312</v>
      </c>
      <c r="CR60" s="238">
        <f t="shared" ref="CR60:CR123" si="707">IFERROR(BL60/AI60,0)</f>
        <v>0.63710698171567592</v>
      </c>
    </row>
    <row r="61" spans="1:96" s="137" customFormat="1" ht="20.25" customHeight="1" outlineLevel="1" x14ac:dyDescent="0.25">
      <c r="A61" s="134"/>
      <c r="B61" s="339"/>
      <c r="C61" s="158" t="s">
        <v>611</v>
      </c>
      <c r="D61" s="159" t="s">
        <v>407</v>
      </c>
      <c r="E61" s="314" t="s">
        <v>612</v>
      </c>
      <c r="F61" s="211">
        <f>+F62+F67</f>
        <v>198000000</v>
      </c>
      <c r="G61" s="162">
        <f t="shared" ref="G61:BS61" si="708">+G62+G67</f>
        <v>0</v>
      </c>
      <c r="H61" s="161">
        <f t="shared" si="708"/>
        <v>0</v>
      </c>
      <c r="I61" s="211">
        <f t="shared" si="708"/>
        <v>0</v>
      </c>
      <c r="J61" s="161">
        <f t="shared" si="708"/>
        <v>0</v>
      </c>
      <c r="K61" s="161">
        <f t="shared" si="708"/>
        <v>0</v>
      </c>
      <c r="L61" s="161">
        <f t="shared" si="708"/>
        <v>0</v>
      </c>
      <c r="M61" s="161">
        <f t="shared" si="708"/>
        <v>0</v>
      </c>
      <c r="N61" s="161">
        <f t="shared" si="708"/>
        <v>0</v>
      </c>
      <c r="O61" s="161">
        <f t="shared" si="708"/>
        <v>0</v>
      </c>
      <c r="P61" s="161">
        <f t="shared" si="708"/>
        <v>0</v>
      </c>
      <c r="Q61" s="161">
        <f t="shared" si="708"/>
        <v>0</v>
      </c>
      <c r="R61" s="161">
        <f t="shared" si="708"/>
        <v>0</v>
      </c>
      <c r="S61" s="161">
        <f t="shared" si="708"/>
        <v>0</v>
      </c>
      <c r="T61" s="161">
        <f t="shared" si="708"/>
        <v>0</v>
      </c>
      <c r="U61" s="161">
        <f t="shared" si="708"/>
        <v>0</v>
      </c>
      <c r="V61" s="161">
        <f t="shared" si="708"/>
        <v>0</v>
      </c>
      <c r="W61" s="161">
        <f t="shared" si="708"/>
        <v>0</v>
      </c>
      <c r="X61" s="161">
        <f t="shared" si="708"/>
        <v>0</v>
      </c>
      <c r="Y61" s="161">
        <f t="shared" si="708"/>
        <v>0</v>
      </c>
      <c r="Z61" s="161">
        <f t="shared" si="708"/>
        <v>0</v>
      </c>
      <c r="AA61" s="161">
        <f t="shared" si="708"/>
        <v>0</v>
      </c>
      <c r="AB61" s="161">
        <f t="shared" si="708"/>
        <v>0</v>
      </c>
      <c r="AC61" s="161">
        <f t="shared" si="708"/>
        <v>0</v>
      </c>
      <c r="AD61" s="161">
        <f t="shared" si="708"/>
        <v>0</v>
      </c>
      <c r="AE61" s="162">
        <f t="shared" si="708"/>
        <v>0</v>
      </c>
      <c r="AF61" s="161">
        <f t="shared" si="708"/>
        <v>0</v>
      </c>
      <c r="AG61" s="211">
        <f t="shared" si="708"/>
        <v>0</v>
      </c>
      <c r="AH61" s="253">
        <f t="shared" si="708"/>
        <v>0</v>
      </c>
      <c r="AI61" s="161">
        <f t="shared" si="708"/>
        <v>198000000</v>
      </c>
      <c r="AJ61" s="161">
        <f t="shared" si="708"/>
        <v>0</v>
      </c>
      <c r="AK61" s="211">
        <f t="shared" si="708"/>
        <v>97456564</v>
      </c>
      <c r="AL61" s="161">
        <f t="shared" ref="AL61" si="709">+AL62+AL67</f>
        <v>198000000</v>
      </c>
      <c r="AM61" s="161">
        <f t="shared" si="708"/>
        <v>43445462</v>
      </c>
      <c r="AN61" s="211">
        <f t="shared" si="708"/>
        <v>54011102</v>
      </c>
      <c r="AO61" s="161">
        <f t="shared" si="708"/>
        <v>0</v>
      </c>
      <c r="AP61" s="161">
        <f t="shared" si="708"/>
        <v>0</v>
      </c>
      <c r="AQ61" s="161">
        <f t="shared" si="708"/>
        <v>0</v>
      </c>
      <c r="AR61" s="161">
        <f t="shared" si="708"/>
        <v>0</v>
      </c>
      <c r="AS61" s="161">
        <f t="shared" si="708"/>
        <v>0</v>
      </c>
      <c r="AT61" s="161">
        <f t="shared" si="708"/>
        <v>0</v>
      </c>
      <c r="AU61" s="161">
        <f t="shared" si="708"/>
        <v>0</v>
      </c>
      <c r="AV61" s="161">
        <f t="shared" si="708"/>
        <v>0</v>
      </c>
      <c r="AW61" s="161">
        <f t="shared" si="708"/>
        <v>0</v>
      </c>
      <c r="AX61" s="161">
        <f t="shared" si="708"/>
        <v>0</v>
      </c>
      <c r="AY61" s="161">
        <f t="shared" si="708"/>
        <v>97456564</v>
      </c>
      <c r="AZ61" s="211">
        <f t="shared" si="708"/>
        <v>43445462</v>
      </c>
      <c r="BA61" s="211">
        <f t="shared" si="708"/>
        <v>54011102</v>
      </c>
      <c r="BB61" s="161">
        <f t="shared" si="708"/>
        <v>0</v>
      </c>
      <c r="BC61" s="161">
        <f t="shared" si="708"/>
        <v>0</v>
      </c>
      <c r="BD61" s="161">
        <f t="shared" si="708"/>
        <v>0</v>
      </c>
      <c r="BE61" s="161">
        <f t="shared" si="708"/>
        <v>0</v>
      </c>
      <c r="BF61" s="161">
        <f t="shared" si="708"/>
        <v>0</v>
      </c>
      <c r="BG61" s="161">
        <f t="shared" si="708"/>
        <v>0</v>
      </c>
      <c r="BH61" s="161">
        <f t="shared" si="708"/>
        <v>0</v>
      </c>
      <c r="BI61" s="161">
        <f t="shared" si="708"/>
        <v>0</v>
      </c>
      <c r="BJ61" s="161">
        <f t="shared" si="708"/>
        <v>0</v>
      </c>
      <c r="BK61" s="161">
        <f t="shared" si="708"/>
        <v>0</v>
      </c>
      <c r="BL61" s="161">
        <f t="shared" si="708"/>
        <v>97456564</v>
      </c>
      <c r="BM61" s="211">
        <f t="shared" si="708"/>
        <v>23242780</v>
      </c>
      <c r="BN61" s="211">
        <f t="shared" si="708"/>
        <v>74213784</v>
      </c>
      <c r="BO61" s="161">
        <f t="shared" si="708"/>
        <v>0</v>
      </c>
      <c r="BP61" s="161">
        <f t="shared" si="708"/>
        <v>0</v>
      </c>
      <c r="BQ61" s="161">
        <f t="shared" si="708"/>
        <v>0</v>
      </c>
      <c r="BR61" s="161">
        <f t="shared" si="708"/>
        <v>0</v>
      </c>
      <c r="BS61" s="161">
        <f t="shared" si="708"/>
        <v>0</v>
      </c>
      <c r="BT61" s="161">
        <f t="shared" ref="BT61:CP61" si="710">+BT62+BT67</f>
        <v>0</v>
      </c>
      <c r="BU61" s="161">
        <f t="shared" si="710"/>
        <v>0</v>
      </c>
      <c r="BV61" s="161">
        <f t="shared" si="710"/>
        <v>0</v>
      </c>
      <c r="BW61" s="161">
        <f t="shared" si="710"/>
        <v>0</v>
      </c>
      <c r="BX61" s="161">
        <f t="shared" si="710"/>
        <v>0</v>
      </c>
      <c r="BY61" s="161">
        <f t="shared" si="710"/>
        <v>97456564</v>
      </c>
      <c r="BZ61" s="211">
        <f t="shared" si="710"/>
        <v>1277880</v>
      </c>
      <c r="CA61" s="211">
        <f t="shared" si="710"/>
        <v>96178684</v>
      </c>
      <c r="CB61" s="161">
        <f t="shared" si="710"/>
        <v>0</v>
      </c>
      <c r="CC61" s="161">
        <f t="shared" si="710"/>
        <v>0</v>
      </c>
      <c r="CD61" s="161">
        <f t="shared" si="710"/>
        <v>0</v>
      </c>
      <c r="CE61" s="161">
        <f t="shared" si="710"/>
        <v>0</v>
      </c>
      <c r="CF61" s="161">
        <f t="shared" si="710"/>
        <v>0</v>
      </c>
      <c r="CG61" s="161">
        <f t="shared" si="710"/>
        <v>0</v>
      </c>
      <c r="CH61" s="161">
        <f t="shared" si="710"/>
        <v>0</v>
      </c>
      <c r="CI61" s="161">
        <f t="shared" si="710"/>
        <v>0</v>
      </c>
      <c r="CJ61" s="161">
        <f t="shared" si="710"/>
        <v>0</v>
      </c>
      <c r="CK61" s="161">
        <f t="shared" si="710"/>
        <v>0</v>
      </c>
      <c r="CL61" s="161">
        <f t="shared" si="710"/>
        <v>97456564</v>
      </c>
      <c r="CM61" s="211">
        <f t="shared" si="710"/>
        <v>100543436</v>
      </c>
      <c r="CN61" s="211">
        <f t="shared" si="710"/>
        <v>0</v>
      </c>
      <c r="CO61" s="211">
        <f t="shared" si="710"/>
        <v>0</v>
      </c>
      <c r="CP61" s="211">
        <f t="shared" si="710"/>
        <v>0</v>
      </c>
      <c r="CQ61" s="212">
        <f t="shared" si="706"/>
        <v>0.49220486868686869</v>
      </c>
      <c r="CR61" s="213">
        <f t="shared" si="707"/>
        <v>0.49220486868686869</v>
      </c>
    </row>
    <row r="62" spans="1:96" s="137" customFormat="1" ht="20.25" customHeight="1" outlineLevel="2" x14ac:dyDescent="0.25">
      <c r="A62" s="134"/>
      <c r="B62" s="339"/>
      <c r="C62" s="141" t="s">
        <v>613</v>
      </c>
      <c r="D62" s="135" t="s">
        <v>407</v>
      </c>
      <c r="E62" s="312" t="s">
        <v>619</v>
      </c>
      <c r="F62" s="184">
        <f>+SUM(F63:F66)</f>
        <v>191809413</v>
      </c>
      <c r="G62" s="156">
        <f t="shared" ref="G62:BS62" si="711">+SUM(G63:G66)</f>
        <v>0</v>
      </c>
      <c r="H62" s="149">
        <f t="shared" si="711"/>
        <v>0</v>
      </c>
      <c r="I62" s="184">
        <f t="shared" si="711"/>
        <v>0</v>
      </c>
      <c r="J62" s="149">
        <f t="shared" si="711"/>
        <v>0</v>
      </c>
      <c r="K62" s="149">
        <f t="shared" si="711"/>
        <v>0</v>
      </c>
      <c r="L62" s="149">
        <f t="shared" si="711"/>
        <v>0</v>
      </c>
      <c r="M62" s="149">
        <f t="shared" si="711"/>
        <v>0</v>
      </c>
      <c r="N62" s="149">
        <f t="shared" si="711"/>
        <v>0</v>
      </c>
      <c r="O62" s="149">
        <f t="shared" si="711"/>
        <v>0</v>
      </c>
      <c r="P62" s="149">
        <f t="shared" si="711"/>
        <v>0</v>
      </c>
      <c r="Q62" s="149">
        <f t="shared" si="711"/>
        <v>0</v>
      </c>
      <c r="R62" s="149">
        <f t="shared" si="711"/>
        <v>0</v>
      </c>
      <c r="S62" s="149">
        <f t="shared" si="711"/>
        <v>0</v>
      </c>
      <c r="T62" s="149">
        <f t="shared" si="711"/>
        <v>0</v>
      </c>
      <c r="U62" s="149">
        <f t="shared" si="711"/>
        <v>0</v>
      </c>
      <c r="V62" s="149">
        <f t="shared" si="711"/>
        <v>0</v>
      </c>
      <c r="W62" s="149">
        <f t="shared" si="711"/>
        <v>0</v>
      </c>
      <c r="X62" s="149">
        <f t="shared" si="711"/>
        <v>0</v>
      </c>
      <c r="Y62" s="149">
        <f t="shared" si="711"/>
        <v>0</v>
      </c>
      <c r="Z62" s="149">
        <f t="shared" si="711"/>
        <v>0</v>
      </c>
      <c r="AA62" s="149">
        <f t="shared" si="711"/>
        <v>0</v>
      </c>
      <c r="AB62" s="149">
        <f t="shared" si="711"/>
        <v>0</v>
      </c>
      <c r="AC62" s="149">
        <f t="shared" si="711"/>
        <v>0</v>
      </c>
      <c r="AD62" s="149">
        <f t="shared" si="711"/>
        <v>0</v>
      </c>
      <c r="AE62" s="156">
        <f t="shared" si="711"/>
        <v>0</v>
      </c>
      <c r="AF62" s="149">
        <f t="shared" si="711"/>
        <v>0</v>
      </c>
      <c r="AG62" s="184">
        <f t="shared" si="711"/>
        <v>0</v>
      </c>
      <c r="AH62" s="172">
        <f t="shared" si="711"/>
        <v>0</v>
      </c>
      <c r="AI62" s="149">
        <f t="shared" si="711"/>
        <v>191809413</v>
      </c>
      <c r="AJ62" s="149">
        <f t="shared" si="711"/>
        <v>0</v>
      </c>
      <c r="AK62" s="184">
        <f t="shared" si="711"/>
        <v>97456564</v>
      </c>
      <c r="AL62" s="149">
        <f t="shared" ref="AL62" si="712">+SUM(AL63:AL66)</f>
        <v>191809413</v>
      </c>
      <c r="AM62" s="149">
        <f t="shared" si="711"/>
        <v>43445462</v>
      </c>
      <c r="AN62" s="184">
        <f t="shared" si="711"/>
        <v>54011102</v>
      </c>
      <c r="AO62" s="149">
        <f t="shared" si="711"/>
        <v>0</v>
      </c>
      <c r="AP62" s="149">
        <f t="shared" si="711"/>
        <v>0</v>
      </c>
      <c r="AQ62" s="149">
        <f t="shared" si="711"/>
        <v>0</v>
      </c>
      <c r="AR62" s="149">
        <f t="shared" si="711"/>
        <v>0</v>
      </c>
      <c r="AS62" s="149">
        <f t="shared" si="711"/>
        <v>0</v>
      </c>
      <c r="AT62" s="149">
        <f t="shared" si="711"/>
        <v>0</v>
      </c>
      <c r="AU62" s="149">
        <f t="shared" si="711"/>
        <v>0</v>
      </c>
      <c r="AV62" s="149">
        <f t="shared" si="711"/>
        <v>0</v>
      </c>
      <c r="AW62" s="149">
        <f t="shared" si="711"/>
        <v>0</v>
      </c>
      <c r="AX62" s="149">
        <f t="shared" si="711"/>
        <v>0</v>
      </c>
      <c r="AY62" s="149">
        <f t="shared" si="711"/>
        <v>97456564</v>
      </c>
      <c r="AZ62" s="184">
        <f t="shared" si="711"/>
        <v>43445462</v>
      </c>
      <c r="BA62" s="184">
        <f t="shared" si="711"/>
        <v>54011102</v>
      </c>
      <c r="BB62" s="149">
        <f t="shared" si="711"/>
        <v>0</v>
      </c>
      <c r="BC62" s="149">
        <f t="shared" si="711"/>
        <v>0</v>
      </c>
      <c r="BD62" s="149">
        <f t="shared" si="711"/>
        <v>0</v>
      </c>
      <c r="BE62" s="149">
        <f t="shared" si="711"/>
        <v>0</v>
      </c>
      <c r="BF62" s="149">
        <f t="shared" si="711"/>
        <v>0</v>
      </c>
      <c r="BG62" s="149">
        <f t="shared" si="711"/>
        <v>0</v>
      </c>
      <c r="BH62" s="149">
        <f t="shared" si="711"/>
        <v>0</v>
      </c>
      <c r="BI62" s="149">
        <f t="shared" si="711"/>
        <v>0</v>
      </c>
      <c r="BJ62" s="149">
        <f t="shared" si="711"/>
        <v>0</v>
      </c>
      <c r="BK62" s="149">
        <f t="shared" si="711"/>
        <v>0</v>
      </c>
      <c r="BL62" s="149">
        <f t="shared" si="711"/>
        <v>97456564</v>
      </c>
      <c r="BM62" s="184">
        <f t="shared" si="711"/>
        <v>23242780</v>
      </c>
      <c r="BN62" s="184">
        <f t="shared" si="711"/>
        <v>74213784</v>
      </c>
      <c r="BO62" s="149">
        <f t="shared" si="711"/>
        <v>0</v>
      </c>
      <c r="BP62" s="149">
        <f t="shared" si="711"/>
        <v>0</v>
      </c>
      <c r="BQ62" s="149">
        <f t="shared" si="711"/>
        <v>0</v>
      </c>
      <c r="BR62" s="149">
        <f t="shared" si="711"/>
        <v>0</v>
      </c>
      <c r="BS62" s="149">
        <f t="shared" si="711"/>
        <v>0</v>
      </c>
      <c r="BT62" s="149">
        <f t="shared" ref="BT62:CP62" si="713">+SUM(BT63:BT66)</f>
        <v>0</v>
      </c>
      <c r="BU62" s="149">
        <f t="shared" si="713"/>
        <v>0</v>
      </c>
      <c r="BV62" s="149">
        <f t="shared" si="713"/>
        <v>0</v>
      </c>
      <c r="BW62" s="149">
        <f t="shared" si="713"/>
        <v>0</v>
      </c>
      <c r="BX62" s="149">
        <f t="shared" si="713"/>
        <v>0</v>
      </c>
      <c r="BY62" s="149">
        <f t="shared" si="713"/>
        <v>97456564</v>
      </c>
      <c r="BZ62" s="184">
        <f t="shared" si="713"/>
        <v>1277880</v>
      </c>
      <c r="CA62" s="184">
        <f t="shared" si="713"/>
        <v>96178684</v>
      </c>
      <c r="CB62" s="149">
        <f t="shared" si="713"/>
        <v>0</v>
      </c>
      <c r="CC62" s="149">
        <f t="shared" si="713"/>
        <v>0</v>
      </c>
      <c r="CD62" s="149">
        <f t="shared" si="713"/>
        <v>0</v>
      </c>
      <c r="CE62" s="149">
        <f t="shared" si="713"/>
        <v>0</v>
      </c>
      <c r="CF62" s="149">
        <f t="shared" si="713"/>
        <v>0</v>
      </c>
      <c r="CG62" s="149">
        <f t="shared" si="713"/>
        <v>0</v>
      </c>
      <c r="CH62" s="149">
        <f t="shared" si="713"/>
        <v>0</v>
      </c>
      <c r="CI62" s="149">
        <f t="shared" si="713"/>
        <v>0</v>
      </c>
      <c r="CJ62" s="149">
        <f t="shared" si="713"/>
        <v>0</v>
      </c>
      <c r="CK62" s="149">
        <f t="shared" si="713"/>
        <v>0</v>
      </c>
      <c r="CL62" s="149">
        <f t="shared" si="713"/>
        <v>97456564</v>
      </c>
      <c r="CM62" s="184">
        <f t="shared" si="713"/>
        <v>94352849</v>
      </c>
      <c r="CN62" s="184">
        <f t="shared" si="713"/>
        <v>0</v>
      </c>
      <c r="CO62" s="184">
        <f t="shared" si="713"/>
        <v>0</v>
      </c>
      <c r="CP62" s="184">
        <f t="shared" si="713"/>
        <v>0</v>
      </c>
      <c r="CQ62" s="192">
        <f t="shared" si="706"/>
        <v>0.50809062222613655</v>
      </c>
      <c r="CR62" s="191">
        <f t="shared" si="707"/>
        <v>0.50809062222613655</v>
      </c>
    </row>
    <row r="63" spans="1:96" s="118" customFormat="1" outlineLevel="3" x14ac:dyDescent="0.2">
      <c r="A63" s="108"/>
      <c r="B63" s="340" t="str">
        <f t="shared" ref="B63:B66" si="714">+C63&amp;D63</f>
        <v>A-2-0-3-50-210</v>
      </c>
      <c r="C63" s="145" t="s">
        <v>477</v>
      </c>
      <c r="D63" s="133" t="s">
        <v>407</v>
      </c>
      <c r="E63" s="235" t="s">
        <v>379</v>
      </c>
      <c r="F63" s="122">
        <v>6190587</v>
      </c>
      <c r="G63" s="113"/>
      <c r="H63" s="112"/>
      <c r="I63" s="148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16">
        <f t="shared" ref="AE63:AE66" si="715">+G63+I63+K63+M63+O63+Q63+S63+U63+W63+Y63+AA63+AC63</f>
        <v>0</v>
      </c>
      <c r="AF63" s="112">
        <f t="shared" ref="AF63:AF66" si="716">+H63+J63+L63+N63+P63+R63+T63+V63+X63+Z63+AB63+AD63</f>
        <v>0</v>
      </c>
      <c r="AG63" s="115"/>
      <c r="AH63" s="114"/>
      <c r="AI63" s="119">
        <f t="shared" ref="AI63:AI66" si="717">+F63-AE63+AF63-AG63+AH63</f>
        <v>6190587</v>
      </c>
      <c r="AJ63" s="112"/>
      <c r="AK63" s="148">
        <f t="shared" ref="AK63:AK66" si="718">+AJ63+AY63</f>
        <v>0</v>
      </c>
      <c r="AL63" s="119">
        <f t="shared" ref="AL63:AL66" si="719">+AI63-AJ63</f>
        <v>6190587</v>
      </c>
      <c r="AM63" s="123">
        <v>0</v>
      </c>
      <c r="AN63" s="148">
        <v>0</v>
      </c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19">
        <f t="shared" ref="AY63" si="720">+SUM(AM63:AX63)</f>
        <v>0</v>
      </c>
      <c r="AZ63" s="123">
        <v>0</v>
      </c>
      <c r="BA63" s="128">
        <v>0</v>
      </c>
      <c r="BB63" s="128"/>
      <c r="BC63" s="128"/>
      <c r="BD63" s="128"/>
      <c r="BE63" s="128"/>
      <c r="BF63" s="128"/>
      <c r="BG63" s="128"/>
      <c r="BH63" s="128"/>
      <c r="BI63" s="131"/>
      <c r="BJ63" s="131"/>
      <c r="BK63" s="124"/>
      <c r="BL63" s="119">
        <f t="shared" ref="BL63" si="721">+SUM(AZ63:BK63)</f>
        <v>0</v>
      </c>
      <c r="BM63" s="122">
        <v>0</v>
      </c>
      <c r="BN63" s="140">
        <v>0</v>
      </c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5">
        <f t="shared" ref="BY63:BY66" si="722">+SUM(BM63:BX63)</f>
        <v>0</v>
      </c>
      <c r="BZ63" s="122">
        <v>0</v>
      </c>
      <c r="CA63" s="140">
        <v>0</v>
      </c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5">
        <f t="shared" ref="CL63:CL66" si="723">+SUM(BZ63:CK63)</f>
        <v>0</v>
      </c>
      <c r="CM63" s="122">
        <f t="shared" ref="CM63:CM66" si="724">+AI63-AY63</f>
        <v>6190587</v>
      </c>
      <c r="CN63" s="122">
        <f t="shared" ref="CN63:CN66" si="725">+AM63-AZ63</f>
        <v>0</v>
      </c>
      <c r="CO63" s="122">
        <f t="shared" ref="CO63:CO66" si="726">+BL63-BY63</f>
        <v>0</v>
      </c>
      <c r="CP63" s="122">
        <f t="shared" ref="CP63:CP66" si="727">+BY63-CL63</f>
        <v>0</v>
      </c>
      <c r="CQ63" s="271">
        <f t="shared" si="706"/>
        <v>0</v>
      </c>
      <c r="CR63" s="272">
        <f t="shared" si="707"/>
        <v>0</v>
      </c>
    </row>
    <row r="64" spans="1:96" s="108" customFormat="1" outlineLevel="3" x14ac:dyDescent="0.2">
      <c r="B64" s="340" t="str">
        <f t="shared" si="714"/>
        <v>A-2-0-3-50-310</v>
      </c>
      <c r="C64" s="145" t="s">
        <v>478</v>
      </c>
      <c r="D64" s="133" t="s">
        <v>407</v>
      </c>
      <c r="E64" s="235" t="s">
        <v>380</v>
      </c>
      <c r="F64" s="122">
        <v>172618593</v>
      </c>
      <c r="G64" s="120"/>
      <c r="H64" s="119"/>
      <c r="I64" s="140"/>
      <c r="J64" s="128"/>
      <c r="K64" s="128"/>
      <c r="L64" s="128"/>
      <c r="M64" s="128"/>
      <c r="N64" s="129"/>
      <c r="O64" s="129"/>
      <c r="P64" s="129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4">
        <f t="shared" si="715"/>
        <v>0</v>
      </c>
      <c r="AF64" s="119">
        <f t="shared" si="716"/>
        <v>0</v>
      </c>
      <c r="AG64" s="122"/>
      <c r="AH64" s="121"/>
      <c r="AI64" s="126">
        <f t="shared" si="717"/>
        <v>172618593</v>
      </c>
      <c r="AJ64" s="119"/>
      <c r="AK64" s="166">
        <f t="shared" si="718"/>
        <v>96956564</v>
      </c>
      <c r="AL64" s="126">
        <f t="shared" si="719"/>
        <v>172618593</v>
      </c>
      <c r="AM64" s="123">
        <v>43445462</v>
      </c>
      <c r="AN64" s="140">
        <v>53511102</v>
      </c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19">
        <f t="shared" ref="AY64:AY66" si="728">+SUM(AM64:AX64)</f>
        <v>96956564</v>
      </c>
      <c r="AZ64" s="122">
        <v>43445462</v>
      </c>
      <c r="BA64" s="140">
        <v>53511102</v>
      </c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5">
        <f t="shared" ref="BL64:BL66" si="729">+SUM(AZ64:BK64)</f>
        <v>96956564</v>
      </c>
      <c r="BM64" s="122">
        <v>23242780</v>
      </c>
      <c r="BN64" s="140">
        <v>73713784</v>
      </c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5">
        <f t="shared" si="722"/>
        <v>96956564</v>
      </c>
      <c r="BZ64" s="122">
        <v>1277880</v>
      </c>
      <c r="CA64" s="140">
        <v>95678684</v>
      </c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5">
        <f t="shared" si="723"/>
        <v>96956564</v>
      </c>
      <c r="CM64" s="122">
        <f t="shared" si="724"/>
        <v>75662029</v>
      </c>
      <c r="CN64" s="122">
        <f t="shared" si="725"/>
        <v>0</v>
      </c>
      <c r="CO64" s="122">
        <f t="shared" si="726"/>
        <v>0</v>
      </c>
      <c r="CP64" s="122">
        <f t="shared" si="727"/>
        <v>0</v>
      </c>
      <c r="CQ64" s="271">
        <f t="shared" si="706"/>
        <v>0.56168088451514608</v>
      </c>
      <c r="CR64" s="272">
        <f t="shared" si="707"/>
        <v>0.56168088451514608</v>
      </c>
    </row>
    <row r="65" spans="1:96" s="108" customFormat="1" outlineLevel="3" x14ac:dyDescent="0.2">
      <c r="B65" s="340" t="str">
        <f t="shared" si="714"/>
        <v>A-2-0-3-50-1610</v>
      </c>
      <c r="C65" s="145" t="s">
        <v>476</v>
      </c>
      <c r="D65" s="133" t="s">
        <v>407</v>
      </c>
      <c r="E65" s="235" t="s">
        <v>381</v>
      </c>
      <c r="F65" s="122">
        <v>12381174</v>
      </c>
      <c r="G65" s="120"/>
      <c r="H65" s="119"/>
      <c r="I65" s="140"/>
      <c r="J65" s="128"/>
      <c r="K65" s="128"/>
      <c r="L65" s="128"/>
      <c r="M65" s="129"/>
      <c r="N65" s="129"/>
      <c r="O65" s="129"/>
      <c r="P65" s="129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4">
        <f t="shared" si="715"/>
        <v>0</v>
      </c>
      <c r="AF65" s="119">
        <f t="shared" si="716"/>
        <v>0</v>
      </c>
      <c r="AG65" s="122"/>
      <c r="AH65" s="121"/>
      <c r="AI65" s="126">
        <f t="shared" si="717"/>
        <v>12381174</v>
      </c>
      <c r="AJ65" s="119"/>
      <c r="AK65" s="166">
        <f t="shared" si="718"/>
        <v>0</v>
      </c>
      <c r="AL65" s="126">
        <f t="shared" si="719"/>
        <v>12381174</v>
      </c>
      <c r="AM65" s="123">
        <v>0</v>
      </c>
      <c r="AN65" s="140">
        <v>0</v>
      </c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19">
        <f t="shared" si="728"/>
        <v>0</v>
      </c>
      <c r="AZ65" s="122">
        <v>0</v>
      </c>
      <c r="BA65" s="140">
        <v>0</v>
      </c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5">
        <f t="shared" si="729"/>
        <v>0</v>
      </c>
      <c r="BM65" s="122">
        <v>0</v>
      </c>
      <c r="BN65" s="140">
        <v>0</v>
      </c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5">
        <f t="shared" si="722"/>
        <v>0</v>
      </c>
      <c r="BZ65" s="122">
        <v>0</v>
      </c>
      <c r="CA65" s="140">
        <v>0</v>
      </c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5">
        <f t="shared" si="723"/>
        <v>0</v>
      </c>
      <c r="CM65" s="122">
        <f t="shared" si="724"/>
        <v>12381174</v>
      </c>
      <c r="CN65" s="122">
        <f t="shared" si="725"/>
        <v>0</v>
      </c>
      <c r="CO65" s="122">
        <f t="shared" si="726"/>
        <v>0</v>
      </c>
      <c r="CP65" s="122">
        <f t="shared" si="727"/>
        <v>0</v>
      </c>
      <c r="CQ65" s="271">
        <f t="shared" si="706"/>
        <v>0</v>
      </c>
      <c r="CR65" s="272">
        <f t="shared" si="707"/>
        <v>0</v>
      </c>
    </row>
    <row r="66" spans="1:96" s="108" customFormat="1" outlineLevel="3" x14ac:dyDescent="0.2">
      <c r="B66" s="340" t="str">
        <f t="shared" si="714"/>
        <v>A-2-0-3-50-9010</v>
      </c>
      <c r="C66" s="145" t="s">
        <v>479</v>
      </c>
      <c r="D66" s="133" t="s">
        <v>407</v>
      </c>
      <c r="E66" s="235" t="s">
        <v>382</v>
      </c>
      <c r="F66" s="122">
        <v>619059</v>
      </c>
      <c r="G66" s="120"/>
      <c r="H66" s="119"/>
      <c r="I66" s="140"/>
      <c r="J66" s="128"/>
      <c r="K66" s="128"/>
      <c r="L66" s="128"/>
      <c r="M66" s="128"/>
      <c r="N66" s="129"/>
      <c r="O66" s="129"/>
      <c r="P66" s="129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4">
        <f t="shared" si="715"/>
        <v>0</v>
      </c>
      <c r="AF66" s="119">
        <f t="shared" si="716"/>
        <v>0</v>
      </c>
      <c r="AG66" s="122"/>
      <c r="AH66" s="121"/>
      <c r="AI66" s="126">
        <f t="shared" si="717"/>
        <v>619059</v>
      </c>
      <c r="AJ66" s="119"/>
      <c r="AK66" s="166">
        <f t="shared" si="718"/>
        <v>500000</v>
      </c>
      <c r="AL66" s="126">
        <f t="shared" si="719"/>
        <v>619059</v>
      </c>
      <c r="AM66" s="123">
        <v>0</v>
      </c>
      <c r="AN66" s="140">
        <v>500000</v>
      </c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19">
        <f t="shared" si="728"/>
        <v>500000</v>
      </c>
      <c r="AZ66" s="122">
        <v>0</v>
      </c>
      <c r="BA66" s="140">
        <v>500000</v>
      </c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5">
        <f t="shared" si="729"/>
        <v>500000</v>
      </c>
      <c r="BM66" s="122">
        <v>0</v>
      </c>
      <c r="BN66" s="140">
        <v>500000</v>
      </c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5">
        <f t="shared" si="722"/>
        <v>500000</v>
      </c>
      <c r="BZ66" s="122">
        <v>0</v>
      </c>
      <c r="CA66" s="140">
        <v>500000</v>
      </c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5">
        <f t="shared" si="723"/>
        <v>500000</v>
      </c>
      <c r="CM66" s="122">
        <f t="shared" si="724"/>
        <v>119059</v>
      </c>
      <c r="CN66" s="122">
        <f t="shared" si="725"/>
        <v>0</v>
      </c>
      <c r="CO66" s="122">
        <f t="shared" si="726"/>
        <v>0</v>
      </c>
      <c r="CP66" s="122">
        <f t="shared" si="727"/>
        <v>0</v>
      </c>
      <c r="CQ66" s="271">
        <f t="shared" si="706"/>
        <v>0.8076774588528719</v>
      </c>
      <c r="CR66" s="272">
        <f t="shared" si="707"/>
        <v>0.8076774588528719</v>
      </c>
    </row>
    <row r="67" spans="1:96" s="137" customFormat="1" ht="20.25" customHeight="1" outlineLevel="2" x14ac:dyDescent="0.25">
      <c r="A67" s="134"/>
      <c r="B67" s="339"/>
      <c r="C67" s="141" t="s">
        <v>614</v>
      </c>
      <c r="D67" s="135" t="s">
        <v>407</v>
      </c>
      <c r="E67" s="312" t="s">
        <v>615</v>
      </c>
      <c r="F67" s="184">
        <f>+SUM(F68:F69)</f>
        <v>6190587</v>
      </c>
      <c r="G67" s="156">
        <f t="shared" ref="G67:BS67" si="730">+SUM(G68:G69)</f>
        <v>0</v>
      </c>
      <c r="H67" s="149">
        <f t="shared" si="730"/>
        <v>0</v>
      </c>
      <c r="I67" s="184">
        <f t="shared" si="730"/>
        <v>0</v>
      </c>
      <c r="J67" s="149">
        <f t="shared" si="730"/>
        <v>0</v>
      </c>
      <c r="K67" s="149">
        <f t="shared" si="730"/>
        <v>0</v>
      </c>
      <c r="L67" s="149">
        <f t="shared" si="730"/>
        <v>0</v>
      </c>
      <c r="M67" s="149">
        <f t="shared" si="730"/>
        <v>0</v>
      </c>
      <c r="N67" s="149">
        <f t="shared" si="730"/>
        <v>0</v>
      </c>
      <c r="O67" s="149">
        <f t="shared" si="730"/>
        <v>0</v>
      </c>
      <c r="P67" s="149">
        <f t="shared" si="730"/>
        <v>0</v>
      </c>
      <c r="Q67" s="149">
        <f t="shared" si="730"/>
        <v>0</v>
      </c>
      <c r="R67" s="149">
        <f t="shared" si="730"/>
        <v>0</v>
      </c>
      <c r="S67" s="149">
        <f t="shared" si="730"/>
        <v>0</v>
      </c>
      <c r="T67" s="149">
        <f t="shared" si="730"/>
        <v>0</v>
      </c>
      <c r="U67" s="149">
        <f t="shared" si="730"/>
        <v>0</v>
      </c>
      <c r="V67" s="149">
        <f t="shared" si="730"/>
        <v>0</v>
      </c>
      <c r="W67" s="149">
        <f t="shared" si="730"/>
        <v>0</v>
      </c>
      <c r="X67" s="149">
        <f t="shared" si="730"/>
        <v>0</v>
      </c>
      <c r="Y67" s="149">
        <f t="shared" si="730"/>
        <v>0</v>
      </c>
      <c r="Z67" s="149">
        <f t="shared" si="730"/>
        <v>0</v>
      </c>
      <c r="AA67" s="149">
        <f t="shared" si="730"/>
        <v>0</v>
      </c>
      <c r="AB67" s="149">
        <f t="shared" si="730"/>
        <v>0</v>
      </c>
      <c r="AC67" s="149">
        <f t="shared" si="730"/>
        <v>0</v>
      </c>
      <c r="AD67" s="149">
        <f t="shared" si="730"/>
        <v>0</v>
      </c>
      <c r="AE67" s="156">
        <f t="shared" si="730"/>
        <v>0</v>
      </c>
      <c r="AF67" s="149">
        <f t="shared" si="730"/>
        <v>0</v>
      </c>
      <c r="AG67" s="184">
        <f t="shared" si="730"/>
        <v>0</v>
      </c>
      <c r="AH67" s="172">
        <f t="shared" si="730"/>
        <v>0</v>
      </c>
      <c r="AI67" s="149">
        <f t="shared" si="730"/>
        <v>6190587</v>
      </c>
      <c r="AJ67" s="149">
        <f t="shared" si="730"/>
        <v>0</v>
      </c>
      <c r="AK67" s="184">
        <f t="shared" si="730"/>
        <v>0</v>
      </c>
      <c r="AL67" s="149">
        <f t="shared" ref="AL67" si="731">+SUM(AL68:AL69)</f>
        <v>6190587</v>
      </c>
      <c r="AM67" s="149">
        <f t="shared" si="730"/>
        <v>0</v>
      </c>
      <c r="AN67" s="184">
        <f t="shared" si="730"/>
        <v>0</v>
      </c>
      <c r="AO67" s="149">
        <f t="shared" si="730"/>
        <v>0</v>
      </c>
      <c r="AP67" s="149">
        <f t="shared" si="730"/>
        <v>0</v>
      </c>
      <c r="AQ67" s="149">
        <f t="shared" si="730"/>
        <v>0</v>
      </c>
      <c r="AR67" s="149">
        <f t="shared" si="730"/>
        <v>0</v>
      </c>
      <c r="AS67" s="149">
        <f t="shared" si="730"/>
        <v>0</v>
      </c>
      <c r="AT67" s="149">
        <f t="shared" si="730"/>
        <v>0</v>
      </c>
      <c r="AU67" s="149">
        <f t="shared" si="730"/>
        <v>0</v>
      </c>
      <c r="AV67" s="149">
        <f t="shared" si="730"/>
        <v>0</v>
      </c>
      <c r="AW67" s="149">
        <f t="shared" si="730"/>
        <v>0</v>
      </c>
      <c r="AX67" s="149">
        <f t="shared" si="730"/>
        <v>0</v>
      </c>
      <c r="AY67" s="149">
        <f t="shared" si="730"/>
        <v>0</v>
      </c>
      <c r="AZ67" s="184">
        <f t="shared" si="730"/>
        <v>0</v>
      </c>
      <c r="BA67" s="184">
        <f t="shared" si="730"/>
        <v>0</v>
      </c>
      <c r="BB67" s="149">
        <f t="shared" si="730"/>
        <v>0</v>
      </c>
      <c r="BC67" s="149">
        <f t="shared" si="730"/>
        <v>0</v>
      </c>
      <c r="BD67" s="149">
        <f t="shared" si="730"/>
        <v>0</v>
      </c>
      <c r="BE67" s="149">
        <f t="shared" si="730"/>
        <v>0</v>
      </c>
      <c r="BF67" s="149">
        <f t="shared" si="730"/>
        <v>0</v>
      </c>
      <c r="BG67" s="149">
        <f t="shared" si="730"/>
        <v>0</v>
      </c>
      <c r="BH67" s="149">
        <f t="shared" si="730"/>
        <v>0</v>
      </c>
      <c r="BI67" s="149">
        <f t="shared" si="730"/>
        <v>0</v>
      </c>
      <c r="BJ67" s="149">
        <f t="shared" si="730"/>
        <v>0</v>
      </c>
      <c r="BK67" s="149">
        <f t="shared" si="730"/>
        <v>0</v>
      </c>
      <c r="BL67" s="149">
        <f t="shared" si="730"/>
        <v>0</v>
      </c>
      <c r="BM67" s="184">
        <f t="shared" si="730"/>
        <v>0</v>
      </c>
      <c r="BN67" s="184">
        <f t="shared" si="730"/>
        <v>0</v>
      </c>
      <c r="BO67" s="149">
        <f t="shared" si="730"/>
        <v>0</v>
      </c>
      <c r="BP67" s="149">
        <f t="shared" si="730"/>
        <v>0</v>
      </c>
      <c r="BQ67" s="149">
        <f t="shared" si="730"/>
        <v>0</v>
      </c>
      <c r="BR67" s="149">
        <f t="shared" si="730"/>
        <v>0</v>
      </c>
      <c r="BS67" s="149">
        <f t="shared" si="730"/>
        <v>0</v>
      </c>
      <c r="BT67" s="149">
        <f t="shared" ref="BT67:CP67" si="732">+SUM(BT68:BT69)</f>
        <v>0</v>
      </c>
      <c r="BU67" s="149">
        <f t="shared" si="732"/>
        <v>0</v>
      </c>
      <c r="BV67" s="149">
        <f t="shared" si="732"/>
        <v>0</v>
      </c>
      <c r="BW67" s="149">
        <f t="shared" si="732"/>
        <v>0</v>
      </c>
      <c r="BX67" s="149">
        <f t="shared" si="732"/>
        <v>0</v>
      </c>
      <c r="BY67" s="149">
        <f t="shared" si="732"/>
        <v>0</v>
      </c>
      <c r="BZ67" s="184">
        <f t="shared" si="732"/>
        <v>0</v>
      </c>
      <c r="CA67" s="184">
        <f t="shared" si="732"/>
        <v>0</v>
      </c>
      <c r="CB67" s="149">
        <f t="shared" si="732"/>
        <v>0</v>
      </c>
      <c r="CC67" s="149">
        <f t="shared" si="732"/>
        <v>0</v>
      </c>
      <c r="CD67" s="149">
        <f t="shared" si="732"/>
        <v>0</v>
      </c>
      <c r="CE67" s="149">
        <f t="shared" si="732"/>
        <v>0</v>
      </c>
      <c r="CF67" s="149">
        <f t="shared" si="732"/>
        <v>0</v>
      </c>
      <c r="CG67" s="149">
        <f t="shared" si="732"/>
        <v>0</v>
      </c>
      <c r="CH67" s="149">
        <f t="shared" si="732"/>
        <v>0</v>
      </c>
      <c r="CI67" s="149">
        <f t="shared" si="732"/>
        <v>0</v>
      </c>
      <c r="CJ67" s="149">
        <f t="shared" si="732"/>
        <v>0</v>
      </c>
      <c r="CK67" s="149">
        <f t="shared" si="732"/>
        <v>0</v>
      </c>
      <c r="CL67" s="149">
        <f t="shared" si="732"/>
        <v>0</v>
      </c>
      <c r="CM67" s="184">
        <f t="shared" si="732"/>
        <v>6190587</v>
      </c>
      <c r="CN67" s="184">
        <f t="shared" si="732"/>
        <v>0</v>
      </c>
      <c r="CO67" s="184">
        <f t="shared" si="732"/>
        <v>0</v>
      </c>
      <c r="CP67" s="184">
        <f t="shared" si="732"/>
        <v>0</v>
      </c>
      <c r="CQ67" s="192">
        <f t="shared" si="706"/>
        <v>0</v>
      </c>
      <c r="CR67" s="191">
        <f t="shared" si="707"/>
        <v>0</v>
      </c>
    </row>
    <row r="68" spans="1:96" s="108" customFormat="1" outlineLevel="3" x14ac:dyDescent="0.2">
      <c r="B68" s="340" t="str">
        <f t="shared" ref="B68:B69" si="733">+C68&amp;D68</f>
        <v>A-2-0-3-51-110</v>
      </c>
      <c r="C68" s="145" t="s">
        <v>480</v>
      </c>
      <c r="D68" s="133" t="s">
        <v>407</v>
      </c>
      <c r="E68" s="235" t="s">
        <v>383</v>
      </c>
      <c r="F68" s="122">
        <v>1190587</v>
      </c>
      <c r="G68" s="120"/>
      <c r="H68" s="119"/>
      <c r="I68" s="140"/>
      <c r="J68" s="128"/>
      <c r="K68" s="128"/>
      <c r="L68" s="128"/>
      <c r="M68" s="128"/>
      <c r="N68" s="129"/>
      <c r="O68" s="129"/>
      <c r="P68" s="129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4">
        <f t="shared" ref="AE68:AE69" si="734">+G68+I68+K68+M68+O68+Q68+S68+U68+W68+Y68+AA68+AC68</f>
        <v>0</v>
      </c>
      <c r="AF68" s="119">
        <f t="shared" ref="AF68:AF69" si="735">+H68+J68+L68+N68+P68+R68+T68+V68+X68+Z68+AB68+AD68</f>
        <v>0</v>
      </c>
      <c r="AG68" s="122"/>
      <c r="AH68" s="121"/>
      <c r="AI68" s="126">
        <f t="shared" ref="AI68:AI69" si="736">+F68-AE68+AF68-AG68+AH68</f>
        <v>1190587</v>
      </c>
      <c r="AJ68" s="119"/>
      <c r="AK68" s="166">
        <f t="shared" ref="AK68:AK69" si="737">+AJ68+AY68</f>
        <v>0</v>
      </c>
      <c r="AL68" s="126">
        <f t="shared" ref="AL68:AL69" si="738">+AI68-AJ68</f>
        <v>1190587</v>
      </c>
      <c r="AM68" s="123">
        <v>0</v>
      </c>
      <c r="AN68" s="140">
        <v>0</v>
      </c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19">
        <f t="shared" ref="AY68:AY69" si="739">+SUM(AM68:AX68)</f>
        <v>0</v>
      </c>
      <c r="AZ68" s="122">
        <v>0</v>
      </c>
      <c r="BA68" s="140">
        <v>0</v>
      </c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5">
        <f t="shared" ref="BL68:BL69" si="740">+SUM(AZ68:BK68)</f>
        <v>0</v>
      </c>
      <c r="BM68" s="122">
        <v>0</v>
      </c>
      <c r="BN68" s="140">
        <v>0</v>
      </c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5">
        <f t="shared" ref="BY68:BY69" si="741">+SUM(BM68:BX68)</f>
        <v>0</v>
      </c>
      <c r="BZ68" s="122">
        <v>0</v>
      </c>
      <c r="CA68" s="140">
        <v>0</v>
      </c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5">
        <f t="shared" ref="CL68:CL69" si="742">+SUM(BZ68:CK68)</f>
        <v>0</v>
      </c>
      <c r="CM68" s="122">
        <f t="shared" ref="CM68:CM69" si="743">+AI68-AY68</f>
        <v>1190587</v>
      </c>
      <c r="CN68" s="122">
        <f t="shared" ref="CN68:CN69" si="744">+AM68-AZ68</f>
        <v>0</v>
      </c>
      <c r="CO68" s="122">
        <f t="shared" ref="CO68:CO69" si="745">+BL68-BY68</f>
        <v>0</v>
      </c>
      <c r="CP68" s="122">
        <f t="shared" ref="CP68:CP69" si="746">+BY68-CL68</f>
        <v>0</v>
      </c>
      <c r="CQ68" s="271">
        <f t="shared" si="706"/>
        <v>0</v>
      </c>
      <c r="CR68" s="272">
        <f t="shared" si="707"/>
        <v>0</v>
      </c>
    </row>
    <row r="69" spans="1:96" s="108" customFormat="1" outlineLevel="3" x14ac:dyDescent="0.2">
      <c r="B69" s="340" t="str">
        <f t="shared" si="733"/>
        <v>A-2-0-3-51-210</v>
      </c>
      <c r="C69" s="145" t="s">
        <v>481</v>
      </c>
      <c r="D69" s="133" t="s">
        <v>407</v>
      </c>
      <c r="E69" s="235" t="s">
        <v>384</v>
      </c>
      <c r="F69" s="122">
        <v>5000000</v>
      </c>
      <c r="G69" s="120"/>
      <c r="H69" s="119"/>
      <c r="I69" s="140"/>
      <c r="J69" s="128"/>
      <c r="K69" s="128"/>
      <c r="L69" s="128"/>
      <c r="M69" s="128"/>
      <c r="N69" s="129"/>
      <c r="O69" s="129"/>
      <c r="P69" s="129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4">
        <f t="shared" si="734"/>
        <v>0</v>
      </c>
      <c r="AF69" s="119">
        <f t="shared" si="735"/>
        <v>0</v>
      </c>
      <c r="AG69" s="122"/>
      <c r="AH69" s="121"/>
      <c r="AI69" s="126">
        <f t="shared" si="736"/>
        <v>5000000</v>
      </c>
      <c r="AJ69" s="119"/>
      <c r="AK69" s="166">
        <f t="shared" si="737"/>
        <v>0</v>
      </c>
      <c r="AL69" s="126">
        <f t="shared" si="738"/>
        <v>5000000</v>
      </c>
      <c r="AM69" s="123">
        <v>0</v>
      </c>
      <c r="AN69" s="140">
        <v>0</v>
      </c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19">
        <f t="shared" si="739"/>
        <v>0</v>
      </c>
      <c r="AZ69" s="122">
        <v>0</v>
      </c>
      <c r="BA69" s="140">
        <v>0</v>
      </c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5">
        <f t="shared" si="740"/>
        <v>0</v>
      </c>
      <c r="BM69" s="122">
        <v>0</v>
      </c>
      <c r="BN69" s="140">
        <v>0</v>
      </c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5">
        <f t="shared" si="741"/>
        <v>0</v>
      </c>
      <c r="BZ69" s="122">
        <v>0</v>
      </c>
      <c r="CA69" s="140">
        <v>0</v>
      </c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5">
        <f t="shared" si="742"/>
        <v>0</v>
      </c>
      <c r="CM69" s="122">
        <f t="shared" si="743"/>
        <v>5000000</v>
      </c>
      <c r="CN69" s="122">
        <f t="shared" si="744"/>
        <v>0</v>
      </c>
      <c r="CO69" s="122">
        <f t="shared" si="745"/>
        <v>0</v>
      </c>
      <c r="CP69" s="122">
        <f t="shared" si="746"/>
        <v>0</v>
      </c>
      <c r="CQ69" s="271">
        <f t="shared" si="706"/>
        <v>0</v>
      </c>
      <c r="CR69" s="272">
        <f t="shared" si="707"/>
        <v>0</v>
      </c>
    </row>
    <row r="70" spans="1:96" s="137" customFormat="1" ht="20.25" customHeight="1" outlineLevel="1" x14ac:dyDescent="0.25">
      <c r="A70" s="134"/>
      <c r="B70" s="339"/>
      <c r="C70" s="141" t="s">
        <v>616</v>
      </c>
      <c r="D70" s="135" t="s">
        <v>407</v>
      </c>
      <c r="E70" s="312" t="s">
        <v>617</v>
      </c>
      <c r="F70" s="184">
        <f>+F71+F79+F82+F92+F101+F105+F108+F114+F118+F120+F123+F128+F129</f>
        <v>14031050000</v>
      </c>
      <c r="G70" s="184">
        <f t="shared" ref="G70:BS70" si="747">+G71+G79+G82+G92+G101+G105+G108+G114+G118+G120+G123+G128+G129</f>
        <v>245000000</v>
      </c>
      <c r="H70" s="184">
        <f t="shared" si="747"/>
        <v>245000000</v>
      </c>
      <c r="I70" s="184">
        <f t="shared" si="747"/>
        <v>340000000</v>
      </c>
      <c r="J70" s="184">
        <f t="shared" si="747"/>
        <v>340000000</v>
      </c>
      <c r="K70" s="184">
        <f t="shared" si="747"/>
        <v>0</v>
      </c>
      <c r="L70" s="184">
        <f t="shared" si="747"/>
        <v>0</v>
      </c>
      <c r="M70" s="184">
        <f t="shared" si="747"/>
        <v>0</v>
      </c>
      <c r="N70" s="184">
        <f t="shared" si="747"/>
        <v>0</v>
      </c>
      <c r="O70" s="184">
        <f t="shared" si="747"/>
        <v>0</v>
      </c>
      <c r="P70" s="184">
        <f t="shared" si="747"/>
        <v>0</v>
      </c>
      <c r="Q70" s="184">
        <f t="shared" si="747"/>
        <v>0</v>
      </c>
      <c r="R70" s="184">
        <f t="shared" si="747"/>
        <v>0</v>
      </c>
      <c r="S70" s="184">
        <f t="shared" si="747"/>
        <v>0</v>
      </c>
      <c r="T70" s="184">
        <f t="shared" si="747"/>
        <v>0</v>
      </c>
      <c r="U70" s="184">
        <f t="shared" si="747"/>
        <v>0</v>
      </c>
      <c r="V70" s="184">
        <f t="shared" si="747"/>
        <v>0</v>
      </c>
      <c r="W70" s="184">
        <f t="shared" si="747"/>
        <v>0</v>
      </c>
      <c r="X70" s="184">
        <f t="shared" si="747"/>
        <v>0</v>
      </c>
      <c r="Y70" s="184">
        <f t="shared" si="747"/>
        <v>0</v>
      </c>
      <c r="Z70" s="184">
        <f t="shared" si="747"/>
        <v>0</v>
      </c>
      <c r="AA70" s="184">
        <f t="shared" si="747"/>
        <v>0</v>
      </c>
      <c r="AB70" s="184">
        <f t="shared" si="747"/>
        <v>0</v>
      </c>
      <c r="AC70" s="184">
        <f t="shared" si="747"/>
        <v>0</v>
      </c>
      <c r="AD70" s="184">
        <f t="shared" si="747"/>
        <v>0</v>
      </c>
      <c r="AE70" s="184">
        <f t="shared" si="747"/>
        <v>585000000</v>
      </c>
      <c r="AF70" s="184">
        <f t="shared" si="747"/>
        <v>585000000</v>
      </c>
      <c r="AG70" s="184">
        <f t="shared" si="747"/>
        <v>2701552500</v>
      </c>
      <c r="AH70" s="172">
        <f t="shared" si="747"/>
        <v>0</v>
      </c>
      <c r="AI70" s="149">
        <f t="shared" si="747"/>
        <v>11329497500</v>
      </c>
      <c r="AJ70" s="149">
        <f t="shared" si="747"/>
        <v>4295692</v>
      </c>
      <c r="AK70" s="184">
        <f t="shared" si="747"/>
        <v>9825876623.9599991</v>
      </c>
      <c r="AL70" s="149">
        <f t="shared" ref="AL70" si="748">+AL71+AL79+AL82+AL92+AL101+AL105+AL108+AL114+AL118+AL120+AL123+AL128+AL129</f>
        <v>11325201808</v>
      </c>
      <c r="AM70" s="149">
        <f t="shared" si="747"/>
        <v>8795479959.9599991</v>
      </c>
      <c r="AN70" s="184">
        <f t="shared" si="747"/>
        <v>1026100972</v>
      </c>
      <c r="AO70" s="184">
        <f t="shared" si="747"/>
        <v>0</v>
      </c>
      <c r="AP70" s="184">
        <f t="shared" si="747"/>
        <v>0</v>
      </c>
      <c r="AQ70" s="184">
        <f t="shared" si="747"/>
        <v>0</v>
      </c>
      <c r="AR70" s="184">
        <f t="shared" si="747"/>
        <v>0</v>
      </c>
      <c r="AS70" s="184">
        <f t="shared" si="747"/>
        <v>0</v>
      </c>
      <c r="AT70" s="184">
        <f t="shared" si="747"/>
        <v>0</v>
      </c>
      <c r="AU70" s="184">
        <f t="shared" si="747"/>
        <v>0</v>
      </c>
      <c r="AV70" s="184">
        <f t="shared" si="747"/>
        <v>0</v>
      </c>
      <c r="AW70" s="184">
        <f t="shared" si="747"/>
        <v>0</v>
      </c>
      <c r="AX70" s="184">
        <f t="shared" si="747"/>
        <v>0</v>
      </c>
      <c r="AY70" s="184">
        <f t="shared" si="747"/>
        <v>9821580931.9599991</v>
      </c>
      <c r="AZ70" s="184">
        <f t="shared" si="747"/>
        <v>6601151929.96</v>
      </c>
      <c r="BA70" s="184">
        <f t="shared" si="747"/>
        <v>645640645</v>
      </c>
      <c r="BB70" s="184">
        <f t="shared" si="747"/>
        <v>0</v>
      </c>
      <c r="BC70" s="184">
        <f t="shared" si="747"/>
        <v>0</v>
      </c>
      <c r="BD70" s="184">
        <f t="shared" si="747"/>
        <v>0</v>
      </c>
      <c r="BE70" s="184">
        <f t="shared" si="747"/>
        <v>0</v>
      </c>
      <c r="BF70" s="184">
        <f t="shared" si="747"/>
        <v>0</v>
      </c>
      <c r="BG70" s="184">
        <f t="shared" si="747"/>
        <v>0</v>
      </c>
      <c r="BH70" s="184">
        <f t="shared" si="747"/>
        <v>0</v>
      </c>
      <c r="BI70" s="184">
        <f t="shared" si="747"/>
        <v>0</v>
      </c>
      <c r="BJ70" s="184">
        <f t="shared" si="747"/>
        <v>0</v>
      </c>
      <c r="BK70" s="184">
        <f t="shared" si="747"/>
        <v>0</v>
      </c>
      <c r="BL70" s="184">
        <f t="shared" si="747"/>
        <v>7246792574.96</v>
      </c>
      <c r="BM70" s="184">
        <f t="shared" si="747"/>
        <v>249777063</v>
      </c>
      <c r="BN70" s="184">
        <f t="shared" si="747"/>
        <v>486829656.71000004</v>
      </c>
      <c r="BO70" s="184">
        <f t="shared" si="747"/>
        <v>0</v>
      </c>
      <c r="BP70" s="184">
        <f t="shared" si="747"/>
        <v>0</v>
      </c>
      <c r="BQ70" s="184">
        <f t="shared" si="747"/>
        <v>0</v>
      </c>
      <c r="BR70" s="184">
        <f t="shared" si="747"/>
        <v>0</v>
      </c>
      <c r="BS70" s="184">
        <f t="shared" si="747"/>
        <v>0</v>
      </c>
      <c r="BT70" s="184">
        <f t="shared" ref="BT70:CP70" si="749">+BT71+BT79+BT82+BT92+BT101+BT105+BT108+BT114+BT118+BT120+BT123+BT128+BT129</f>
        <v>0</v>
      </c>
      <c r="BU70" s="184">
        <f t="shared" si="749"/>
        <v>0</v>
      </c>
      <c r="BV70" s="184">
        <f t="shared" si="749"/>
        <v>0</v>
      </c>
      <c r="BW70" s="184">
        <f t="shared" si="749"/>
        <v>0</v>
      </c>
      <c r="BX70" s="184">
        <f t="shared" si="749"/>
        <v>0</v>
      </c>
      <c r="BY70" s="184">
        <f t="shared" si="749"/>
        <v>736606719.71000004</v>
      </c>
      <c r="BZ70" s="184">
        <f t="shared" si="749"/>
        <v>208106528</v>
      </c>
      <c r="CA70" s="184">
        <f t="shared" si="749"/>
        <v>507016699.71000004</v>
      </c>
      <c r="CB70" s="184">
        <f t="shared" si="749"/>
        <v>0</v>
      </c>
      <c r="CC70" s="184">
        <f t="shared" si="749"/>
        <v>0</v>
      </c>
      <c r="CD70" s="184">
        <f t="shared" si="749"/>
        <v>0</v>
      </c>
      <c r="CE70" s="184">
        <f t="shared" si="749"/>
        <v>0</v>
      </c>
      <c r="CF70" s="184">
        <f t="shared" si="749"/>
        <v>0</v>
      </c>
      <c r="CG70" s="184">
        <f t="shared" si="749"/>
        <v>0</v>
      </c>
      <c r="CH70" s="184">
        <f t="shared" si="749"/>
        <v>0</v>
      </c>
      <c r="CI70" s="184">
        <f t="shared" si="749"/>
        <v>0</v>
      </c>
      <c r="CJ70" s="184">
        <f t="shared" si="749"/>
        <v>0</v>
      </c>
      <c r="CK70" s="184">
        <f t="shared" si="749"/>
        <v>0</v>
      </c>
      <c r="CL70" s="184">
        <f t="shared" si="749"/>
        <v>715123227.71000004</v>
      </c>
      <c r="CM70" s="184">
        <f t="shared" si="749"/>
        <v>1507916568.04</v>
      </c>
      <c r="CN70" s="184">
        <f t="shared" si="749"/>
        <v>2194328030</v>
      </c>
      <c r="CO70" s="184">
        <f t="shared" si="749"/>
        <v>6510185855.25</v>
      </c>
      <c r="CP70" s="184">
        <f t="shared" si="749"/>
        <v>21483492</v>
      </c>
      <c r="CQ70" s="192">
        <f t="shared" si="706"/>
        <v>0.86690349081766416</v>
      </c>
      <c r="CR70" s="191">
        <f t="shared" si="707"/>
        <v>0.63963936396649546</v>
      </c>
    </row>
    <row r="71" spans="1:96" s="137" customFormat="1" ht="20.25" customHeight="1" outlineLevel="1" x14ac:dyDescent="0.25">
      <c r="A71" s="134"/>
      <c r="B71" s="339"/>
      <c r="C71" s="141" t="s">
        <v>618</v>
      </c>
      <c r="D71" s="135" t="s">
        <v>407</v>
      </c>
      <c r="E71" s="312" t="s">
        <v>620</v>
      </c>
      <c r="F71" s="184">
        <f>+SUM(F72:F78)</f>
        <v>1022000000</v>
      </c>
      <c r="G71" s="156">
        <f t="shared" ref="G71:BS71" si="750">+SUM(G72:G78)</f>
        <v>0</v>
      </c>
      <c r="H71" s="149">
        <f t="shared" si="750"/>
        <v>0</v>
      </c>
      <c r="I71" s="184">
        <f t="shared" si="750"/>
        <v>0</v>
      </c>
      <c r="J71" s="149">
        <f t="shared" si="750"/>
        <v>0</v>
      </c>
      <c r="K71" s="149">
        <f t="shared" si="750"/>
        <v>0</v>
      </c>
      <c r="L71" s="149">
        <f t="shared" si="750"/>
        <v>0</v>
      </c>
      <c r="M71" s="149">
        <f t="shared" si="750"/>
        <v>0</v>
      </c>
      <c r="N71" s="149">
        <f t="shared" si="750"/>
        <v>0</v>
      </c>
      <c r="O71" s="149">
        <f t="shared" si="750"/>
        <v>0</v>
      </c>
      <c r="P71" s="149">
        <f t="shared" si="750"/>
        <v>0</v>
      </c>
      <c r="Q71" s="149">
        <f t="shared" si="750"/>
        <v>0</v>
      </c>
      <c r="R71" s="149">
        <f t="shared" si="750"/>
        <v>0</v>
      </c>
      <c r="S71" s="149">
        <f t="shared" si="750"/>
        <v>0</v>
      </c>
      <c r="T71" s="149">
        <f t="shared" si="750"/>
        <v>0</v>
      </c>
      <c r="U71" s="149">
        <f t="shared" si="750"/>
        <v>0</v>
      </c>
      <c r="V71" s="149">
        <f t="shared" si="750"/>
        <v>0</v>
      </c>
      <c r="W71" s="149">
        <f t="shared" si="750"/>
        <v>0</v>
      </c>
      <c r="X71" s="149">
        <f t="shared" si="750"/>
        <v>0</v>
      </c>
      <c r="Y71" s="149">
        <f t="shared" si="750"/>
        <v>0</v>
      </c>
      <c r="Z71" s="149">
        <f t="shared" si="750"/>
        <v>0</v>
      </c>
      <c r="AA71" s="149">
        <f t="shared" si="750"/>
        <v>0</v>
      </c>
      <c r="AB71" s="149">
        <f t="shared" si="750"/>
        <v>0</v>
      </c>
      <c r="AC71" s="149">
        <f t="shared" si="750"/>
        <v>0</v>
      </c>
      <c r="AD71" s="149">
        <f t="shared" si="750"/>
        <v>0</v>
      </c>
      <c r="AE71" s="156">
        <f t="shared" si="750"/>
        <v>0</v>
      </c>
      <c r="AF71" s="149">
        <f t="shared" si="750"/>
        <v>0</v>
      </c>
      <c r="AG71" s="184">
        <f t="shared" si="750"/>
        <v>899000000</v>
      </c>
      <c r="AH71" s="172">
        <f t="shared" si="750"/>
        <v>0</v>
      </c>
      <c r="AI71" s="149">
        <f t="shared" si="750"/>
        <v>123000000</v>
      </c>
      <c r="AJ71" s="149">
        <f t="shared" si="750"/>
        <v>0</v>
      </c>
      <c r="AK71" s="184">
        <f t="shared" si="750"/>
        <v>72219443</v>
      </c>
      <c r="AL71" s="149">
        <f t="shared" ref="AL71" si="751">+SUM(AL72:AL78)</f>
        <v>123000000</v>
      </c>
      <c r="AM71" s="149">
        <f t="shared" si="750"/>
        <v>0</v>
      </c>
      <c r="AN71" s="184">
        <f t="shared" si="750"/>
        <v>72219443</v>
      </c>
      <c r="AO71" s="149">
        <f t="shared" si="750"/>
        <v>0</v>
      </c>
      <c r="AP71" s="149">
        <f t="shared" si="750"/>
        <v>0</v>
      </c>
      <c r="AQ71" s="149">
        <f t="shared" si="750"/>
        <v>0</v>
      </c>
      <c r="AR71" s="149">
        <f t="shared" si="750"/>
        <v>0</v>
      </c>
      <c r="AS71" s="149">
        <f t="shared" si="750"/>
        <v>0</v>
      </c>
      <c r="AT71" s="149">
        <f t="shared" si="750"/>
        <v>0</v>
      </c>
      <c r="AU71" s="149">
        <f t="shared" si="750"/>
        <v>0</v>
      </c>
      <c r="AV71" s="149">
        <f t="shared" si="750"/>
        <v>0</v>
      </c>
      <c r="AW71" s="149">
        <f t="shared" si="750"/>
        <v>0</v>
      </c>
      <c r="AX71" s="149">
        <f t="shared" si="750"/>
        <v>0</v>
      </c>
      <c r="AY71" s="149">
        <f t="shared" si="750"/>
        <v>72219443</v>
      </c>
      <c r="AZ71" s="184">
        <f t="shared" si="750"/>
        <v>0</v>
      </c>
      <c r="BA71" s="184">
        <f t="shared" si="750"/>
        <v>46307832</v>
      </c>
      <c r="BB71" s="149">
        <f t="shared" si="750"/>
        <v>0</v>
      </c>
      <c r="BC71" s="149">
        <f t="shared" si="750"/>
        <v>0</v>
      </c>
      <c r="BD71" s="149">
        <f t="shared" si="750"/>
        <v>0</v>
      </c>
      <c r="BE71" s="149">
        <f t="shared" si="750"/>
        <v>0</v>
      </c>
      <c r="BF71" s="149">
        <f t="shared" si="750"/>
        <v>0</v>
      </c>
      <c r="BG71" s="149">
        <f t="shared" si="750"/>
        <v>0</v>
      </c>
      <c r="BH71" s="149">
        <f t="shared" si="750"/>
        <v>0</v>
      </c>
      <c r="BI71" s="149">
        <f t="shared" si="750"/>
        <v>0</v>
      </c>
      <c r="BJ71" s="149">
        <f t="shared" si="750"/>
        <v>0</v>
      </c>
      <c r="BK71" s="149">
        <f t="shared" si="750"/>
        <v>0</v>
      </c>
      <c r="BL71" s="149">
        <f t="shared" si="750"/>
        <v>46307832</v>
      </c>
      <c r="BM71" s="184">
        <f t="shared" si="750"/>
        <v>0</v>
      </c>
      <c r="BN71" s="184">
        <f t="shared" si="750"/>
        <v>2500000</v>
      </c>
      <c r="BO71" s="149">
        <f t="shared" si="750"/>
        <v>0</v>
      </c>
      <c r="BP71" s="149">
        <f t="shared" si="750"/>
        <v>0</v>
      </c>
      <c r="BQ71" s="149">
        <f t="shared" si="750"/>
        <v>0</v>
      </c>
      <c r="BR71" s="149">
        <f t="shared" si="750"/>
        <v>0</v>
      </c>
      <c r="BS71" s="149">
        <f t="shared" si="750"/>
        <v>0</v>
      </c>
      <c r="BT71" s="149">
        <f t="shared" ref="BT71:CP71" si="752">+SUM(BT72:BT78)</f>
        <v>0</v>
      </c>
      <c r="BU71" s="149">
        <f t="shared" si="752"/>
        <v>0</v>
      </c>
      <c r="BV71" s="149">
        <f t="shared" si="752"/>
        <v>0</v>
      </c>
      <c r="BW71" s="149">
        <f t="shared" si="752"/>
        <v>0</v>
      </c>
      <c r="BX71" s="149">
        <f t="shared" si="752"/>
        <v>0</v>
      </c>
      <c r="BY71" s="149">
        <f t="shared" si="752"/>
        <v>2500000</v>
      </c>
      <c r="BZ71" s="184">
        <f t="shared" si="752"/>
        <v>0</v>
      </c>
      <c r="CA71" s="184">
        <f t="shared" si="752"/>
        <v>2500000</v>
      </c>
      <c r="CB71" s="149">
        <f t="shared" si="752"/>
        <v>0</v>
      </c>
      <c r="CC71" s="149">
        <f t="shared" si="752"/>
        <v>0</v>
      </c>
      <c r="CD71" s="149">
        <f t="shared" si="752"/>
        <v>0</v>
      </c>
      <c r="CE71" s="149">
        <f t="shared" si="752"/>
        <v>0</v>
      </c>
      <c r="CF71" s="149">
        <f t="shared" si="752"/>
        <v>0</v>
      </c>
      <c r="CG71" s="149">
        <f t="shared" si="752"/>
        <v>0</v>
      </c>
      <c r="CH71" s="149">
        <f t="shared" si="752"/>
        <v>0</v>
      </c>
      <c r="CI71" s="149">
        <f t="shared" si="752"/>
        <v>0</v>
      </c>
      <c r="CJ71" s="149">
        <f t="shared" si="752"/>
        <v>0</v>
      </c>
      <c r="CK71" s="149">
        <f t="shared" si="752"/>
        <v>0</v>
      </c>
      <c r="CL71" s="149">
        <f t="shared" si="752"/>
        <v>2500000</v>
      </c>
      <c r="CM71" s="184">
        <f t="shared" si="752"/>
        <v>50780557</v>
      </c>
      <c r="CN71" s="184">
        <f t="shared" si="752"/>
        <v>0</v>
      </c>
      <c r="CO71" s="184">
        <f t="shared" si="752"/>
        <v>43807832</v>
      </c>
      <c r="CP71" s="184">
        <f t="shared" si="752"/>
        <v>0</v>
      </c>
      <c r="CQ71" s="192">
        <f t="shared" si="706"/>
        <v>0.58714994308943091</v>
      </c>
      <c r="CR71" s="191">
        <f t="shared" si="707"/>
        <v>0.37648643902439022</v>
      </c>
    </row>
    <row r="72" spans="1:96" s="118" customFormat="1" outlineLevel="2" x14ac:dyDescent="0.2">
      <c r="A72" s="108"/>
      <c r="B72" s="340" t="str">
        <f t="shared" ref="B72:B127" si="753">+C72&amp;D72</f>
        <v>A-2-0-4-1-310</v>
      </c>
      <c r="C72" s="145" t="s">
        <v>484</v>
      </c>
      <c r="D72" s="133" t="s">
        <v>407</v>
      </c>
      <c r="E72" s="235" t="s">
        <v>562</v>
      </c>
      <c r="F72" s="122">
        <v>10000000</v>
      </c>
      <c r="G72" s="113"/>
      <c r="H72" s="112"/>
      <c r="I72" s="148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16">
        <f t="shared" ref="AE72:AE78" si="754">+G72+I72+K72+M72+O72+Q72+S72+U72+W72+Y72+AA72+AC72</f>
        <v>0</v>
      </c>
      <c r="AF72" s="112">
        <f t="shared" ref="AF72:AF78" si="755">+H72+J72+L72+N72+P72+R72+T72+V72+X72+Z72+AB72+AD72</f>
        <v>0</v>
      </c>
      <c r="AG72" s="115"/>
      <c r="AH72" s="114"/>
      <c r="AI72" s="119">
        <f t="shared" ref="AI72:AI78" si="756">+F72-AE72+AF72-AG72+AH72</f>
        <v>10000000</v>
      </c>
      <c r="AJ72" s="112"/>
      <c r="AK72" s="148">
        <f t="shared" ref="AK72:AK78" si="757">+AJ72+AY72</f>
        <v>500000</v>
      </c>
      <c r="AL72" s="119">
        <f t="shared" ref="AL72:AL78" si="758">+AI72-AJ72</f>
        <v>10000000</v>
      </c>
      <c r="AM72" s="123">
        <v>0</v>
      </c>
      <c r="AN72" s="140">
        <v>500000</v>
      </c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19">
        <f t="shared" ref="AY72:AY78" si="759">+SUM(AM72:AX72)</f>
        <v>500000</v>
      </c>
      <c r="AZ72" s="122">
        <v>0</v>
      </c>
      <c r="BA72" s="140">
        <v>500000</v>
      </c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5">
        <f t="shared" ref="BL72:BL78" si="760">+SUM(AZ72:BK72)</f>
        <v>500000</v>
      </c>
      <c r="BM72" s="122">
        <v>0</v>
      </c>
      <c r="BN72" s="140">
        <v>500000</v>
      </c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5">
        <f t="shared" ref="BY72:BY78" si="761">+SUM(BM72:BX72)</f>
        <v>500000</v>
      </c>
      <c r="BZ72" s="122">
        <v>0</v>
      </c>
      <c r="CA72" s="140">
        <v>500000</v>
      </c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5">
        <f t="shared" ref="CL72:CL78" si="762">+SUM(BZ72:CK72)</f>
        <v>500000</v>
      </c>
      <c r="CM72" s="122">
        <f t="shared" ref="CM72:CM78" si="763">+AI72-AY72</f>
        <v>9500000</v>
      </c>
      <c r="CN72" s="122">
        <f t="shared" ref="CN72:CN78" si="764">+AM72-AZ72</f>
        <v>0</v>
      </c>
      <c r="CO72" s="122">
        <f t="shared" ref="CO72:CO78" si="765">+BL72-BY72</f>
        <v>0</v>
      </c>
      <c r="CP72" s="122">
        <f t="shared" ref="CP72:CP78" si="766">+BY72-CL72</f>
        <v>0</v>
      </c>
      <c r="CQ72" s="271">
        <f t="shared" si="706"/>
        <v>0.05</v>
      </c>
      <c r="CR72" s="272">
        <f t="shared" si="707"/>
        <v>0.05</v>
      </c>
    </row>
    <row r="73" spans="1:96" s="108" customFormat="1" outlineLevel="2" x14ac:dyDescent="0.2">
      <c r="B73" s="340" t="str">
        <f t="shared" si="753"/>
        <v>A-2-0-4-1-410</v>
      </c>
      <c r="C73" s="145" t="s">
        <v>485</v>
      </c>
      <c r="D73" s="133" t="s">
        <v>407</v>
      </c>
      <c r="E73" s="235" t="s">
        <v>385</v>
      </c>
      <c r="F73" s="122">
        <v>10000000</v>
      </c>
      <c r="G73" s="120"/>
      <c r="H73" s="119"/>
      <c r="I73" s="140"/>
      <c r="J73" s="128"/>
      <c r="K73" s="128"/>
      <c r="L73" s="128"/>
      <c r="M73" s="129"/>
      <c r="N73" s="129"/>
      <c r="O73" s="129"/>
      <c r="P73" s="129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4">
        <f t="shared" si="754"/>
        <v>0</v>
      </c>
      <c r="AF73" s="119">
        <f t="shared" si="755"/>
        <v>0</v>
      </c>
      <c r="AG73" s="122"/>
      <c r="AH73" s="121"/>
      <c r="AI73" s="126">
        <f t="shared" si="756"/>
        <v>10000000</v>
      </c>
      <c r="AJ73" s="119"/>
      <c r="AK73" s="166">
        <f t="shared" si="757"/>
        <v>500000</v>
      </c>
      <c r="AL73" s="126">
        <f t="shared" si="758"/>
        <v>10000000</v>
      </c>
      <c r="AM73" s="123">
        <v>0</v>
      </c>
      <c r="AN73" s="140">
        <v>500000</v>
      </c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19">
        <f t="shared" si="759"/>
        <v>500000</v>
      </c>
      <c r="AZ73" s="122">
        <v>0</v>
      </c>
      <c r="BA73" s="140">
        <v>500000</v>
      </c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5">
        <f t="shared" si="760"/>
        <v>500000</v>
      </c>
      <c r="BM73" s="122">
        <v>0</v>
      </c>
      <c r="BN73" s="140">
        <v>500000</v>
      </c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5">
        <f t="shared" si="761"/>
        <v>500000</v>
      </c>
      <c r="BZ73" s="122">
        <v>0</v>
      </c>
      <c r="CA73" s="140">
        <v>500000</v>
      </c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5">
        <f t="shared" si="762"/>
        <v>500000</v>
      </c>
      <c r="CM73" s="122">
        <f t="shared" si="763"/>
        <v>9500000</v>
      </c>
      <c r="CN73" s="122">
        <f t="shared" si="764"/>
        <v>0</v>
      </c>
      <c r="CO73" s="122">
        <f t="shared" si="765"/>
        <v>0</v>
      </c>
      <c r="CP73" s="122">
        <f t="shared" si="766"/>
        <v>0</v>
      </c>
      <c r="CQ73" s="271">
        <f t="shared" si="706"/>
        <v>0.05</v>
      </c>
      <c r="CR73" s="272">
        <f t="shared" si="707"/>
        <v>0.05</v>
      </c>
    </row>
    <row r="74" spans="1:96" s="108" customFormat="1" outlineLevel="2" x14ac:dyDescent="0.2">
      <c r="B74" s="340" t="str">
        <f t="shared" si="753"/>
        <v>A-2-0-4-1-610</v>
      </c>
      <c r="C74" s="145" t="s">
        <v>486</v>
      </c>
      <c r="D74" s="133" t="s">
        <v>407</v>
      </c>
      <c r="E74" s="235" t="s">
        <v>386</v>
      </c>
      <c r="F74" s="122">
        <v>300000000</v>
      </c>
      <c r="G74" s="120"/>
      <c r="H74" s="119"/>
      <c r="I74" s="140"/>
      <c r="J74" s="128"/>
      <c r="K74" s="128"/>
      <c r="L74" s="128"/>
      <c r="M74" s="129"/>
      <c r="N74" s="129"/>
      <c r="O74" s="129"/>
      <c r="P74" s="129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4">
        <f t="shared" si="754"/>
        <v>0</v>
      </c>
      <c r="AF74" s="119">
        <f t="shared" si="755"/>
        <v>0</v>
      </c>
      <c r="AG74" s="122">
        <v>299500000</v>
      </c>
      <c r="AH74" s="121"/>
      <c r="AI74" s="126">
        <f t="shared" si="756"/>
        <v>500000</v>
      </c>
      <c r="AJ74" s="119"/>
      <c r="AK74" s="166">
        <f t="shared" si="757"/>
        <v>500000</v>
      </c>
      <c r="AL74" s="126">
        <f t="shared" si="758"/>
        <v>500000</v>
      </c>
      <c r="AM74" s="123">
        <v>0</v>
      </c>
      <c r="AN74" s="140">
        <v>500000</v>
      </c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19">
        <f t="shared" si="759"/>
        <v>500000</v>
      </c>
      <c r="AZ74" s="122">
        <v>0</v>
      </c>
      <c r="BA74" s="140">
        <v>500000</v>
      </c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5">
        <f t="shared" si="760"/>
        <v>500000</v>
      </c>
      <c r="BM74" s="122">
        <v>0</v>
      </c>
      <c r="BN74" s="140">
        <v>500000</v>
      </c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5">
        <f t="shared" si="761"/>
        <v>500000</v>
      </c>
      <c r="BZ74" s="122">
        <v>0</v>
      </c>
      <c r="CA74" s="140">
        <v>500000</v>
      </c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5">
        <f t="shared" si="762"/>
        <v>500000</v>
      </c>
      <c r="CM74" s="122">
        <f t="shared" si="763"/>
        <v>0</v>
      </c>
      <c r="CN74" s="122">
        <f t="shared" si="764"/>
        <v>0</v>
      </c>
      <c r="CO74" s="122">
        <f t="shared" si="765"/>
        <v>0</v>
      </c>
      <c r="CP74" s="122">
        <f t="shared" si="766"/>
        <v>0</v>
      </c>
      <c r="CQ74" s="271">
        <f t="shared" si="706"/>
        <v>1</v>
      </c>
      <c r="CR74" s="272">
        <f t="shared" si="707"/>
        <v>1</v>
      </c>
    </row>
    <row r="75" spans="1:96" s="108" customFormat="1" outlineLevel="2" x14ac:dyDescent="0.2">
      <c r="B75" s="340" t="str">
        <f t="shared" si="753"/>
        <v>A-2-0-4-1-810</v>
      </c>
      <c r="C75" s="145" t="s">
        <v>487</v>
      </c>
      <c r="D75" s="133" t="s">
        <v>407</v>
      </c>
      <c r="E75" s="235" t="s">
        <v>387</v>
      </c>
      <c r="F75" s="122">
        <v>100000000</v>
      </c>
      <c r="G75" s="120"/>
      <c r="H75" s="119"/>
      <c r="I75" s="140"/>
      <c r="J75" s="128"/>
      <c r="K75" s="128"/>
      <c r="L75" s="128"/>
      <c r="M75" s="129"/>
      <c r="N75" s="129"/>
      <c r="O75" s="129"/>
      <c r="P75" s="129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4">
        <f t="shared" si="754"/>
        <v>0</v>
      </c>
      <c r="AF75" s="119">
        <f t="shared" si="755"/>
        <v>0</v>
      </c>
      <c r="AG75" s="122"/>
      <c r="AH75" s="121"/>
      <c r="AI75" s="126">
        <f t="shared" si="756"/>
        <v>100000000</v>
      </c>
      <c r="AJ75" s="119"/>
      <c r="AK75" s="166">
        <f t="shared" si="757"/>
        <v>69719443</v>
      </c>
      <c r="AL75" s="126">
        <f t="shared" si="758"/>
        <v>100000000</v>
      </c>
      <c r="AM75" s="123">
        <v>0</v>
      </c>
      <c r="AN75" s="140">
        <v>69719443</v>
      </c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19">
        <f t="shared" si="759"/>
        <v>69719443</v>
      </c>
      <c r="AZ75" s="122">
        <v>0</v>
      </c>
      <c r="BA75" s="140">
        <v>43807832</v>
      </c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5">
        <f t="shared" si="760"/>
        <v>43807832</v>
      </c>
      <c r="BM75" s="122">
        <v>0</v>
      </c>
      <c r="BN75" s="140">
        <v>0</v>
      </c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5">
        <f t="shared" si="761"/>
        <v>0</v>
      </c>
      <c r="BZ75" s="122">
        <v>0</v>
      </c>
      <c r="CA75" s="140">
        <v>0</v>
      </c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5">
        <f t="shared" si="762"/>
        <v>0</v>
      </c>
      <c r="CM75" s="122">
        <f t="shared" si="763"/>
        <v>30280557</v>
      </c>
      <c r="CN75" s="122">
        <f t="shared" si="764"/>
        <v>0</v>
      </c>
      <c r="CO75" s="122">
        <f t="shared" si="765"/>
        <v>43807832</v>
      </c>
      <c r="CP75" s="122">
        <f t="shared" si="766"/>
        <v>0</v>
      </c>
      <c r="CQ75" s="271">
        <f t="shared" si="706"/>
        <v>0.69719443000000003</v>
      </c>
      <c r="CR75" s="272">
        <f t="shared" si="707"/>
        <v>0.43807832000000002</v>
      </c>
    </row>
    <row r="76" spans="1:96" s="108" customFormat="1" outlineLevel="2" x14ac:dyDescent="0.2">
      <c r="B76" s="340" t="str">
        <f t="shared" si="753"/>
        <v>A-2-0-4-1-910</v>
      </c>
      <c r="C76" s="145" t="s">
        <v>488</v>
      </c>
      <c r="D76" s="133" t="s">
        <v>407</v>
      </c>
      <c r="E76" s="235" t="s">
        <v>388</v>
      </c>
      <c r="F76" s="122">
        <v>1000000</v>
      </c>
      <c r="G76" s="120"/>
      <c r="H76" s="119"/>
      <c r="I76" s="140"/>
      <c r="J76" s="128"/>
      <c r="K76" s="128"/>
      <c r="L76" s="128"/>
      <c r="M76" s="129"/>
      <c r="N76" s="129"/>
      <c r="O76" s="129"/>
      <c r="P76" s="129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4">
        <f t="shared" si="754"/>
        <v>0</v>
      </c>
      <c r="AF76" s="119">
        <f t="shared" si="755"/>
        <v>0</v>
      </c>
      <c r="AG76" s="122"/>
      <c r="AH76" s="121"/>
      <c r="AI76" s="126">
        <f t="shared" si="756"/>
        <v>1000000</v>
      </c>
      <c r="AJ76" s="119"/>
      <c r="AK76" s="166">
        <f t="shared" si="757"/>
        <v>500000</v>
      </c>
      <c r="AL76" s="126">
        <f t="shared" si="758"/>
        <v>1000000</v>
      </c>
      <c r="AM76" s="123">
        <v>0</v>
      </c>
      <c r="AN76" s="140">
        <v>500000</v>
      </c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19">
        <f t="shared" si="759"/>
        <v>500000</v>
      </c>
      <c r="AZ76" s="122">
        <v>0</v>
      </c>
      <c r="BA76" s="140">
        <v>500000</v>
      </c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5">
        <f t="shared" si="760"/>
        <v>500000</v>
      </c>
      <c r="BM76" s="122">
        <v>0</v>
      </c>
      <c r="BN76" s="140">
        <v>500000</v>
      </c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5">
        <f t="shared" si="761"/>
        <v>500000</v>
      </c>
      <c r="BZ76" s="122">
        <v>0</v>
      </c>
      <c r="CA76" s="140">
        <v>500000</v>
      </c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5">
        <f t="shared" si="762"/>
        <v>500000</v>
      </c>
      <c r="CM76" s="122">
        <f t="shared" si="763"/>
        <v>500000</v>
      </c>
      <c r="CN76" s="122">
        <f t="shared" si="764"/>
        <v>0</v>
      </c>
      <c r="CO76" s="122">
        <f t="shared" si="765"/>
        <v>0</v>
      </c>
      <c r="CP76" s="122">
        <f t="shared" si="766"/>
        <v>0</v>
      </c>
      <c r="CQ76" s="271">
        <f t="shared" si="706"/>
        <v>0.5</v>
      </c>
      <c r="CR76" s="272">
        <f t="shared" si="707"/>
        <v>0.5</v>
      </c>
    </row>
    <row r="77" spans="1:96" s="108" customFormat="1" outlineLevel="2" x14ac:dyDescent="0.2">
      <c r="B77" s="340" t="str">
        <f t="shared" si="753"/>
        <v>A-2-0-4-1-1610</v>
      </c>
      <c r="C77" s="145" t="s">
        <v>482</v>
      </c>
      <c r="D77" s="133" t="s">
        <v>407</v>
      </c>
      <c r="E77" s="235" t="s">
        <v>389</v>
      </c>
      <c r="F77" s="122">
        <v>1000000</v>
      </c>
      <c r="G77" s="120"/>
      <c r="H77" s="119"/>
      <c r="I77" s="140"/>
      <c r="J77" s="128"/>
      <c r="K77" s="128"/>
      <c r="L77" s="128"/>
      <c r="M77" s="128"/>
      <c r="N77" s="129"/>
      <c r="O77" s="129"/>
      <c r="P77" s="129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4">
        <f t="shared" si="754"/>
        <v>0</v>
      </c>
      <c r="AF77" s="119">
        <f t="shared" si="755"/>
        <v>0</v>
      </c>
      <c r="AG77" s="122"/>
      <c r="AH77" s="121"/>
      <c r="AI77" s="126">
        <f t="shared" si="756"/>
        <v>1000000</v>
      </c>
      <c r="AJ77" s="119"/>
      <c r="AK77" s="166">
        <f t="shared" si="757"/>
        <v>0</v>
      </c>
      <c r="AL77" s="126">
        <f t="shared" si="758"/>
        <v>1000000</v>
      </c>
      <c r="AM77" s="123">
        <v>0</v>
      </c>
      <c r="AN77" s="140">
        <v>0</v>
      </c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19">
        <f t="shared" si="759"/>
        <v>0</v>
      </c>
      <c r="AZ77" s="122">
        <v>0</v>
      </c>
      <c r="BA77" s="140">
        <v>0</v>
      </c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5">
        <f t="shared" si="760"/>
        <v>0</v>
      </c>
      <c r="BM77" s="122">
        <v>0</v>
      </c>
      <c r="BN77" s="140">
        <v>0</v>
      </c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5">
        <f t="shared" si="761"/>
        <v>0</v>
      </c>
      <c r="BZ77" s="122">
        <v>0</v>
      </c>
      <c r="CA77" s="140">
        <v>0</v>
      </c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5">
        <f t="shared" si="762"/>
        <v>0</v>
      </c>
      <c r="CM77" s="122">
        <f t="shared" si="763"/>
        <v>1000000</v>
      </c>
      <c r="CN77" s="122">
        <f t="shared" si="764"/>
        <v>0</v>
      </c>
      <c r="CO77" s="122">
        <f t="shared" si="765"/>
        <v>0</v>
      </c>
      <c r="CP77" s="122">
        <f t="shared" si="766"/>
        <v>0</v>
      </c>
      <c r="CQ77" s="271">
        <f t="shared" si="706"/>
        <v>0</v>
      </c>
      <c r="CR77" s="272">
        <f t="shared" si="707"/>
        <v>0</v>
      </c>
    </row>
    <row r="78" spans="1:96" s="108" customFormat="1" outlineLevel="2" x14ac:dyDescent="0.2">
      <c r="B78" s="340" t="str">
        <f t="shared" si="753"/>
        <v>A-2-0-4-1-2510</v>
      </c>
      <c r="C78" s="145" t="s">
        <v>483</v>
      </c>
      <c r="D78" s="133" t="s">
        <v>407</v>
      </c>
      <c r="E78" s="235" t="s">
        <v>390</v>
      </c>
      <c r="F78" s="122">
        <v>600000000</v>
      </c>
      <c r="G78" s="120"/>
      <c r="H78" s="119"/>
      <c r="I78" s="140"/>
      <c r="J78" s="128"/>
      <c r="K78" s="128"/>
      <c r="L78" s="128"/>
      <c r="M78" s="129"/>
      <c r="N78" s="129"/>
      <c r="O78" s="129"/>
      <c r="P78" s="129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4">
        <f t="shared" si="754"/>
        <v>0</v>
      </c>
      <c r="AF78" s="119">
        <f t="shared" si="755"/>
        <v>0</v>
      </c>
      <c r="AG78" s="122">
        <v>599500000</v>
      </c>
      <c r="AH78" s="121"/>
      <c r="AI78" s="126">
        <f t="shared" si="756"/>
        <v>500000</v>
      </c>
      <c r="AJ78" s="119"/>
      <c r="AK78" s="166">
        <f t="shared" si="757"/>
        <v>500000</v>
      </c>
      <c r="AL78" s="126">
        <f t="shared" si="758"/>
        <v>500000</v>
      </c>
      <c r="AM78" s="123">
        <v>0</v>
      </c>
      <c r="AN78" s="140">
        <v>500000</v>
      </c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19">
        <f t="shared" si="759"/>
        <v>500000</v>
      </c>
      <c r="AZ78" s="122">
        <v>0</v>
      </c>
      <c r="BA78" s="140">
        <v>500000</v>
      </c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5">
        <f t="shared" si="760"/>
        <v>500000</v>
      </c>
      <c r="BM78" s="122">
        <v>0</v>
      </c>
      <c r="BN78" s="140">
        <v>500000</v>
      </c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5">
        <f t="shared" si="761"/>
        <v>500000</v>
      </c>
      <c r="BZ78" s="122">
        <v>0</v>
      </c>
      <c r="CA78" s="140">
        <v>500000</v>
      </c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5">
        <f t="shared" si="762"/>
        <v>500000</v>
      </c>
      <c r="CM78" s="122">
        <f t="shared" si="763"/>
        <v>0</v>
      </c>
      <c r="CN78" s="122">
        <f t="shared" si="764"/>
        <v>0</v>
      </c>
      <c r="CO78" s="122">
        <f t="shared" si="765"/>
        <v>0</v>
      </c>
      <c r="CP78" s="122">
        <f t="shared" si="766"/>
        <v>0</v>
      </c>
      <c r="CQ78" s="271">
        <f t="shared" si="706"/>
        <v>1</v>
      </c>
      <c r="CR78" s="272">
        <f t="shared" si="707"/>
        <v>1</v>
      </c>
    </row>
    <row r="79" spans="1:96" s="137" customFormat="1" ht="20.25" customHeight="1" outlineLevel="1" x14ac:dyDescent="0.25">
      <c r="A79" s="134"/>
      <c r="B79" s="339"/>
      <c r="C79" s="141" t="s">
        <v>621</v>
      </c>
      <c r="D79" s="135" t="s">
        <v>407</v>
      </c>
      <c r="E79" s="312" t="s">
        <v>622</v>
      </c>
      <c r="F79" s="184">
        <f>+SUM(F80:F81)</f>
        <v>40000000</v>
      </c>
      <c r="G79" s="156">
        <f t="shared" ref="G79:BS79" si="767">+SUM(G80:G81)</f>
        <v>0</v>
      </c>
      <c r="H79" s="149">
        <f t="shared" si="767"/>
        <v>0</v>
      </c>
      <c r="I79" s="184">
        <f t="shared" si="767"/>
        <v>0</v>
      </c>
      <c r="J79" s="149">
        <f t="shared" si="767"/>
        <v>0</v>
      </c>
      <c r="K79" s="149">
        <f t="shared" si="767"/>
        <v>0</v>
      </c>
      <c r="L79" s="149">
        <f t="shared" si="767"/>
        <v>0</v>
      </c>
      <c r="M79" s="149">
        <f t="shared" si="767"/>
        <v>0</v>
      </c>
      <c r="N79" s="149">
        <f t="shared" si="767"/>
        <v>0</v>
      </c>
      <c r="O79" s="149">
        <f t="shared" si="767"/>
        <v>0</v>
      </c>
      <c r="P79" s="149">
        <f t="shared" si="767"/>
        <v>0</v>
      </c>
      <c r="Q79" s="149">
        <f t="shared" si="767"/>
        <v>0</v>
      </c>
      <c r="R79" s="149">
        <f t="shared" si="767"/>
        <v>0</v>
      </c>
      <c r="S79" s="149">
        <f t="shared" si="767"/>
        <v>0</v>
      </c>
      <c r="T79" s="149">
        <f t="shared" si="767"/>
        <v>0</v>
      </c>
      <c r="U79" s="149">
        <f t="shared" si="767"/>
        <v>0</v>
      </c>
      <c r="V79" s="149">
        <f t="shared" si="767"/>
        <v>0</v>
      </c>
      <c r="W79" s="149">
        <f t="shared" si="767"/>
        <v>0</v>
      </c>
      <c r="X79" s="149">
        <f t="shared" si="767"/>
        <v>0</v>
      </c>
      <c r="Y79" s="149">
        <f t="shared" si="767"/>
        <v>0</v>
      </c>
      <c r="Z79" s="149">
        <f t="shared" si="767"/>
        <v>0</v>
      </c>
      <c r="AA79" s="149">
        <f t="shared" si="767"/>
        <v>0</v>
      </c>
      <c r="AB79" s="149">
        <f t="shared" si="767"/>
        <v>0</v>
      </c>
      <c r="AC79" s="149">
        <f t="shared" si="767"/>
        <v>0</v>
      </c>
      <c r="AD79" s="149">
        <f t="shared" si="767"/>
        <v>0</v>
      </c>
      <c r="AE79" s="156">
        <f t="shared" si="767"/>
        <v>0</v>
      </c>
      <c r="AF79" s="149">
        <f t="shared" si="767"/>
        <v>0</v>
      </c>
      <c r="AG79" s="184">
        <f t="shared" si="767"/>
        <v>0</v>
      </c>
      <c r="AH79" s="172">
        <f t="shared" si="767"/>
        <v>0</v>
      </c>
      <c r="AI79" s="149">
        <f t="shared" si="767"/>
        <v>40000000</v>
      </c>
      <c r="AJ79" s="149">
        <f t="shared" si="767"/>
        <v>0</v>
      </c>
      <c r="AK79" s="184">
        <f t="shared" si="767"/>
        <v>2000000</v>
      </c>
      <c r="AL79" s="149">
        <f t="shared" ref="AL79" si="768">+SUM(AL80:AL81)</f>
        <v>40000000</v>
      </c>
      <c r="AM79" s="149">
        <f t="shared" si="767"/>
        <v>0</v>
      </c>
      <c r="AN79" s="184">
        <f t="shared" si="767"/>
        <v>2000000</v>
      </c>
      <c r="AO79" s="149">
        <f t="shared" si="767"/>
        <v>0</v>
      </c>
      <c r="AP79" s="149">
        <f t="shared" si="767"/>
        <v>0</v>
      </c>
      <c r="AQ79" s="149">
        <f t="shared" si="767"/>
        <v>0</v>
      </c>
      <c r="AR79" s="149">
        <f t="shared" si="767"/>
        <v>0</v>
      </c>
      <c r="AS79" s="149">
        <f t="shared" si="767"/>
        <v>0</v>
      </c>
      <c r="AT79" s="149">
        <f t="shared" si="767"/>
        <v>0</v>
      </c>
      <c r="AU79" s="149">
        <f t="shared" si="767"/>
        <v>0</v>
      </c>
      <c r="AV79" s="149">
        <f t="shared" si="767"/>
        <v>0</v>
      </c>
      <c r="AW79" s="149">
        <f t="shared" si="767"/>
        <v>0</v>
      </c>
      <c r="AX79" s="149">
        <f t="shared" si="767"/>
        <v>0</v>
      </c>
      <c r="AY79" s="149">
        <f t="shared" si="767"/>
        <v>2000000</v>
      </c>
      <c r="AZ79" s="184">
        <f t="shared" si="767"/>
        <v>0</v>
      </c>
      <c r="BA79" s="184">
        <f t="shared" si="767"/>
        <v>2000000</v>
      </c>
      <c r="BB79" s="149">
        <f t="shared" si="767"/>
        <v>0</v>
      </c>
      <c r="BC79" s="149">
        <f t="shared" si="767"/>
        <v>0</v>
      </c>
      <c r="BD79" s="149">
        <f t="shared" si="767"/>
        <v>0</v>
      </c>
      <c r="BE79" s="149">
        <f t="shared" si="767"/>
        <v>0</v>
      </c>
      <c r="BF79" s="149">
        <f t="shared" si="767"/>
        <v>0</v>
      </c>
      <c r="BG79" s="149">
        <f t="shared" si="767"/>
        <v>0</v>
      </c>
      <c r="BH79" s="149">
        <f t="shared" si="767"/>
        <v>0</v>
      </c>
      <c r="BI79" s="149">
        <f t="shared" si="767"/>
        <v>0</v>
      </c>
      <c r="BJ79" s="149">
        <f t="shared" si="767"/>
        <v>0</v>
      </c>
      <c r="BK79" s="149">
        <f t="shared" si="767"/>
        <v>0</v>
      </c>
      <c r="BL79" s="149">
        <f t="shared" si="767"/>
        <v>2000000</v>
      </c>
      <c r="BM79" s="184">
        <f t="shared" si="767"/>
        <v>0</v>
      </c>
      <c r="BN79" s="184">
        <f t="shared" si="767"/>
        <v>2000000</v>
      </c>
      <c r="BO79" s="149">
        <f t="shared" si="767"/>
        <v>0</v>
      </c>
      <c r="BP79" s="149">
        <f t="shared" si="767"/>
        <v>0</v>
      </c>
      <c r="BQ79" s="149">
        <f t="shared" si="767"/>
        <v>0</v>
      </c>
      <c r="BR79" s="149">
        <f t="shared" si="767"/>
        <v>0</v>
      </c>
      <c r="BS79" s="149">
        <f t="shared" si="767"/>
        <v>0</v>
      </c>
      <c r="BT79" s="149">
        <f t="shared" ref="BT79:CP79" si="769">+SUM(BT80:BT81)</f>
        <v>0</v>
      </c>
      <c r="BU79" s="149">
        <f t="shared" si="769"/>
        <v>0</v>
      </c>
      <c r="BV79" s="149">
        <f t="shared" si="769"/>
        <v>0</v>
      </c>
      <c r="BW79" s="149">
        <f t="shared" si="769"/>
        <v>0</v>
      </c>
      <c r="BX79" s="149">
        <f t="shared" si="769"/>
        <v>0</v>
      </c>
      <c r="BY79" s="149">
        <f t="shared" si="769"/>
        <v>2000000</v>
      </c>
      <c r="BZ79" s="184">
        <f t="shared" si="769"/>
        <v>0</v>
      </c>
      <c r="CA79" s="184">
        <f t="shared" si="769"/>
        <v>2000000</v>
      </c>
      <c r="CB79" s="149">
        <f t="shared" si="769"/>
        <v>0</v>
      </c>
      <c r="CC79" s="149">
        <f t="shared" si="769"/>
        <v>0</v>
      </c>
      <c r="CD79" s="149">
        <f t="shared" si="769"/>
        <v>0</v>
      </c>
      <c r="CE79" s="149">
        <f t="shared" si="769"/>
        <v>0</v>
      </c>
      <c r="CF79" s="149">
        <f t="shared" si="769"/>
        <v>0</v>
      </c>
      <c r="CG79" s="149">
        <f t="shared" si="769"/>
        <v>0</v>
      </c>
      <c r="CH79" s="149">
        <f t="shared" si="769"/>
        <v>0</v>
      </c>
      <c r="CI79" s="149">
        <f t="shared" si="769"/>
        <v>0</v>
      </c>
      <c r="CJ79" s="149">
        <f t="shared" si="769"/>
        <v>0</v>
      </c>
      <c r="CK79" s="149">
        <f t="shared" si="769"/>
        <v>0</v>
      </c>
      <c r="CL79" s="149">
        <f t="shared" si="769"/>
        <v>2000000</v>
      </c>
      <c r="CM79" s="184">
        <f t="shared" si="769"/>
        <v>38000000</v>
      </c>
      <c r="CN79" s="184">
        <f t="shared" si="769"/>
        <v>0</v>
      </c>
      <c r="CO79" s="184">
        <f t="shared" si="769"/>
        <v>0</v>
      </c>
      <c r="CP79" s="184">
        <f t="shared" si="769"/>
        <v>0</v>
      </c>
      <c r="CQ79" s="192">
        <f t="shared" si="706"/>
        <v>0.05</v>
      </c>
      <c r="CR79" s="191">
        <f t="shared" si="707"/>
        <v>0.05</v>
      </c>
    </row>
    <row r="80" spans="1:96" s="108" customFormat="1" outlineLevel="2" x14ac:dyDescent="0.2">
      <c r="B80" s="340" t="str">
        <f t="shared" si="753"/>
        <v>A-2-0-4-2-110</v>
      </c>
      <c r="C80" s="145" t="s">
        <v>492</v>
      </c>
      <c r="D80" s="133" t="s">
        <v>407</v>
      </c>
      <c r="E80" s="235" t="s">
        <v>391</v>
      </c>
      <c r="F80" s="122">
        <v>20000000</v>
      </c>
      <c r="G80" s="120"/>
      <c r="H80" s="119"/>
      <c r="I80" s="140"/>
      <c r="J80" s="128"/>
      <c r="K80" s="128"/>
      <c r="L80" s="128"/>
      <c r="M80" s="129"/>
      <c r="N80" s="129"/>
      <c r="O80" s="129"/>
      <c r="P80" s="129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4">
        <f t="shared" ref="AE80:AE81" si="770">+G80+I80+K80+M80+O80+Q80+S80+U80+W80+Y80+AA80+AC80</f>
        <v>0</v>
      </c>
      <c r="AF80" s="119">
        <f t="shared" ref="AF80:AF81" si="771">+H80+J80+L80+N80+P80+R80+T80+V80+X80+Z80+AB80+AD80</f>
        <v>0</v>
      </c>
      <c r="AG80" s="122"/>
      <c r="AH80" s="121"/>
      <c r="AI80" s="126">
        <f t="shared" ref="AI80:AI81" si="772">+F80-AE80+AF80-AG80+AH80</f>
        <v>20000000</v>
      </c>
      <c r="AJ80" s="119"/>
      <c r="AK80" s="166">
        <f t="shared" ref="AK80:AK81" si="773">+AJ80+AY80</f>
        <v>1000000</v>
      </c>
      <c r="AL80" s="126">
        <f t="shared" ref="AL80:AL81" si="774">+AI80-AJ80</f>
        <v>20000000</v>
      </c>
      <c r="AM80" s="123">
        <v>0</v>
      </c>
      <c r="AN80" s="140">
        <v>1000000</v>
      </c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19">
        <f t="shared" ref="AY80:AY81" si="775">+SUM(AM80:AX80)</f>
        <v>1000000</v>
      </c>
      <c r="AZ80" s="122">
        <v>0</v>
      </c>
      <c r="BA80" s="140">
        <v>1000000</v>
      </c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5">
        <f t="shared" ref="BL80:BL81" si="776">+SUM(AZ80:BK80)</f>
        <v>1000000</v>
      </c>
      <c r="BM80" s="122">
        <v>0</v>
      </c>
      <c r="BN80" s="140">
        <v>1000000</v>
      </c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5">
        <f t="shared" ref="BY80:BY81" si="777">+SUM(BM80:BX80)</f>
        <v>1000000</v>
      </c>
      <c r="BZ80" s="122">
        <v>0</v>
      </c>
      <c r="CA80" s="140">
        <v>1000000</v>
      </c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5">
        <f t="shared" ref="CL80:CL81" si="778">+SUM(BZ80:CK80)</f>
        <v>1000000</v>
      </c>
      <c r="CM80" s="122">
        <f t="shared" ref="CM80:CM81" si="779">+AI80-AY80</f>
        <v>19000000</v>
      </c>
      <c r="CN80" s="122">
        <f t="shared" ref="CN80:CN81" si="780">+AM80-AZ80</f>
        <v>0</v>
      </c>
      <c r="CO80" s="122">
        <f t="shared" ref="CO80:CO81" si="781">+BL80-BY80</f>
        <v>0</v>
      </c>
      <c r="CP80" s="122">
        <f t="shared" ref="CP80:CP81" si="782">+BY80-CL80</f>
        <v>0</v>
      </c>
      <c r="CQ80" s="271">
        <f t="shared" si="706"/>
        <v>0.05</v>
      </c>
      <c r="CR80" s="272">
        <f t="shared" si="707"/>
        <v>0.05</v>
      </c>
    </row>
    <row r="81" spans="1:96" s="108" customFormat="1" outlineLevel="2" x14ac:dyDescent="0.2">
      <c r="B81" s="340" t="str">
        <f t="shared" si="753"/>
        <v>A-2-0-4-2-210</v>
      </c>
      <c r="C81" s="145" t="s">
        <v>493</v>
      </c>
      <c r="D81" s="133" t="s">
        <v>407</v>
      </c>
      <c r="E81" s="235" t="s">
        <v>392</v>
      </c>
      <c r="F81" s="122">
        <v>20000000</v>
      </c>
      <c r="G81" s="120"/>
      <c r="H81" s="119"/>
      <c r="I81" s="140"/>
      <c r="J81" s="128"/>
      <c r="K81" s="128"/>
      <c r="L81" s="128"/>
      <c r="M81" s="129"/>
      <c r="N81" s="129"/>
      <c r="O81" s="129"/>
      <c r="P81" s="129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4">
        <f t="shared" si="770"/>
        <v>0</v>
      </c>
      <c r="AF81" s="119">
        <f t="shared" si="771"/>
        <v>0</v>
      </c>
      <c r="AG81" s="122"/>
      <c r="AH81" s="121"/>
      <c r="AI81" s="126">
        <f t="shared" si="772"/>
        <v>20000000</v>
      </c>
      <c r="AJ81" s="119"/>
      <c r="AK81" s="166">
        <f t="shared" si="773"/>
        <v>1000000</v>
      </c>
      <c r="AL81" s="126">
        <f t="shared" si="774"/>
        <v>20000000</v>
      </c>
      <c r="AM81" s="123">
        <v>0</v>
      </c>
      <c r="AN81" s="140">
        <v>1000000</v>
      </c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19">
        <f t="shared" si="775"/>
        <v>1000000</v>
      </c>
      <c r="AZ81" s="122">
        <v>0</v>
      </c>
      <c r="BA81" s="140">
        <v>1000000</v>
      </c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5">
        <f t="shared" si="776"/>
        <v>1000000</v>
      </c>
      <c r="BM81" s="122">
        <v>0</v>
      </c>
      <c r="BN81" s="140">
        <v>1000000</v>
      </c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5">
        <f t="shared" si="777"/>
        <v>1000000</v>
      </c>
      <c r="BZ81" s="122">
        <v>0</v>
      </c>
      <c r="CA81" s="140">
        <v>1000000</v>
      </c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5">
        <f t="shared" si="778"/>
        <v>1000000</v>
      </c>
      <c r="CM81" s="122">
        <f t="shared" si="779"/>
        <v>19000000</v>
      </c>
      <c r="CN81" s="122">
        <f t="shared" si="780"/>
        <v>0</v>
      </c>
      <c r="CO81" s="122">
        <f t="shared" si="781"/>
        <v>0</v>
      </c>
      <c r="CP81" s="122">
        <f t="shared" si="782"/>
        <v>0</v>
      </c>
      <c r="CQ81" s="271">
        <f t="shared" si="706"/>
        <v>0.05</v>
      </c>
      <c r="CR81" s="272">
        <f t="shared" si="707"/>
        <v>0.05</v>
      </c>
    </row>
    <row r="82" spans="1:96" s="137" customFormat="1" ht="20.25" customHeight="1" outlineLevel="1" x14ac:dyDescent="0.25">
      <c r="A82" s="134"/>
      <c r="B82" s="339"/>
      <c r="C82" s="141" t="s">
        <v>623</v>
      </c>
      <c r="D82" s="135" t="s">
        <v>407</v>
      </c>
      <c r="E82" s="312" t="s">
        <v>624</v>
      </c>
      <c r="F82" s="184">
        <f>+SUM(F83:F91)</f>
        <v>1414060420</v>
      </c>
      <c r="G82" s="156">
        <f t="shared" ref="G82:BS82" si="783">+SUM(G83:G91)</f>
        <v>45000000</v>
      </c>
      <c r="H82" s="149">
        <f t="shared" si="783"/>
        <v>0</v>
      </c>
      <c r="I82" s="184">
        <f t="shared" si="783"/>
        <v>300000000</v>
      </c>
      <c r="J82" s="149">
        <f t="shared" si="783"/>
        <v>0</v>
      </c>
      <c r="K82" s="149">
        <f t="shared" si="783"/>
        <v>0</v>
      </c>
      <c r="L82" s="149">
        <f t="shared" si="783"/>
        <v>0</v>
      </c>
      <c r="M82" s="149">
        <f t="shared" si="783"/>
        <v>0</v>
      </c>
      <c r="N82" s="149">
        <f t="shared" si="783"/>
        <v>0</v>
      </c>
      <c r="O82" s="149">
        <f t="shared" si="783"/>
        <v>0</v>
      </c>
      <c r="P82" s="149">
        <f t="shared" si="783"/>
        <v>0</v>
      </c>
      <c r="Q82" s="149">
        <f t="shared" si="783"/>
        <v>0</v>
      </c>
      <c r="R82" s="149">
        <f t="shared" si="783"/>
        <v>0</v>
      </c>
      <c r="S82" s="149">
        <f t="shared" si="783"/>
        <v>0</v>
      </c>
      <c r="T82" s="149">
        <f t="shared" si="783"/>
        <v>0</v>
      </c>
      <c r="U82" s="149">
        <f t="shared" si="783"/>
        <v>0</v>
      </c>
      <c r="V82" s="149">
        <f t="shared" si="783"/>
        <v>0</v>
      </c>
      <c r="W82" s="149">
        <f t="shared" si="783"/>
        <v>0</v>
      </c>
      <c r="X82" s="149">
        <f t="shared" si="783"/>
        <v>0</v>
      </c>
      <c r="Y82" s="149">
        <f t="shared" si="783"/>
        <v>0</v>
      </c>
      <c r="Z82" s="149">
        <f t="shared" si="783"/>
        <v>0</v>
      </c>
      <c r="AA82" s="149">
        <f t="shared" si="783"/>
        <v>0</v>
      </c>
      <c r="AB82" s="149">
        <f t="shared" si="783"/>
        <v>0</v>
      </c>
      <c r="AC82" s="149">
        <f t="shared" si="783"/>
        <v>0</v>
      </c>
      <c r="AD82" s="149">
        <f t="shared" si="783"/>
        <v>0</v>
      </c>
      <c r="AE82" s="156">
        <f t="shared" si="783"/>
        <v>345000000</v>
      </c>
      <c r="AF82" s="149">
        <f t="shared" si="783"/>
        <v>0</v>
      </c>
      <c r="AG82" s="184">
        <f t="shared" si="783"/>
        <v>365188494</v>
      </c>
      <c r="AH82" s="172">
        <f t="shared" si="783"/>
        <v>0</v>
      </c>
      <c r="AI82" s="149">
        <f t="shared" si="783"/>
        <v>703871926</v>
      </c>
      <c r="AJ82" s="149">
        <f t="shared" si="783"/>
        <v>0</v>
      </c>
      <c r="AK82" s="184">
        <f t="shared" si="783"/>
        <v>526496506</v>
      </c>
      <c r="AL82" s="149">
        <f t="shared" ref="AL82" si="784">+SUM(AL83:AL91)</f>
        <v>703871926</v>
      </c>
      <c r="AM82" s="149">
        <f t="shared" si="783"/>
        <v>398500000</v>
      </c>
      <c r="AN82" s="184">
        <f t="shared" si="783"/>
        <v>127996506</v>
      </c>
      <c r="AO82" s="149">
        <f t="shared" si="783"/>
        <v>0</v>
      </c>
      <c r="AP82" s="149">
        <f t="shared" si="783"/>
        <v>0</v>
      </c>
      <c r="AQ82" s="149">
        <f t="shared" si="783"/>
        <v>0</v>
      </c>
      <c r="AR82" s="149">
        <f t="shared" si="783"/>
        <v>0</v>
      </c>
      <c r="AS82" s="149">
        <f t="shared" si="783"/>
        <v>0</v>
      </c>
      <c r="AT82" s="149">
        <f t="shared" si="783"/>
        <v>0</v>
      </c>
      <c r="AU82" s="149">
        <f t="shared" si="783"/>
        <v>0</v>
      </c>
      <c r="AV82" s="149">
        <f t="shared" si="783"/>
        <v>0</v>
      </c>
      <c r="AW82" s="149">
        <f t="shared" si="783"/>
        <v>0</v>
      </c>
      <c r="AX82" s="149">
        <f t="shared" si="783"/>
        <v>0</v>
      </c>
      <c r="AY82" s="149">
        <f t="shared" si="783"/>
        <v>526496506</v>
      </c>
      <c r="AZ82" s="184">
        <f t="shared" si="783"/>
        <v>130000000</v>
      </c>
      <c r="BA82" s="184">
        <f t="shared" si="783"/>
        <v>69400000</v>
      </c>
      <c r="BB82" s="149">
        <f t="shared" si="783"/>
        <v>0</v>
      </c>
      <c r="BC82" s="149">
        <f t="shared" si="783"/>
        <v>0</v>
      </c>
      <c r="BD82" s="149">
        <f t="shared" si="783"/>
        <v>0</v>
      </c>
      <c r="BE82" s="149">
        <f t="shared" si="783"/>
        <v>0</v>
      </c>
      <c r="BF82" s="149">
        <f t="shared" si="783"/>
        <v>0</v>
      </c>
      <c r="BG82" s="149">
        <f t="shared" si="783"/>
        <v>0</v>
      </c>
      <c r="BH82" s="149">
        <f t="shared" si="783"/>
        <v>0</v>
      </c>
      <c r="BI82" s="149">
        <f t="shared" si="783"/>
        <v>0</v>
      </c>
      <c r="BJ82" s="149">
        <f t="shared" si="783"/>
        <v>0</v>
      </c>
      <c r="BK82" s="149">
        <f t="shared" si="783"/>
        <v>0</v>
      </c>
      <c r="BL82" s="149">
        <f t="shared" si="783"/>
        <v>199400000</v>
      </c>
      <c r="BM82" s="184">
        <f t="shared" si="783"/>
        <v>0</v>
      </c>
      <c r="BN82" s="184">
        <f t="shared" si="783"/>
        <v>6906682</v>
      </c>
      <c r="BO82" s="149">
        <f t="shared" si="783"/>
        <v>0</v>
      </c>
      <c r="BP82" s="149">
        <f t="shared" si="783"/>
        <v>0</v>
      </c>
      <c r="BQ82" s="149">
        <f t="shared" si="783"/>
        <v>0</v>
      </c>
      <c r="BR82" s="149">
        <f t="shared" si="783"/>
        <v>0</v>
      </c>
      <c r="BS82" s="149">
        <f t="shared" si="783"/>
        <v>0</v>
      </c>
      <c r="BT82" s="149">
        <f t="shared" ref="BT82:CP82" si="785">+SUM(BT83:BT91)</f>
        <v>0</v>
      </c>
      <c r="BU82" s="149">
        <f t="shared" si="785"/>
        <v>0</v>
      </c>
      <c r="BV82" s="149">
        <f t="shared" si="785"/>
        <v>0</v>
      </c>
      <c r="BW82" s="149">
        <f t="shared" si="785"/>
        <v>0</v>
      </c>
      <c r="BX82" s="149">
        <f t="shared" si="785"/>
        <v>0</v>
      </c>
      <c r="BY82" s="149">
        <f t="shared" si="785"/>
        <v>6906682</v>
      </c>
      <c r="BZ82" s="184">
        <f t="shared" si="785"/>
        <v>0</v>
      </c>
      <c r="CA82" s="184">
        <f t="shared" si="785"/>
        <v>6906682</v>
      </c>
      <c r="CB82" s="149">
        <f t="shared" si="785"/>
        <v>0</v>
      </c>
      <c r="CC82" s="149">
        <f t="shared" si="785"/>
        <v>0</v>
      </c>
      <c r="CD82" s="149">
        <f t="shared" si="785"/>
        <v>0</v>
      </c>
      <c r="CE82" s="149">
        <f t="shared" si="785"/>
        <v>0</v>
      </c>
      <c r="CF82" s="149">
        <f t="shared" si="785"/>
        <v>0</v>
      </c>
      <c r="CG82" s="149">
        <f t="shared" si="785"/>
        <v>0</v>
      </c>
      <c r="CH82" s="149">
        <f t="shared" si="785"/>
        <v>0</v>
      </c>
      <c r="CI82" s="149">
        <f t="shared" si="785"/>
        <v>0</v>
      </c>
      <c r="CJ82" s="149">
        <f t="shared" si="785"/>
        <v>0</v>
      </c>
      <c r="CK82" s="149">
        <f t="shared" si="785"/>
        <v>0</v>
      </c>
      <c r="CL82" s="149">
        <f t="shared" si="785"/>
        <v>6906682</v>
      </c>
      <c r="CM82" s="184">
        <f t="shared" si="785"/>
        <v>177375420</v>
      </c>
      <c r="CN82" s="184">
        <f t="shared" si="785"/>
        <v>268500000</v>
      </c>
      <c r="CO82" s="184">
        <f t="shared" si="785"/>
        <v>192493318</v>
      </c>
      <c r="CP82" s="184">
        <f t="shared" si="785"/>
        <v>0</v>
      </c>
      <c r="CQ82" s="192">
        <f t="shared" si="706"/>
        <v>0.74800043381755787</v>
      </c>
      <c r="CR82" s="191">
        <f t="shared" si="707"/>
        <v>0.28329017344555946</v>
      </c>
    </row>
    <row r="83" spans="1:96" s="118" customFormat="1" outlineLevel="2" x14ac:dyDescent="0.2">
      <c r="A83" s="108"/>
      <c r="B83" s="340" t="str">
        <f t="shared" si="753"/>
        <v>A-2-0-4-4-110</v>
      </c>
      <c r="C83" s="145" t="s">
        <v>498</v>
      </c>
      <c r="D83" s="133" t="s">
        <v>407</v>
      </c>
      <c r="E83" s="235" t="s">
        <v>393</v>
      </c>
      <c r="F83" s="122">
        <v>400000000</v>
      </c>
      <c r="G83" s="113"/>
      <c r="H83" s="112"/>
      <c r="I83" s="148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4">
        <f t="shared" ref="AE83:AE91" si="786">+G83+I83+K83+M83+O83+Q83+S83+U83+W83+Y83+AA83+AC83</f>
        <v>0</v>
      </c>
      <c r="AF83" s="119">
        <f t="shared" ref="AF83:AF91" si="787">+H83+J83+L83+N83+P83+R83+T83+V83+X83+Z83+AB83+AD83</f>
        <v>0</v>
      </c>
      <c r="AG83" s="115"/>
      <c r="AH83" s="254"/>
      <c r="AI83" s="126">
        <f t="shared" ref="AI83:AI91" si="788">+F83-AE83+AF83-AG83+AH83</f>
        <v>400000000</v>
      </c>
      <c r="AJ83" s="112"/>
      <c r="AK83" s="166">
        <f t="shared" ref="AK83:AK122" si="789">+AJ83+AY83</f>
        <v>399000000</v>
      </c>
      <c r="AL83" s="126">
        <f t="shared" ref="AL83:AL91" si="790">+AI83-AJ83</f>
        <v>400000000</v>
      </c>
      <c r="AM83" s="123">
        <v>398500000</v>
      </c>
      <c r="AN83" s="140">
        <v>500000</v>
      </c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19">
        <f t="shared" ref="AY83:AY91" si="791">+SUM(AM83:AX83)</f>
        <v>399000000</v>
      </c>
      <c r="AZ83" s="122">
        <v>130000000</v>
      </c>
      <c r="BA83" s="140">
        <v>64500000</v>
      </c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5">
        <f t="shared" ref="BL83:BL91" si="792">+SUM(AZ83:BK83)</f>
        <v>194500000</v>
      </c>
      <c r="BM83" s="122">
        <v>0</v>
      </c>
      <c r="BN83" s="140">
        <v>2006682</v>
      </c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5">
        <f t="shared" ref="BY83:BY91" si="793">+SUM(BM83:BX83)</f>
        <v>2006682</v>
      </c>
      <c r="BZ83" s="122">
        <v>0</v>
      </c>
      <c r="CA83" s="140">
        <v>2006682</v>
      </c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5">
        <f t="shared" ref="CL83:CL91" si="794">+SUM(BZ83:CK83)</f>
        <v>2006682</v>
      </c>
      <c r="CM83" s="122">
        <f t="shared" ref="CM83:CM91" si="795">+AI83-AY83</f>
        <v>1000000</v>
      </c>
      <c r="CN83" s="122">
        <f t="shared" ref="CN83:CN91" si="796">+AM83-AZ83</f>
        <v>268500000</v>
      </c>
      <c r="CO83" s="122">
        <f t="shared" ref="CO83:CO91" si="797">+BL83-BY83</f>
        <v>192493318</v>
      </c>
      <c r="CP83" s="122">
        <f t="shared" ref="CP83:CP91" si="798">+BY83-CL83</f>
        <v>0</v>
      </c>
      <c r="CQ83" s="271">
        <f t="shared" si="706"/>
        <v>0.99750000000000005</v>
      </c>
      <c r="CR83" s="272">
        <f t="shared" si="707"/>
        <v>0.48625000000000002</v>
      </c>
    </row>
    <row r="84" spans="1:96" s="108" customFormat="1" outlineLevel="2" x14ac:dyDescent="0.2">
      <c r="B84" s="340" t="str">
        <f t="shared" si="753"/>
        <v>A-2-0-4-4-610</v>
      </c>
      <c r="C84" s="145" t="s">
        <v>505</v>
      </c>
      <c r="D84" s="133" t="s">
        <v>407</v>
      </c>
      <c r="E84" s="235" t="s">
        <v>394</v>
      </c>
      <c r="F84" s="122">
        <v>50000000</v>
      </c>
      <c r="G84" s="120">
        <v>15000000</v>
      </c>
      <c r="H84" s="119"/>
      <c r="I84" s="140"/>
      <c r="J84" s="128"/>
      <c r="K84" s="128"/>
      <c r="L84" s="128"/>
      <c r="M84" s="129"/>
      <c r="N84" s="129"/>
      <c r="O84" s="129"/>
      <c r="P84" s="129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4">
        <f t="shared" si="786"/>
        <v>15000000</v>
      </c>
      <c r="AF84" s="119">
        <f t="shared" si="787"/>
        <v>0</v>
      </c>
      <c r="AG84" s="122"/>
      <c r="AH84" s="121"/>
      <c r="AI84" s="126">
        <f t="shared" si="788"/>
        <v>35000000</v>
      </c>
      <c r="AJ84" s="119"/>
      <c r="AK84" s="166">
        <f t="shared" si="789"/>
        <v>0</v>
      </c>
      <c r="AL84" s="126">
        <f t="shared" si="790"/>
        <v>35000000</v>
      </c>
      <c r="AM84" s="123">
        <v>0</v>
      </c>
      <c r="AN84" s="140">
        <v>0</v>
      </c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19">
        <f t="shared" si="791"/>
        <v>0</v>
      </c>
      <c r="AZ84" s="122">
        <v>0</v>
      </c>
      <c r="BA84" s="140">
        <v>0</v>
      </c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5">
        <f t="shared" si="792"/>
        <v>0</v>
      </c>
      <c r="BM84" s="122">
        <v>0</v>
      </c>
      <c r="BN84" s="140">
        <v>0</v>
      </c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5">
        <f t="shared" si="793"/>
        <v>0</v>
      </c>
      <c r="BZ84" s="122">
        <v>0</v>
      </c>
      <c r="CA84" s="140">
        <v>0</v>
      </c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5">
        <f t="shared" si="794"/>
        <v>0</v>
      </c>
      <c r="CM84" s="122">
        <f t="shared" si="795"/>
        <v>35000000</v>
      </c>
      <c r="CN84" s="122">
        <f t="shared" si="796"/>
        <v>0</v>
      </c>
      <c r="CO84" s="122">
        <f t="shared" si="797"/>
        <v>0</v>
      </c>
      <c r="CP84" s="122">
        <f t="shared" si="798"/>
        <v>0</v>
      </c>
      <c r="CQ84" s="271">
        <f t="shared" si="706"/>
        <v>0</v>
      </c>
      <c r="CR84" s="272">
        <f t="shared" si="707"/>
        <v>0</v>
      </c>
    </row>
    <row r="85" spans="1:96" s="118" customFormat="1" outlineLevel="2" x14ac:dyDescent="0.2">
      <c r="A85" s="108"/>
      <c r="B85" s="340" t="str">
        <f t="shared" si="753"/>
        <v>A-2-0-4-4-910</v>
      </c>
      <c r="C85" s="145" t="s">
        <v>506</v>
      </c>
      <c r="D85" s="133" t="s">
        <v>407</v>
      </c>
      <c r="E85" s="235" t="s">
        <v>395</v>
      </c>
      <c r="F85" s="122">
        <v>20000000</v>
      </c>
      <c r="G85" s="120">
        <v>15000000</v>
      </c>
      <c r="H85" s="112"/>
      <c r="I85" s="148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16">
        <f t="shared" si="786"/>
        <v>15000000</v>
      </c>
      <c r="AF85" s="112">
        <f t="shared" si="787"/>
        <v>0</v>
      </c>
      <c r="AG85" s="115"/>
      <c r="AH85" s="114"/>
      <c r="AI85" s="119">
        <f t="shared" si="788"/>
        <v>5000000</v>
      </c>
      <c r="AJ85" s="112"/>
      <c r="AK85" s="148">
        <f t="shared" si="789"/>
        <v>1000000</v>
      </c>
      <c r="AL85" s="119">
        <f t="shared" si="790"/>
        <v>5000000</v>
      </c>
      <c r="AM85" s="123">
        <v>0</v>
      </c>
      <c r="AN85" s="140">
        <v>1000000</v>
      </c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19">
        <f t="shared" si="791"/>
        <v>1000000</v>
      </c>
      <c r="AZ85" s="122">
        <v>0</v>
      </c>
      <c r="BA85" s="140">
        <v>1000000</v>
      </c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5">
        <f t="shared" si="792"/>
        <v>1000000</v>
      </c>
      <c r="BM85" s="122">
        <v>0</v>
      </c>
      <c r="BN85" s="140">
        <v>1000000</v>
      </c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5">
        <f t="shared" si="793"/>
        <v>1000000</v>
      </c>
      <c r="BZ85" s="122">
        <v>0</v>
      </c>
      <c r="CA85" s="140">
        <v>1000000</v>
      </c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5">
        <f t="shared" si="794"/>
        <v>1000000</v>
      </c>
      <c r="CM85" s="122">
        <f t="shared" si="795"/>
        <v>4000000</v>
      </c>
      <c r="CN85" s="122">
        <f t="shared" si="796"/>
        <v>0</v>
      </c>
      <c r="CO85" s="122">
        <f t="shared" si="797"/>
        <v>0</v>
      </c>
      <c r="CP85" s="122">
        <f t="shared" si="798"/>
        <v>0</v>
      </c>
      <c r="CQ85" s="271">
        <f t="shared" si="706"/>
        <v>0.2</v>
      </c>
      <c r="CR85" s="272">
        <f t="shared" si="707"/>
        <v>0.2</v>
      </c>
    </row>
    <row r="86" spans="1:96" s="118" customFormat="1" outlineLevel="2" x14ac:dyDescent="0.2">
      <c r="A86" s="108"/>
      <c r="B86" s="340" t="str">
        <f t="shared" si="753"/>
        <v>A-2-0-4-4-1510</v>
      </c>
      <c r="C86" s="145" t="s">
        <v>499</v>
      </c>
      <c r="D86" s="133" t="s">
        <v>407</v>
      </c>
      <c r="E86" s="235" t="s">
        <v>396</v>
      </c>
      <c r="F86" s="122">
        <v>800000000</v>
      </c>
      <c r="G86" s="120">
        <v>15000000</v>
      </c>
      <c r="H86" s="112"/>
      <c r="I86" s="140">
        <v>300000000</v>
      </c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16">
        <f t="shared" si="786"/>
        <v>315000000</v>
      </c>
      <c r="AF86" s="112">
        <f t="shared" si="787"/>
        <v>0</v>
      </c>
      <c r="AG86" s="122">
        <v>365188494</v>
      </c>
      <c r="AH86" s="114"/>
      <c r="AI86" s="119">
        <f t="shared" si="788"/>
        <v>119811506</v>
      </c>
      <c r="AJ86" s="112"/>
      <c r="AK86" s="148">
        <f t="shared" si="789"/>
        <v>119811506</v>
      </c>
      <c r="AL86" s="119">
        <f t="shared" si="790"/>
        <v>119811506</v>
      </c>
      <c r="AM86" s="123">
        <v>0</v>
      </c>
      <c r="AN86" s="140">
        <v>119811506</v>
      </c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19">
        <f t="shared" si="791"/>
        <v>119811506</v>
      </c>
      <c r="AZ86" s="122">
        <v>0</v>
      </c>
      <c r="BA86" s="140">
        <v>1000000</v>
      </c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5">
        <f t="shared" si="792"/>
        <v>1000000</v>
      </c>
      <c r="BM86" s="122">
        <v>0</v>
      </c>
      <c r="BN86" s="140">
        <v>1000000</v>
      </c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5">
        <f t="shared" si="793"/>
        <v>1000000</v>
      </c>
      <c r="BZ86" s="122">
        <v>0</v>
      </c>
      <c r="CA86" s="140">
        <v>1000000</v>
      </c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5">
        <f t="shared" si="794"/>
        <v>1000000</v>
      </c>
      <c r="CM86" s="122">
        <f t="shared" si="795"/>
        <v>0</v>
      </c>
      <c r="CN86" s="122">
        <f t="shared" si="796"/>
        <v>0</v>
      </c>
      <c r="CO86" s="122">
        <f t="shared" si="797"/>
        <v>0</v>
      </c>
      <c r="CP86" s="122">
        <f t="shared" si="798"/>
        <v>0</v>
      </c>
      <c r="CQ86" s="271">
        <f t="shared" si="706"/>
        <v>1</v>
      </c>
      <c r="CR86" s="272">
        <f t="shared" si="707"/>
        <v>8.3464437881283285E-3</v>
      </c>
    </row>
    <row r="87" spans="1:96" s="108" customFormat="1" outlineLevel="2" x14ac:dyDescent="0.2">
      <c r="B87" s="340" t="str">
        <f t="shared" si="753"/>
        <v>A-2-0-4-4-1710</v>
      </c>
      <c r="C87" s="145" t="s">
        <v>500</v>
      </c>
      <c r="D87" s="133" t="s">
        <v>407</v>
      </c>
      <c r="E87" s="235" t="s">
        <v>397</v>
      </c>
      <c r="F87" s="122">
        <v>50000000</v>
      </c>
      <c r="G87" s="120"/>
      <c r="H87" s="119"/>
      <c r="I87" s="140"/>
      <c r="J87" s="128"/>
      <c r="K87" s="128"/>
      <c r="L87" s="128"/>
      <c r="M87" s="129"/>
      <c r="N87" s="128"/>
      <c r="O87" s="129"/>
      <c r="P87" s="129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4">
        <f t="shared" si="786"/>
        <v>0</v>
      </c>
      <c r="AF87" s="119">
        <f t="shared" si="787"/>
        <v>0</v>
      </c>
      <c r="AG87" s="122"/>
      <c r="AH87" s="255"/>
      <c r="AI87" s="126">
        <f t="shared" si="788"/>
        <v>50000000</v>
      </c>
      <c r="AJ87" s="119"/>
      <c r="AK87" s="166">
        <f t="shared" si="789"/>
        <v>300000</v>
      </c>
      <c r="AL87" s="126">
        <f t="shared" si="790"/>
        <v>50000000</v>
      </c>
      <c r="AM87" s="123">
        <v>0</v>
      </c>
      <c r="AN87" s="140">
        <v>300000</v>
      </c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19">
        <f t="shared" si="791"/>
        <v>300000</v>
      </c>
      <c r="AZ87" s="122">
        <v>0</v>
      </c>
      <c r="BA87" s="140">
        <v>300000</v>
      </c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5">
        <f t="shared" si="792"/>
        <v>300000</v>
      </c>
      <c r="BM87" s="122">
        <v>0</v>
      </c>
      <c r="BN87" s="140">
        <v>300000</v>
      </c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5">
        <f t="shared" si="793"/>
        <v>300000</v>
      </c>
      <c r="BZ87" s="122">
        <v>0</v>
      </c>
      <c r="CA87" s="140">
        <v>300000</v>
      </c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5">
        <f t="shared" si="794"/>
        <v>300000</v>
      </c>
      <c r="CM87" s="122">
        <f t="shared" si="795"/>
        <v>49700000</v>
      </c>
      <c r="CN87" s="122">
        <f t="shared" si="796"/>
        <v>0</v>
      </c>
      <c r="CO87" s="122">
        <f t="shared" si="797"/>
        <v>0</v>
      </c>
      <c r="CP87" s="122">
        <f t="shared" si="798"/>
        <v>0</v>
      </c>
      <c r="CQ87" s="273">
        <f t="shared" si="706"/>
        <v>6.0000000000000001E-3</v>
      </c>
      <c r="CR87" s="274">
        <f t="shared" si="707"/>
        <v>6.0000000000000001E-3</v>
      </c>
    </row>
    <row r="88" spans="1:96" s="118" customFormat="1" outlineLevel="2" x14ac:dyDescent="0.2">
      <c r="A88" s="108"/>
      <c r="B88" s="340" t="str">
        <f t="shared" si="753"/>
        <v>A-2-0-4-4-1810</v>
      </c>
      <c r="C88" s="145" t="s">
        <v>501</v>
      </c>
      <c r="D88" s="133" t="s">
        <v>407</v>
      </c>
      <c r="E88" s="235" t="s">
        <v>398</v>
      </c>
      <c r="F88" s="122">
        <v>50000000</v>
      </c>
      <c r="G88" s="113"/>
      <c r="H88" s="112"/>
      <c r="I88" s="148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16">
        <f t="shared" si="786"/>
        <v>0</v>
      </c>
      <c r="AF88" s="112">
        <f t="shared" si="787"/>
        <v>0</v>
      </c>
      <c r="AG88" s="115"/>
      <c r="AH88" s="114"/>
      <c r="AI88" s="119">
        <f t="shared" si="788"/>
        <v>50000000</v>
      </c>
      <c r="AJ88" s="112"/>
      <c r="AK88" s="148">
        <f t="shared" si="789"/>
        <v>300000</v>
      </c>
      <c r="AL88" s="119">
        <f t="shared" si="790"/>
        <v>50000000</v>
      </c>
      <c r="AM88" s="123">
        <v>0</v>
      </c>
      <c r="AN88" s="140">
        <v>300000</v>
      </c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19">
        <f t="shared" si="791"/>
        <v>300000</v>
      </c>
      <c r="AZ88" s="122">
        <v>0</v>
      </c>
      <c r="BA88" s="140">
        <v>300000</v>
      </c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5">
        <f t="shared" si="792"/>
        <v>300000</v>
      </c>
      <c r="BM88" s="122">
        <v>0</v>
      </c>
      <c r="BN88" s="140">
        <v>300000</v>
      </c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5">
        <f t="shared" si="793"/>
        <v>300000</v>
      </c>
      <c r="BZ88" s="122">
        <v>0</v>
      </c>
      <c r="CA88" s="140">
        <v>300000</v>
      </c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5">
        <f t="shared" si="794"/>
        <v>300000</v>
      </c>
      <c r="CM88" s="122">
        <f t="shared" si="795"/>
        <v>49700000</v>
      </c>
      <c r="CN88" s="122">
        <f t="shared" si="796"/>
        <v>0</v>
      </c>
      <c r="CO88" s="122">
        <f t="shared" si="797"/>
        <v>0</v>
      </c>
      <c r="CP88" s="122">
        <f t="shared" si="798"/>
        <v>0</v>
      </c>
      <c r="CQ88" s="271">
        <f t="shared" si="706"/>
        <v>6.0000000000000001E-3</v>
      </c>
      <c r="CR88" s="272">
        <f t="shared" si="707"/>
        <v>6.0000000000000001E-3</v>
      </c>
    </row>
    <row r="89" spans="1:96" s="108" customFormat="1" outlineLevel="2" x14ac:dyDescent="0.2">
      <c r="B89" s="340" t="str">
        <f t="shared" si="753"/>
        <v>A-2-0-4-4-2010</v>
      </c>
      <c r="C89" s="145" t="s">
        <v>502</v>
      </c>
      <c r="D89" s="133" t="s">
        <v>407</v>
      </c>
      <c r="E89" s="235" t="s">
        <v>399</v>
      </c>
      <c r="F89" s="122">
        <v>1000000</v>
      </c>
      <c r="G89" s="120"/>
      <c r="H89" s="119"/>
      <c r="I89" s="140"/>
      <c r="J89" s="128"/>
      <c r="K89" s="128"/>
      <c r="L89" s="128"/>
      <c r="M89" s="128"/>
      <c r="N89" s="129"/>
      <c r="O89" s="129"/>
      <c r="P89" s="129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4">
        <f t="shared" si="786"/>
        <v>0</v>
      </c>
      <c r="AF89" s="119">
        <f t="shared" si="787"/>
        <v>0</v>
      </c>
      <c r="AG89" s="122"/>
      <c r="AH89" s="121"/>
      <c r="AI89" s="126">
        <f t="shared" si="788"/>
        <v>1000000</v>
      </c>
      <c r="AJ89" s="119"/>
      <c r="AK89" s="166">
        <f t="shared" si="789"/>
        <v>1000000</v>
      </c>
      <c r="AL89" s="126">
        <f t="shared" si="790"/>
        <v>1000000</v>
      </c>
      <c r="AM89" s="123">
        <v>0</v>
      </c>
      <c r="AN89" s="140">
        <v>1000000</v>
      </c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19">
        <f t="shared" si="791"/>
        <v>1000000</v>
      </c>
      <c r="AZ89" s="122">
        <v>0</v>
      </c>
      <c r="BA89" s="140">
        <v>1000000</v>
      </c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5">
        <f t="shared" si="792"/>
        <v>1000000</v>
      </c>
      <c r="BM89" s="122">
        <v>0</v>
      </c>
      <c r="BN89" s="140">
        <v>1000000</v>
      </c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5">
        <f t="shared" si="793"/>
        <v>1000000</v>
      </c>
      <c r="BZ89" s="122">
        <v>0</v>
      </c>
      <c r="CA89" s="140">
        <v>1000000</v>
      </c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5">
        <f t="shared" si="794"/>
        <v>1000000</v>
      </c>
      <c r="CM89" s="122">
        <f t="shared" si="795"/>
        <v>0</v>
      </c>
      <c r="CN89" s="122">
        <f t="shared" si="796"/>
        <v>0</v>
      </c>
      <c r="CO89" s="122">
        <f t="shared" si="797"/>
        <v>0</v>
      </c>
      <c r="CP89" s="122">
        <f t="shared" si="798"/>
        <v>0</v>
      </c>
      <c r="CQ89" s="271">
        <f t="shared" si="706"/>
        <v>1</v>
      </c>
      <c r="CR89" s="272">
        <f t="shared" si="707"/>
        <v>1</v>
      </c>
    </row>
    <row r="90" spans="1:96" s="108" customFormat="1" outlineLevel="2" x14ac:dyDescent="0.2">
      <c r="B90" s="340" t="str">
        <f t="shared" si="753"/>
        <v>A-2-0-4-4-2110</v>
      </c>
      <c r="C90" s="145" t="s">
        <v>503</v>
      </c>
      <c r="D90" s="133" t="s">
        <v>407</v>
      </c>
      <c r="E90" s="235" t="s">
        <v>400</v>
      </c>
      <c r="F90" s="122">
        <v>1000000</v>
      </c>
      <c r="G90" s="120"/>
      <c r="H90" s="119"/>
      <c r="I90" s="140"/>
      <c r="J90" s="128"/>
      <c r="K90" s="128"/>
      <c r="L90" s="128"/>
      <c r="M90" s="128"/>
      <c r="N90" s="129"/>
      <c r="O90" s="129"/>
      <c r="P90" s="129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4">
        <f t="shared" si="786"/>
        <v>0</v>
      </c>
      <c r="AF90" s="119">
        <f t="shared" si="787"/>
        <v>0</v>
      </c>
      <c r="AG90" s="122"/>
      <c r="AH90" s="121"/>
      <c r="AI90" s="126">
        <f t="shared" si="788"/>
        <v>1000000</v>
      </c>
      <c r="AJ90" s="119"/>
      <c r="AK90" s="166">
        <f t="shared" si="789"/>
        <v>300000</v>
      </c>
      <c r="AL90" s="126">
        <f t="shared" si="790"/>
        <v>1000000</v>
      </c>
      <c r="AM90" s="123">
        <v>0</v>
      </c>
      <c r="AN90" s="140">
        <v>300000</v>
      </c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19">
        <f t="shared" si="791"/>
        <v>300000</v>
      </c>
      <c r="AZ90" s="122">
        <v>0</v>
      </c>
      <c r="BA90" s="140">
        <v>300000</v>
      </c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5">
        <f t="shared" si="792"/>
        <v>300000</v>
      </c>
      <c r="BM90" s="122">
        <v>0</v>
      </c>
      <c r="BN90" s="140">
        <v>300000</v>
      </c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5">
        <f t="shared" si="793"/>
        <v>300000</v>
      </c>
      <c r="BZ90" s="122">
        <v>0</v>
      </c>
      <c r="CA90" s="140">
        <v>300000</v>
      </c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5">
        <f t="shared" si="794"/>
        <v>300000</v>
      </c>
      <c r="CM90" s="122">
        <f t="shared" si="795"/>
        <v>700000</v>
      </c>
      <c r="CN90" s="122">
        <f t="shared" si="796"/>
        <v>0</v>
      </c>
      <c r="CO90" s="122">
        <f t="shared" si="797"/>
        <v>0</v>
      </c>
      <c r="CP90" s="122">
        <f t="shared" si="798"/>
        <v>0</v>
      </c>
      <c r="CQ90" s="271">
        <f t="shared" si="706"/>
        <v>0.3</v>
      </c>
      <c r="CR90" s="272">
        <f t="shared" si="707"/>
        <v>0.3</v>
      </c>
    </row>
    <row r="91" spans="1:96" s="118" customFormat="1" outlineLevel="2" x14ac:dyDescent="0.2">
      <c r="A91" s="108"/>
      <c r="B91" s="340" t="str">
        <f t="shared" si="753"/>
        <v>A-2-0-4-4-2310</v>
      </c>
      <c r="C91" s="145" t="s">
        <v>504</v>
      </c>
      <c r="D91" s="133" t="s">
        <v>407</v>
      </c>
      <c r="E91" s="235" t="s">
        <v>401</v>
      </c>
      <c r="F91" s="122">
        <v>42060420</v>
      </c>
      <c r="G91" s="113"/>
      <c r="H91" s="112"/>
      <c r="I91" s="148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16">
        <f t="shared" si="786"/>
        <v>0</v>
      </c>
      <c r="AF91" s="112">
        <f t="shared" si="787"/>
        <v>0</v>
      </c>
      <c r="AG91" s="115"/>
      <c r="AH91" s="114"/>
      <c r="AI91" s="119">
        <f t="shared" si="788"/>
        <v>42060420</v>
      </c>
      <c r="AJ91" s="112"/>
      <c r="AK91" s="148">
        <f t="shared" si="789"/>
        <v>4785000</v>
      </c>
      <c r="AL91" s="119">
        <f t="shared" si="790"/>
        <v>42060420</v>
      </c>
      <c r="AM91" s="123">
        <v>0</v>
      </c>
      <c r="AN91" s="140">
        <v>4785000</v>
      </c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19">
        <f t="shared" si="791"/>
        <v>4785000</v>
      </c>
      <c r="AZ91" s="122">
        <v>0</v>
      </c>
      <c r="BA91" s="140">
        <v>1000000</v>
      </c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5">
        <f t="shared" si="792"/>
        <v>1000000</v>
      </c>
      <c r="BM91" s="122">
        <v>0</v>
      </c>
      <c r="BN91" s="140">
        <v>1000000</v>
      </c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5">
        <f t="shared" si="793"/>
        <v>1000000</v>
      </c>
      <c r="BZ91" s="122">
        <v>0</v>
      </c>
      <c r="CA91" s="140">
        <v>1000000</v>
      </c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5">
        <f t="shared" si="794"/>
        <v>1000000</v>
      </c>
      <c r="CM91" s="122">
        <f t="shared" si="795"/>
        <v>37275420</v>
      </c>
      <c r="CN91" s="122">
        <f t="shared" si="796"/>
        <v>0</v>
      </c>
      <c r="CO91" s="122">
        <f t="shared" si="797"/>
        <v>0</v>
      </c>
      <c r="CP91" s="122">
        <f t="shared" si="798"/>
        <v>0</v>
      </c>
      <c r="CQ91" s="271">
        <f t="shared" si="706"/>
        <v>0.11376491247590965</v>
      </c>
      <c r="CR91" s="272">
        <f t="shared" si="707"/>
        <v>2.3775321311579865E-2</v>
      </c>
    </row>
    <row r="92" spans="1:96" s="137" customFormat="1" ht="20.25" customHeight="1" outlineLevel="1" x14ac:dyDescent="0.25">
      <c r="A92" s="134"/>
      <c r="B92" s="339"/>
      <c r="C92" s="141" t="s">
        <v>626</v>
      </c>
      <c r="D92" s="135" t="s">
        <v>407</v>
      </c>
      <c r="E92" s="312" t="s">
        <v>627</v>
      </c>
      <c r="F92" s="184">
        <f>+SUM(F93:F100)</f>
        <v>5384236176</v>
      </c>
      <c r="G92" s="156">
        <f t="shared" ref="G92:BS92" si="799">+SUM(G93:G100)</f>
        <v>155000000</v>
      </c>
      <c r="H92" s="149">
        <f t="shared" si="799"/>
        <v>180000000</v>
      </c>
      <c r="I92" s="184">
        <f t="shared" si="799"/>
        <v>0</v>
      </c>
      <c r="J92" s="149">
        <f t="shared" si="799"/>
        <v>300000000</v>
      </c>
      <c r="K92" s="149">
        <f t="shared" si="799"/>
        <v>0</v>
      </c>
      <c r="L92" s="149">
        <f t="shared" si="799"/>
        <v>0</v>
      </c>
      <c r="M92" s="149">
        <f t="shared" si="799"/>
        <v>0</v>
      </c>
      <c r="N92" s="149">
        <f t="shared" si="799"/>
        <v>0</v>
      </c>
      <c r="O92" s="149">
        <f t="shared" si="799"/>
        <v>0</v>
      </c>
      <c r="P92" s="149">
        <f t="shared" si="799"/>
        <v>0</v>
      </c>
      <c r="Q92" s="149">
        <f t="shared" si="799"/>
        <v>0</v>
      </c>
      <c r="R92" s="149">
        <f t="shared" si="799"/>
        <v>0</v>
      </c>
      <c r="S92" s="149">
        <f t="shared" si="799"/>
        <v>0</v>
      </c>
      <c r="T92" s="149">
        <f t="shared" si="799"/>
        <v>0</v>
      </c>
      <c r="U92" s="149">
        <f t="shared" si="799"/>
        <v>0</v>
      </c>
      <c r="V92" s="149">
        <f t="shared" si="799"/>
        <v>0</v>
      </c>
      <c r="W92" s="149">
        <f t="shared" si="799"/>
        <v>0</v>
      </c>
      <c r="X92" s="149">
        <f t="shared" si="799"/>
        <v>0</v>
      </c>
      <c r="Y92" s="149">
        <f t="shared" si="799"/>
        <v>0</v>
      </c>
      <c r="Z92" s="149">
        <f t="shared" si="799"/>
        <v>0</v>
      </c>
      <c r="AA92" s="149">
        <f t="shared" si="799"/>
        <v>0</v>
      </c>
      <c r="AB92" s="149">
        <f t="shared" si="799"/>
        <v>0</v>
      </c>
      <c r="AC92" s="149">
        <f t="shared" si="799"/>
        <v>0</v>
      </c>
      <c r="AD92" s="149">
        <f t="shared" si="799"/>
        <v>0</v>
      </c>
      <c r="AE92" s="156">
        <f t="shared" si="799"/>
        <v>155000000</v>
      </c>
      <c r="AF92" s="149">
        <f t="shared" si="799"/>
        <v>480000000</v>
      </c>
      <c r="AG92" s="184">
        <f t="shared" si="799"/>
        <v>775846418</v>
      </c>
      <c r="AH92" s="172">
        <f t="shared" si="799"/>
        <v>0</v>
      </c>
      <c r="AI92" s="149">
        <f t="shared" si="799"/>
        <v>4933389758</v>
      </c>
      <c r="AJ92" s="149">
        <f t="shared" si="799"/>
        <v>0</v>
      </c>
      <c r="AK92" s="184">
        <f t="shared" si="799"/>
        <v>4269595289.96</v>
      </c>
      <c r="AL92" s="149">
        <f t="shared" ref="AL92" si="800">+SUM(AL93:AL100)</f>
        <v>4933389758</v>
      </c>
      <c r="AM92" s="149">
        <f t="shared" si="799"/>
        <v>3813848754.96</v>
      </c>
      <c r="AN92" s="184">
        <f t="shared" si="799"/>
        <v>455746535</v>
      </c>
      <c r="AO92" s="149">
        <f t="shared" si="799"/>
        <v>0</v>
      </c>
      <c r="AP92" s="149">
        <f t="shared" si="799"/>
        <v>0</v>
      </c>
      <c r="AQ92" s="149">
        <f t="shared" si="799"/>
        <v>0</v>
      </c>
      <c r="AR92" s="149">
        <f t="shared" si="799"/>
        <v>0</v>
      </c>
      <c r="AS92" s="149">
        <f t="shared" si="799"/>
        <v>0</v>
      </c>
      <c r="AT92" s="149">
        <f t="shared" si="799"/>
        <v>0</v>
      </c>
      <c r="AU92" s="149">
        <f t="shared" si="799"/>
        <v>0</v>
      </c>
      <c r="AV92" s="149">
        <f t="shared" si="799"/>
        <v>0</v>
      </c>
      <c r="AW92" s="149">
        <f t="shared" si="799"/>
        <v>0</v>
      </c>
      <c r="AX92" s="149">
        <f t="shared" si="799"/>
        <v>0</v>
      </c>
      <c r="AY92" s="149">
        <f t="shared" si="799"/>
        <v>4269595289.96</v>
      </c>
      <c r="AZ92" s="184">
        <f t="shared" si="799"/>
        <v>3469005628.96</v>
      </c>
      <c r="BA92" s="184">
        <f t="shared" si="799"/>
        <v>168678330</v>
      </c>
      <c r="BB92" s="149">
        <f t="shared" si="799"/>
        <v>0</v>
      </c>
      <c r="BC92" s="149">
        <f t="shared" si="799"/>
        <v>0</v>
      </c>
      <c r="BD92" s="149">
        <f t="shared" si="799"/>
        <v>0</v>
      </c>
      <c r="BE92" s="149">
        <f t="shared" si="799"/>
        <v>0</v>
      </c>
      <c r="BF92" s="149">
        <f t="shared" si="799"/>
        <v>0</v>
      </c>
      <c r="BG92" s="149">
        <f t="shared" si="799"/>
        <v>0</v>
      </c>
      <c r="BH92" s="149">
        <f t="shared" si="799"/>
        <v>0</v>
      </c>
      <c r="BI92" s="149">
        <f t="shared" si="799"/>
        <v>0</v>
      </c>
      <c r="BJ92" s="149">
        <f t="shared" si="799"/>
        <v>0</v>
      </c>
      <c r="BK92" s="149">
        <f t="shared" si="799"/>
        <v>0</v>
      </c>
      <c r="BL92" s="149">
        <f t="shared" si="799"/>
        <v>3637683958.96</v>
      </c>
      <c r="BM92" s="184">
        <f t="shared" si="799"/>
        <v>16943010</v>
      </c>
      <c r="BN92" s="184">
        <f t="shared" si="799"/>
        <v>59087901.710000001</v>
      </c>
      <c r="BO92" s="149">
        <f t="shared" si="799"/>
        <v>0</v>
      </c>
      <c r="BP92" s="149">
        <f t="shared" si="799"/>
        <v>0</v>
      </c>
      <c r="BQ92" s="149">
        <f t="shared" si="799"/>
        <v>0</v>
      </c>
      <c r="BR92" s="149">
        <f t="shared" si="799"/>
        <v>0</v>
      </c>
      <c r="BS92" s="149">
        <f t="shared" si="799"/>
        <v>0</v>
      </c>
      <c r="BT92" s="149">
        <f t="shared" ref="BT92:CP92" si="801">+SUM(BT93:BT100)</f>
        <v>0</v>
      </c>
      <c r="BU92" s="149">
        <f t="shared" si="801"/>
        <v>0</v>
      </c>
      <c r="BV92" s="149">
        <f t="shared" si="801"/>
        <v>0</v>
      </c>
      <c r="BW92" s="149">
        <f t="shared" si="801"/>
        <v>0</v>
      </c>
      <c r="BX92" s="149">
        <f t="shared" si="801"/>
        <v>0</v>
      </c>
      <c r="BY92" s="149">
        <f t="shared" si="801"/>
        <v>76030911.710000008</v>
      </c>
      <c r="BZ92" s="184">
        <f t="shared" si="801"/>
        <v>16943010</v>
      </c>
      <c r="CA92" s="184">
        <f t="shared" si="801"/>
        <v>59087901.710000001</v>
      </c>
      <c r="CB92" s="149">
        <f t="shared" si="801"/>
        <v>0</v>
      </c>
      <c r="CC92" s="149">
        <f t="shared" si="801"/>
        <v>0</v>
      </c>
      <c r="CD92" s="149">
        <f t="shared" si="801"/>
        <v>0</v>
      </c>
      <c r="CE92" s="149">
        <f t="shared" si="801"/>
        <v>0</v>
      </c>
      <c r="CF92" s="149">
        <f t="shared" si="801"/>
        <v>0</v>
      </c>
      <c r="CG92" s="149">
        <f t="shared" si="801"/>
        <v>0</v>
      </c>
      <c r="CH92" s="149">
        <f t="shared" si="801"/>
        <v>0</v>
      </c>
      <c r="CI92" s="149">
        <f t="shared" si="801"/>
        <v>0</v>
      </c>
      <c r="CJ92" s="149">
        <f t="shared" si="801"/>
        <v>0</v>
      </c>
      <c r="CK92" s="149">
        <f t="shared" si="801"/>
        <v>0</v>
      </c>
      <c r="CL92" s="149">
        <f t="shared" si="801"/>
        <v>76030911.710000008</v>
      </c>
      <c r="CM92" s="184">
        <f t="shared" si="801"/>
        <v>663794468.03999996</v>
      </c>
      <c r="CN92" s="184">
        <f t="shared" si="801"/>
        <v>344843126</v>
      </c>
      <c r="CO92" s="184">
        <f t="shared" si="801"/>
        <v>3561653047.25</v>
      </c>
      <c r="CP92" s="184">
        <f t="shared" si="801"/>
        <v>0</v>
      </c>
      <c r="CQ92" s="192">
        <f t="shared" si="706"/>
        <v>0.86544860621166431</v>
      </c>
      <c r="CR92" s="191">
        <f t="shared" si="707"/>
        <v>0.73735993655500676</v>
      </c>
    </row>
    <row r="93" spans="1:96" s="108" customFormat="1" outlineLevel="2" x14ac:dyDescent="0.2">
      <c r="B93" s="340" t="str">
        <f t="shared" si="753"/>
        <v>A-2-0-4-5-110</v>
      </c>
      <c r="C93" s="145" t="s">
        <v>511</v>
      </c>
      <c r="D93" s="133" t="s">
        <v>407</v>
      </c>
      <c r="E93" s="235" t="s">
        <v>402</v>
      </c>
      <c r="F93" s="122">
        <v>400000000</v>
      </c>
      <c r="G93" s="120">
        <v>155000000</v>
      </c>
      <c r="H93" s="119"/>
      <c r="I93" s="140"/>
      <c r="J93" s="128">
        <v>300000000</v>
      </c>
      <c r="K93" s="128"/>
      <c r="L93" s="128"/>
      <c r="M93" s="128"/>
      <c r="N93" s="129"/>
      <c r="O93" s="129"/>
      <c r="P93" s="129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4">
        <f t="shared" ref="AE93:AE100" si="802">+G93+I93+K93+M93+O93+Q93+S93+U93+W93+Y93+AA93+AC93</f>
        <v>155000000</v>
      </c>
      <c r="AF93" s="119">
        <f t="shared" ref="AF93:AF100" si="803">+H93+J93+L93+N93+P93+R93+T93+V93+X93+Z93+AB93+AD93</f>
        <v>300000000</v>
      </c>
      <c r="AG93" s="122"/>
      <c r="AH93" s="121"/>
      <c r="AI93" s="126">
        <f t="shared" ref="AI93:AI100" si="804">+F93-AE93+AF93-AG93+AH93</f>
        <v>545000000</v>
      </c>
      <c r="AJ93" s="119"/>
      <c r="AK93" s="166">
        <f t="shared" si="789"/>
        <v>445418040</v>
      </c>
      <c r="AL93" s="126">
        <f t="shared" ref="AL93:AL100" si="805">+AI93-AJ93</f>
        <v>545000000</v>
      </c>
      <c r="AM93" s="123">
        <v>141918040</v>
      </c>
      <c r="AN93" s="140">
        <v>303500000</v>
      </c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19">
        <f t="shared" ref="AY93:AY100" si="806">+SUM(AM93:AX93)</f>
        <v>445418040</v>
      </c>
      <c r="AZ93" s="122">
        <v>107666110</v>
      </c>
      <c r="BA93" s="140">
        <v>145198051</v>
      </c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5">
        <f t="shared" ref="BL93:BL100" si="807">+SUM(AZ93:BK93)</f>
        <v>252864161</v>
      </c>
      <c r="BM93" s="122">
        <v>16943010</v>
      </c>
      <c r="BN93" s="140">
        <v>5790661</v>
      </c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5">
        <f t="shared" ref="BY93:BY100" si="808">+SUM(BM93:BX93)</f>
        <v>22733671</v>
      </c>
      <c r="BZ93" s="122">
        <v>16943010</v>
      </c>
      <c r="CA93" s="140">
        <v>5790661</v>
      </c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5">
        <f t="shared" ref="CL93:CL100" si="809">+SUM(BZ93:CK93)</f>
        <v>22733671</v>
      </c>
      <c r="CM93" s="122">
        <f t="shared" ref="CM93:CM100" si="810">+AI93-AY93</f>
        <v>99581960</v>
      </c>
      <c r="CN93" s="122">
        <f t="shared" ref="CN93:CN100" si="811">+AM93-AZ93</f>
        <v>34251930</v>
      </c>
      <c r="CO93" s="122">
        <f t="shared" ref="CO93:CO100" si="812">+BL93-BY93</f>
        <v>230130490</v>
      </c>
      <c r="CP93" s="122">
        <f t="shared" ref="CP93:CP100" si="813">+BY93-CL93</f>
        <v>0</v>
      </c>
      <c r="CQ93" s="271">
        <f t="shared" si="706"/>
        <v>0.81728080733944952</v>
      </c>
      <c r="CR93" s="272">
        <f t="shared" si="707"/>
        <v>0.46397093761467889</v>
      </c>
    </row>
    <row r="94" spans="1:96" s="108" customFormat="1" ht="36" outlineLevel="2" x14ac:dyDescent="0.2">
      <c r="B94" s="340" t="str">
        <f t="shared" si="753"/>
        <v>A-2-0-4-5-210</v>
      </c>
      <c r="C94" s="145" t="s">
        <v>515</v>
      </c>
      <c r="D94" s="133" t="s">
        <v>407</v>
      </c>
      <c r="E94" s="235" t="s">
        <v>403</v>
      </c>
      <c r="F94" s="122">
        <v>150000000</v>
      </c>
      <c r="G94" s="120"/>
      <c r="H94" s="119"/>
      <c r="I94" s="140"/>
      <c r="J94" s="128"/>
      <c r="K94" s="128"/>
      <c r="L94" s="128"/>
      <c r="M94" s="129"/>
      <c r="N94" s="129"/>
      <c r="O94" s="129"/>
      <c r="P94" s="129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4">
        <f t="shared" si="802"/>
        <v>0</v>
      </c>
      <c r="AF94" s="119">
        <f t="shared" si="803"/>
        <v>0</v>
      </c>
      <c r="AG94" s="122"/>
      <c r="AH94" s="121"/>
      <c r="AI94" s="126">
        <f t="shared" si="804"/>
        <v>150000000</v>
      </c>
      <c r="AJ94" s="119"/>
      <c r="AK94" s="166">
        <f t="shared" si="789"/>
        <v>21447500</v>
      </c>
      <c r="AL94" s="126">
        <f t="shared" si="805"/>
        <v>150000000</v>
      </c>
      <c r="AM94" s="123">
        <v>11590500</v>
      </c>
      <c r="AN94" s="140">
        <v>9857000</v>
      </c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19">
        <f t="shared" si="806"/>
        <v>21447500</v>
      </c>
      <c r="AZ94" s="122">
        <v>0</v>
      </c>
      <c r="BA94" s="140">
        <v>4443400</v>
      </c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5">
        <f t="shared" si="807"/>
        <v>4443400</v>
      </c>
      <c r="BM94" s="122">
        <v>0</v>
      </c>
      <c r="BN94" s="140">
        <v>1000000</v>
      </c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5">
        <f t="shared" si="808"/>
        <v>1000000</v>
      </c>
      <c r="BZ94" s="122">
        <v>0</v>
      </c>
      <c r="CA94" s="140">
        <v>1000000</v>
      </c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5">
        <f t="shared" si="809"/>
        <v>1000000</v>
      </c>
      <c r="CM94" s="122">
        <f t="shared" si="810"/>
        <v>128552500</v>
      </c>
      <c r="CN94" s="122">
        <f t="shared" si="811"/>
        <v>11590500</v>
      </c>
      <c r="CO94" s="122">
        <f t="shared" si="812"/>
        <v>3443400</v>
      </c>
      <c r="CP94" s="122">
        <f t="shared" si="813"/>
        <v>0</v>
      </c>
      <c r="CQ94" s="271">
        <f t="shared" si="706"/>
        <v>0.14298333333333332</v>
      </c>
      <c r="CR94" s="272">
        <f t="shared" si="707"/>
        <v>2.9622666666666665E-2</v>
      </c>
    </row>
    <row r="95" spans="1:96" s="118" customFormat="1" ht="36" outlineLevel="2" x14ac:dyDescent="0.2">
      <c r="A95" s="108"/>
      <c r="B95" s="340" t="str">
        <f t="shared" si="753"/>
        <v>A-2-0-4-5-510</v>
      </c>
      <c r="C95" s="145" t="s">
        <v>516</v>
      </c>
      <c r="D95" s="133" t="s">
        <v>407</v>
      </c>
      <c r="E95" s="235" t="s">
        <v>404</v>
      </c>
      <c r="F95" s="122">
        <v>100000000</v>
      </c>
      <c r="G95" s="113"/>
      <c r="H95" s="112"/>
      <c r="I95" s="148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4">
        <f t="shared" si="802"/>
        <v>0</v>
      </c>
      <c r="AF95" s="119">
        <f t="shared" si="803"/>
        <v>0</v>
      </c>
      <c r="AG95" s="115"/>
      <c r="AH95" s="254"/>
      <c r="AI95" s="126">
        <f t="shared" si="804"/>
        <v>100000000</v>
      </c>
      <c r="AJ95" s="112"/>
      <c r="AK95" s="166">
        <f t="shared" si="789"/>
        <v>0</v>
      </c>
      <c r="AL95" s="126">
        <f t="shared" si="805"/>
        <v>100000000</v>
      </c>
      <c r="AM95" s="123">
        <v>0</v>
      </c>
      <c r="AN95" s="140">
        <v>0</v>
      </c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19">
        <f t="shared" si="806"/>
        <v>0</v>
      </c>
      <c r="AZ95" s="122">
        <v>0</v>
      </c>
      <c r="BA95" s="140">
        <v>0</v>
      </c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5">
        <f t="shared" si="807"/>
        <v>0</v>
      </c>
      <c r="BM95" s="122">
        <v>0</v>
      </c>
      <c r="BN95" s="140">
        <v>0</v>
      </c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5">
        <f t="shared" si="808"/>
        <v>0</v>
      </c>
      <c r="BZ95" s="122">
        <v>0</v>
      </c>
      <c r="CA95" s="140">
        <v>0</v>
      </c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5">
        <f t="shared" si="809"/>
        <v>0</v>
      </c>
      <c r="CM95" s="122">
        <f t="shared" si="810"/>
        <v>100000000</v>
      </c>
      <c r="CN95" s="122">
        <f t="shared" si="811"/>
        <v>0</v>
      </c>
      <c r="CO95" s="122">
        <f t="shared" si="812"/>
        <v>0</v>
      </c>
      <c r="CP95" s="122">
        <f t="shared" si="813"/>
        <v>0</v>
      </c>
      <c r="CQ95" s="271">
        <f t="shared" si="706"/>
        <v>0</v>
      </c>
      <c r="CR95" s="272">
        <f t="shared" si="707"/>
        <v>0</v>
      </c>
    </row>
    <row r="96" spans="1:96" s="118" customFormat="1" ht="36" outlineLevel="2" x14ac:dyDescent="0.2">
      <c r="A96" s="108"/>
      <c r="B96" s="340" t="str">
        <f t="shared" si="753"/>
        <v>A-2-0-4-5-610</v>
      </c>
      <c r="C96" s="145" t="s">
        <v>517</v>
      </c>
      <c r="D96" s="133" t="s">
        <v>407</v>
      </c>
      <c r="E96" s="235" t="s">
        <v>405</v>
      </c>
      <c r="F96" s="122">
        <v>300000000</v>
      </c>
      <c r="G96" s="113"/>
      <c r="H96" s="112"/>
      <c r="I96" s="148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16">
        <f t="shared" si="802"/>
        <v>0</v>
      </c>
      <c r="AF96" s="112">
        <f t="shared" si="803"/>
        <v>0</v>
      </c>
      <c r="AG96" s="115"/>
      <c r="AH96" s="114"/>
      <c r="AI96" s="119">
        <f t="shared" si="804"/>
        <v>300000000</v>
      </c>
      <c r="AJ96" s="112"/>
      <c r="AK96" s="148">
        <f t="shared" si="789"/>
        <v>300000000</v>
      </c>
      <c r="AL96" s="119">
        <f t="shared" si="805"/>
        <v>300000000</v>
      </c>
      <c r="AM96" s="123">
        <v>299000000</v>
      </c>
      <c r="AN96" s="140">
        <v>1000000</v>
      </c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19">
        <f t="shared" si="806"/>
        <v>300000000</v>
      </c>
      <c r="AZ96" s="122">
        <v>0</v>
      </c>
      <c r="BA96" s="140">
        <v>18036879</v>
      </c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5">
        <f t="shared" si="807"/>
        <v>18036879</v>
      </c>
      <c r="BM96" s="122">
        <v>0</v>
      </c>
      <c r="BN96" s="140">
        <v>1000000</v>
      </c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5">
        <f t="shared" si="808"/>
        <v>1000000</v>
      </c>
      <c r="BZ96" s="122">
        <v>0</v>
      </c>
      <c r="CA96" s="140">
        <v>1000000</v>
      </c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5">
        <f t="shared" si="809"/>
        <v>1000000</v>
      </c>
      <c r="CM96" s="122">
        <f t="shared" si="810"/>
        <v>0</v>
      </c>
      <c r="CN96" s="122">
        <f t="shared" si="811"/>
        <v>299000000</v>
      </c>
      <c r="CO96" s="122">
        <f t="shared" si="812"/>
        <v>17036879</v>
      </c>
      <c r="CP96" s="122">
        <f t="shared" si="813"/>
        <v>0</v>
      </c>
      <c r="CQ96" s="271">
        <f t="shared" si="706"/>
        <v>1</v>
      </c>
      <c r="CR96" s="272">
        <f t="shared" si="707"/>
        <v>6.0122929999999998E-2</v>
      </c>
    </row>
    <row r="97" spans="1:96" s="108" customFormat="1" outlineLevel="2" x14ac:dyDescent="0.2">
      <c r="B97" s="340" t="str">
        <f t="shared" si="753"/>
        <v>A-2-0-4-5-810</v>
      </c>
      <c r="C97" s="145" t="s">
        <v>518</v>
      </c>
      <c r="D97" s="133" t="s">
        <v>407</v>
      </c>
      <c r="E97" s="235" t="s">
        <v>406</v>
      </c>
      <c r="F97" s="122">
        <v>1680000000</v>
      </c>
      <c r="G97" s="120"/>
      <c r="H97" s="119"/>
      <c r="I97" s="140"/>
      <c r="J97" s="128"/>
      <c r="K97" s="128"/>
      <c r="L97" s="128"/>
      <c r="M97" s="129"/>
      <c r="N97" s="128"/>
      <c r="O97" s="129"/>
      <c r="P97" s="129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4">
        <f t="shared" si="802"/>
        <v>0</v>
      </c>
      <c r="AF97" s="119">
        <f t="shared" si="803"/>
        <v>0</v>
      </c>
      <c r="AG97" s="122">
        <v>446846418</v>
      </c>
      <c r="AH97" s="255"/>
      <c r="AI97" s="126">
        <f t="shared" si="804"/>
        <v>1233153582</v>
      </c>
      <c r="AJ97" s="119"/>
      <c r="AK97" s="166">
        <f t="shared" si="789"/>
        <v>1233153581.96</v>
      </c>
      <c r="AL97" s="126">
        <f t="shared" si="805"/>
        <v>1233153582</v>
      </c>
      <c r="AM97" s="123">
        <v>1233153581.96</v>
      </c>
      <c r="AN97" s="140">
        <v>0</v>
      </c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19">
        <f t="shared" si="806"/>
        <v>1233153581.96</v>
      </c>
      <c r="AZ97" s="122">
        <v>1233153581.96</v>
      </c>
      <c r="BA97" s="140">
        <v>0</v>
      </c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5">
        <f t="shared" si="807"/>
        <v>1233153581.96</v>
      </c>
      <c r="BM97" s="122">
        <v>0</v>
      </c>
      <c r="BN97" s="140">
        <v>50297240.710000001</v>
      </c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5">
        <f t="shared" si="808"/>
        <v>50297240.710000001</v>
      </c>
      <c r="BZ97" s="122">
        <v>0</v>
      </c>
      <c r="CA97" s="140">
        <v>50297240.710000001</v>
      </c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5">
        <f t="shared" si="809"/>
        <v>50297240.710000001</v>
      </c>
      <c r="CM97" s="122">
        <f t="shared" si="810"/>
        <v>3.9999961853027344E-2</v>
      </c>
      <c r="CN97" s="122">
        <f t="shared" si="811"/>
        <v>0</v>
      </c>
      <c r="CO97" s="122">
        <f t="shared" si="812"/>
        <v>1182856341.25</v>
      </c>
      <c r="CP97" s="122">
        <f t="shared" si="813"/>
        <v>0</v>
      </c>
      <c r="CQ97" s="273">
        <f t="shared" si="706"/>
        <v>0.99999999996756284</v>
      </c>
      <c r="CR97" s="274">
        <f t="shared" si="707"/>
        <v>0.99999999996756284</v>
      </c>
    </row>
    <row r="98" spans="1:96" s="108" customFormat="1" outlineLevel="2" x14ac:dyDescent="0.2">
      <c r="B98" s="340" t="str">
        <f t="shared" si="753"/>
        <v>A-2-0-4-5-1010</v>
      </c>
      <c r="C98" s="145" t="s">
        <v>512</v>
      </c>
      <c r="D98" s="133" t="s">
        <v>407</v>
      </c>
      <c r="E98" s="235" t="s">
        <v>408</v>
      </c>
      <c r="F98" s="122">
        <v>2459236176</v>
      </c>
      <c r="G98" s="120"/>
      <c r="H98" s="119"/>
      <c r="I98" s="140"/>
      <c r="J98" s="128"/>
      <c r="K98" s="128"/>
      <c r="L98" s="128"/>
      <c r="M98" s="129"/>
      <c r="N98" s="129"/>
      <c r="O98" s="129"/>
      <c r="P98" s="129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4">
        <f t="shared" si="802"/>
        <v>0</v>
      </c>
      <c r="AF98" s="119">
        <f t="shared" si="803"/>
        <v>0</v>
      </c>
      <c r="AG98" s="122"/>
      <c r="AH98" s="121"/>
      <c r="AI98" s="126">
        <f t="shared" si="804"/>
        <v>2459236176</v>
      </c>
      <c r="AJ98" s="119"/>
      <c r="AK98" s="166">
        <f t="shared" si="789"/>
        <v>2268576168</v>
      </c>
      <c r="AL98" s="126">
        <f t="shared" si="805"/>
        <v>2459236176</v>
      </c>
      <c r="AM98" s="123">
        <v>2128186633</v>
      </c>
      <c r="AN98" s="140">
        <v>140389535</v>
      </c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19">
        <f t="shared" si="806"/>
        <v>2268576168</v>
      </c>
      <c r="AZ98" s="122">
        <v>2128185937</v>
      </c>
      <c r="BA98" s="140">
        <v>0</v>
      </c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5">
        <f t="shared" si="807"/>
        <v>2128185937</v>
      </c>
      <c r="BM98" s="122">
        <v>0</v>
      </c>
      <c r="BN98" s="140">
        <v>0</v>
      </c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5">
        <f t="shared" si="808"/>
        <v>0</v>
      </c>
      <c r="BZ98" s="122">
        <v>0</v>
      </c>
      <c r="CA98" s="140">
        <v>0</v>
      </c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5">
        <f t="shared" si="809"/>
        <v>0</v>
      </c>
      <c r="CM98" s="122">
        <f t="shared" si="810"/>
        <v>190660008</v>
      </c>
      <c r="CN98" s="122">
        <f t="shared" si="811"/>
        <v>696</v>
      </c>
      <c r="CO98" s="122">
        <f t="shared" si="812"/>
        <v>2128185937</v>
      </c>
      <c r="CP98" s="122">
        <f t="shared" si="813"/>
        <v>0</v>
      </c>
      <c r="CQ98" s="271">
        <f t="shared" si="706"/>
        <v>0.92247185940875653</v>
      </c>
      <c r="CR98" s="272">
        <f t="shared" si="707"/>
        <v>0.86538493446430176</v>
      </c>
    </row>
    <row r="99" spans="1:96" s="118" customFormat="1" outlineLevel="2" x14ac:dyDescent="0.2">
      <c r="A99" s="108"/>
      <c r="B99" s="340" t="str">
        <f t="shared" si="753"/>
        <v>A-2-0-4-5-1210</v>
      </c>
      <c r="C99" s="145" t="s">
        <v>513</v>
      </c>
      <c r="D99" s="133" t="s">
        <v>407</v>
      </c>
      <c r="E99" s="235" t="s">
        <v>409</v>
      </c>
      <c r="F99" s="122">
        <v>150000000</v>
      </c>
      <c r="G99" s="113"/>
      <c r="H99" s="119">
        <v>180000000</v>
      </c>
      <c r="I99" s="148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16">
        <f t="shared" si="802"/>
        <v>0</v>
      </c>
      <c r="AF99" s="112">
        <f t="shared" si="803"/>
        <v>180000000</v>
      </c>
      <c r="AG99" s="115">
        <v>329000000</v>
      </c>
      <c r="AH99" s="114"/>
      <c r="AI99" s="119">
        <f t="shared" si="804"/>
        <v>1000000</v>
      </c>
      <c r="AJ99" s="112"/>
      <c r="AK99" s="148">
        <f t="shared" si="789"/>
        <v>1000000</v>
      </c>
      <c r="AL99" s="119">
        <f t="shared" si="805"/>
        <v>1000000</v>
      </c>
      <c r="AM99" s="123">
        <v>0</v>
      </c>
      <c r="AN99" s="140">
        <v>1000000</v>
      </c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19">
        <f t="shared" si="806"/>
        <v>1000000</v>
      </c>
      <c r="AZ99" s="122">
        <v>0</v>
      </c>
      <c r="BA99" s="140">
        <v>1000000</v>
      </c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5">
        <f t="shared" si="807"/>
        <v>1000000</v>
      </c>
      <c r="BM99" s="122">
        <v>0</v>
      </c>
      <c r="BN99" s="140">
        <v>1000000</v>
      </c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5">
        <f t="shared" si="808"/>
        <v>1000000</v>
      </c>
      <c r="BZ99" s="122">
        <v>0</v>
      </c>
      <c r="CA99" s="140">
        <v>1000000</v>
      </c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5">
        <f t="shared" si="809"/>
        <v>1000000</v>
      </c>
      <c r="CM99" s="122">
        <f t="shared" si="810"/>
        <v>0</v>
      </c>
      <c r="CN99" s="122">
        <f t="shared" si="811"/>
        <v>0</v>
      </c>
      <c r="CO99" s="122">
        <f t="shared" si="812"/>
        <v>0</v>
      </c>
      <c r="CP99" s="122">
        <f t="shared" si="813"/>
        <v>0</v>
      </c>
      <c r="CQ99" s="271">
        <f t="shared" si="706"/>
        <v>1</v>
      </c>
      <c r="CR99" s="272">
        <f t="shared" si="707"/>
        <v>1</v>
      </c>
    </row>
    <row r="100" spans="1:96" s="108" customFormat="1" outlineLevel="2" x14ac:dyDescent="0.2">
      <c r="B100" s="340" t="str">
        <f t="shared" si="753"/>
        <v>A-2-0-4-5-1310</v>
      </c>
      <c r="C100" s="145" t="s">
        <v>514</v>
      </c>
      <c r="D100" s="133" t="s">
        <v>407</v>
      </c>
      <c r="E100" s="235" t="s">
        <v>410</v>
      </c>
      <c r="F100" s="122">
        <v>145000000</v>
      </c>
      <c r="G100" s="120"/>
      <c r="H100" s="119"/>
      <c r="I100" s="140"/>
      <c r="J100" s="128"/>
      <c r="K100" s="128"/>
      <c r="L100" s="128"/>
      <c r="M100" s="129"/>
      <c r="N100" s="129"/>
      <c r="O100" s="129"/>
      <c r="P100" s="129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4">
        <f t="shared" si="802"/>
        <v>0</v>
      </c>
      <c r="AF100" s="119">
        <f t="shared" si="803"/>
        <v>0</v>
      </c>
      <c r="AG100" s="122"/>
      <c r="AH100" s="121"/>
      <c r="AI100" s="126">
        <f t="shared" si="804"/>
        <v>145000000</v>
      </c>
      <c r="AJ100" s="119"/>
      <c r="AK100" s="166">
        <f t="shared" si="789"/>
        <v>0</v>
      </c>
      <c r="AL100" s="126">
        <f t="shared" si="805"/>
        <v>145000000</v>
      </c>
      <c r="AM100" s="123">
        <v>0</v>
      </c>
      <c r="AN100" s="140">
        <v>0</v>
      </c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19">
        <f t="shared" si="806"/>
        <v>0</v>
      </c>
      <c r="AZ100" s="122">
        <v>0</v>
      </c>
      <c r="BA100" s="140">
        <v>0</v>
      </c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5">
        <f t="shared" si="807"/>
        <v>0</v>
      </c>
      <c r="BM100" s="122">
        <v>0</v>
      </c>
      <c r="BN100" s="140">
        <v>0</v>
      </c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5">
        <f t="shared" si="808"/>
        <v>0</v>
      </c>
      <c r="BZ100" s="122">
        <v>0</v>
      </c>
      <c r="CA100" s="140">
        <v>0</v>
      </c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5">
        <f t="shared" si="809"/>
        <v>0</v>
      </c>
      <c r="CM100" s="122">
        <f t="shared" si="810"/>
        <v>145000000</v>
      </c>
      <c r="CN100" s="122">
        <f t="shared" si="811"/>
        <v>0</v>
      </c>
      <c r="CO100" s="122">
        <f t="shared" si="812"/>
        <v>0</v>
      </c>
      <c r="CP100" s="122">
        <f t="shared" si="813"/>
        <v>0</v>
      </c>
      <c r="CQ100" s="271">
        <f t="shared" si="706"/>
        <v>0</v>
      </c>
      <c r="CR100" s="272">
        <f t="shared" si="707"/>
        <v>0</v>
      </c>
    </row>
    <row r="101" spans="1:96" s="137" customFormat="1" ht="20.25" customHeight="1" outlineLevel="1" x14ac:dyDescent="0.25">
      <c r="A101" s="134"/>
      <c r="B101" s="339"/>
      <c r="C101" s="141" t="s">
        <v>628</v>
      </c>
      <c r="D101" s="135" t="s">
        <v>407</v>
      </c>
      <c r="E101" s="312" t="s">
        <v>629</v>
      </c>
      <c r="F101" s="184">
        <f>+SUM(F102:F104)</f>
        <v>2031000000</v>
      </c>
      <c r="G101" s="156">
        <f t="shared" ref="G101:BS101" si="814">+SUM(G102:G104)</f>
        <v>0</v>
      </c>
      <c r="H101" s="149">
        <f t="shared" si="814"/>
        <v>50000000</v>
      </c>
      <c r="I101" s="184">
        <f t="shared" si="814"/>
        <v>0</v>
      </c>
      <c r="J101" s="149">
        <f t="shared" si="814"/>
        <v>0</v>
      </c>
      <c r="K101" s="149">
        <f t="shared" si="814"/>
        <v>0</v>
      </c>
      <c r="L101" s="149">
        <f t="shared" si="814"/>
        <v>0</v>
      </c>
      <c r="M101" s="149">
        <f t="shared" si="814"/>
        <v>0</v>
      </c>
      <c r="N101" s="149">
        <f t="shared" si="814"/>
        <v>0</v>
      </c>
      <c r="O101" s="149">
        <f t="shared" si="814"/>
        <v>0</v>
      </c>
      <c r="P101" s="149">
        <f t="shared" si="814"/>
        <v>0</v>
      </c>
      <c r="Q101" s="149">
        <f t="shared" si="814"/>
        <v>0</v>
      </c>
      <c r="R101" s="149">
        <f t="shared" si="814"/>
        <v>0</v>
      </c>
      <c r="S101" s="149">
        <f t="shared" si="814"/>
        <v>0</v>
      </c>
      <c r="T101" s="149">
        <f t="shared" si="814"/>
        <v>0</v>
      </c>
      <c r="U101" s="149">
        <f t="shared" si="814"/>
        <v>0</v>
      </c>
      <c r="V101" s="149">
        <f t="shared" si="814"/>
        <v>0</v>
      </c>
      <c r="W101" s="149">
        <f t="shared" si="814"/>
        <v>0</v>
      </c>
      <c r="X101" s="149">
        <f t="shared" si="814"/>
        <v>0</v>
      </c>
      <c r="Y101" s="149">
        <f t="shared" si="814"/>
        <v>0</v>
      </c>
      <c r="Z101" s="149">
        <f t="shared" si="814"/>
        <v>0</v>
      </c>
      <c r="AA101" s="149">
        <f t="shared" si="814"/>
        <v>0</v>
      </c>
      <c r="AB101" s="149">
        <f t="shared" si="814"/>
        <v>0</v>
      </c>
      <c r="AC101" s="149">
        <f t="shared" si="814"/>
        <v>0</v>
      </c>
      <c r="AD101" s="149">
        <f t="shared" si="814"/>
        <v>0</v>
      </c>
      <c r="AE101" s="156">
        <f t="shared" si="814"/>
        <v>0</v>
      </c>
      <c r="AF101" s="149">
        <f t="shared" si="814"/>
        <v>50000000</v>
      </c>
      <c r="AG101" s="184">
        <f t="shared" si="814"/>
        <v>192123949</v>
      </c>
      <c r="AH101" s="172">
        <f t="shared" si="814"/>
        <v>0</v>
      </c>
      <c r="AI101" s="149">
        <f t="shared" si="814"/>
        <v>1888876051</v>
      </c>
      <c r="AJ101" s="149">
        <f t="shared" si="814"/>
        <v>0</v>
      </c>
      <c r="AK101" s="184">
        <f t="shared" si="814"/>
        <v>1833544375</v>
      </c>
      <c r="AL101" s="149">
        <f t="shared" ref="AL101" si="815">+SUM(AL102:AL104)</f>
        <v>1888876051</v>
      </c>
      <c r="AM101" s="149">
        <f t="shared" si="814"/>
        <v>1832944375</v>
      </c>
      <c r="AN101" s="184">
        <f t="shared" si="814"/>
        <v>600000</v>
      </c>
      <c r="AO101" s="149">
        <f t="shared" si="814"/>
        <v>0</v>
      </c>
      <c r="AP101" s="149">
        <f t="shared" si="814"/>
        <v>0</v>
      </c>
      <c r="AQ101" s="149">
        <f t="shared" si="814"/>
        <v>0</v>
      </c>
      <c r="AR101" s="149">
        <f t="shared" si="814"/>
        <v>0</v>
      </c>
      <c r="AS101" s="149">
        <f t="shared" si="814"/>
        <v>0</v>
      </c>
      <c r="AT101" s="149">
        <f t="shared" si="814"/>
        <v>0</v>
      </c>
      <c r="AU101" s="149">
        <f t="shared" si="814"/>
        <v>0</v>
      </c>
      <c r="AV101" s="149">
        <f t="shared" si="814"/>
        <v>0</v>
      </c>
      <c r="AW101" s="149">
        <f t="shared" si="814"/>
        <v>0</v>
      </c>
      <c r="AX101" s="149">
        <f t="shared" si="814"/>
        <v>0</v>
      </c>
      <c r="AY101" s="149">
        <f t="shared" si="814"/>
        <v>1833544375</v>
      </c>
      <c r="AZ101" s="184">
        <f t="shared" si="814"/>
        <v>1827265528</v>
      </c>
      <c r="BA101" s="184">
        <f t="shared" si="814"/>
        <v>600000</v>
      </c>
      <c r="BB101" s="149">
        <f t="shared" si="814"/>
        <v>0</v>
      </c>
      <c r="BC101" s="149">
        <f t="shared" si="814"/>
        <v>0</v>
      </c>
      <c r="BD101" s="149">
        <f t="shared" si="814"/>
        <v>0</v>
      </c>
      <c r="BE101" s="149">
        <f t="shared" si="814"/>
        <v>0</v>
      </c>
      <c r="BF101" s="149">
        <f t="shared" si="814"/>
        <v>0</v>
      </c>
      <c r="BG101" s="149">
        <f t="shared" si="814"/>
        <v>0</v>
      </c>
      <c r="BH101" s="149">
        <f t="shared" si="814"/>
        <v>0</v>
      </c>
      <c r="BI101" s="149">
        <f t="shared" si="814"/>
        <v>0</v>
      </c>
      <c r="BJ101" s="149">
        <f t="shared" si="814"/>
        <v>0</v>
      </c>
      <c r="BK101" s="149">
        <f t="shared" si="814"/>
        <v>0</v>
      </c>
      <c r="BL101" s="149">
        <f t="shared" si="814"/>
        <v>1827865528</v>
      </c>
      <c r="BM101" s="184">
        <f t="shared" si="814"/>
        <v>0</v>
      </c>
      <c r="BN101" s="184">
        <f t="shared" si="814"/>
        <v>67032972</v>
      </c>
      <c r="BO101" s="149">
        <f t="shared" si="814"/>
        <v>0</v>
      </c>
      <c r="BP101" s="149">
        <f t="shared" si="814"/>
        <v>0</v>
      </c>
      <c r="BQ101" s="149">
        <f t="shared" si="814"/>
        <v>0</v>
      </c>
      <c r="BR101" s="149">
        <f t="shared" si="814"/>
        <v>0</v>
      </c>
      <c r="BS101" s="149">
        <f t="shared" si="814"/>
        <v>0</v>
      </c>
      <c r="BT101" s="149">
        <f t="shared" ref="BT101:CP101" si="816">+SUM(BT102:BT104)</f>
        <v>0</v>
      </c>
      <c r="BU101" s="149">
        <f t="shared" si="816"/>
        <v>0</v>
      </c>
      <c r="BV101" s="149">
        <f t="shared" si="816"/>
        <v>0</v>
      </c>
      <c r="BW101" s="149">
        <f t="shared" si="816"/>
        <v>0</v>
      </c>
      <c r="BX101" s="149">
        <f t="shared" si="816"/>
        <v>0</v>
      </c>
      <c r="BY101" s="149">
        <f t="shared" si="816"/>
        <v>67032972</v>
      </c>
      <c r="BZ101" s="184">
        <f t="shared" si="816"/>
        <v>0</v>
      </c>
      <c r="CA101" s="184">
        <f t="shared" si="816"/>
        <v>67032972</v>
      </c>
      <c r="CB101" s="149">
        <f t="shared" si="816"/>
        <v>0</v>
      </c>
      <c r="CC101" s="149">
        <f t="shared" si="816"/>
        <v>0</v>
      </c>
      <c r="CD101" s="149">
        <f t="shared" si="816"/>
        <v>0</v>
      </c>
      <c r="CE101" s="149">
        <f t="shared" si="816"/>
        <v>0</v>
      </c>
      <c r="CF101" s="149">
        <f t="shared" si="816"/>
        <v>0</v>
      </c>
      <c r="CG101" s="149">
        <f t="shared" si="816"/>
        <v>0</v>
      </c>
      <c r="CH101" s="149">
        <f t="shared" si="816"/>
        <v>0</v>
      </c>
      <c r="CI101" s="149">
        <f t="shared" si="816"/>
        <v>0</v>
      </c>
      <c r="CJ101" s="149">
        <f t="shared" si="816"/>
        <v>0</v>
      </c>
      <c r="CK101" s="149">
        <f t="shared" si="816"/>
        <v>0</v>
      </c>
      <c r="CL101" s="149">
        <f t="shared" si="816"/>
        <v>67032972</v>
      </c>
      <c r="CM101" s="184">
        <f t="shared" si="816"/>
        <v>55331676</v>
      </c>
      <c r="CN101" s="184">
        <f t="shared" si="816"/>
        <v>5678847</v>
      </c>
      <c r="CO101" s="184">
        <f t="shared" si="816"/>
        <v>1760832556</v>
      </c>
      <c r="CP101" s="184">
        <f t="shared" si="816"/>
        <v>0</v>
      </c>
      <c r="CQ101" s="192">
        <f t="shared" si="706"/>
        <v>0.97070656067098393</v>
      </c>
      <c r="CR101" s="191">
        <f t="shared" si="707"/>
        <v>0.9677000918256653</v>
      </c>
    </row>
    <row r="102" spans="1:96" s="118" customFormat="1" outlineLevel="3" x14ac:dyDescent="0.2">
      <c r="A102" s="108"/>
      <c r="B102" s="340" t="str">
        <f t="shared" si="753"/>
        <v>A-2-0-4-6-210</v>
      </c>
      <c r="C102" s="145" t="s">
        <v>519</v>
      </c>
      <c r="D102" s="133" t="s">
        <v>407</v>
      </c>
      <c r="E102" s="235" t="s">
        <v>411</v>
      </c>
      <c r="F102" s="122">
        <v>900000000</v>
      </c>
      <c r="G102" s="113"/>
      <c r="H102" s="119">
        <v>50000000</v>
      </c>
      <c r="I102" s="148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16">
        <f t="shared" ref="AE102:AE104" si="817">+G102+I102+K102+M102+O102+Q102+S102+U102+W102+Y102+AA102+AC102</f>
        <v>0</v>
      </c>
      <c r="AF102" s="112">
        <f t="shared" ref="AF102:AF104" si="818">+H102+J102+L102+N102+P102+R102+T102+V102+X102+Z102+AB102+AD102</f>
        <v>50000000</v>
      </c>
      <c r="AG102" s="115">
        <v>192123949</v>
      </c>
      <c r="AH102" s="114"/>
      <c r="AI102" s="119">
        <f t="shared" ref="AI102:AI104" si="819">+F102-AE102+AF102-AG102+AH102</f>
        <v>757876051</v>
      </c>
      <c r="AJ102" s="112"/>
      <c r="AK102" s="148">
        <f t="shared" si="789"/>
        <v>703244375</v>
      </c>
      <c r="AL102" s="119">
        <f t="shared" ref="AL102:AL104" si="820">+AI102-AJ102</f>
        <v>757876051</v>
      </c>
      <c r="AM102" s="123">
        <v>702944375</v>
      </c>
      <c r="AN102" s="140">
        <v>300000</v>
      </c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19">
        <f t="shared" ref="AY102:AY104" si="821">+SUM(AM102:AX102)</f>
        <v>703244375</v>
      </c>
      <c r="AZ102" s="122">
        <v>702944375</v>
      </c>
      <c r="BA102" s="140">
        <v>300000</v>
      </c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5">
        <f t="shared" ref="BL102:BL104" si="822">+SUM(AZ102:BK102)</f>
        <v>703244375</v>
      </c>
      <c r="BM102" s="122">
        <v>0</v>
      </c>
      <c r="BN102" s="140">
        <v>66732972</v>
      </c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5">
        <f t="shared" ref="BY102:BY104" si="823">+SUM(BM102:BX102)</f>
        <v>66732972</v>
      </c>
      <c r="BZ102" s="122">
        <v>0</v>
      </c>
      <c r="CA102" s="140">
        <v>66732972</v>
      </c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5">
        <f t="shared" ref="CL102:CL104" si="824">+SUM(BZ102:CK102)</f>
        <v>66732972</v>
      </c>
      <c r="CM102" s="122">
        <f t="shared" ref="CM102:CM104" si="825">+AI102-AY102</f>
        <v>54631676</v>
      </c>
      <c r="CN102" s="122">
        <f t="shared" ref="CN102:CN104" si="826">+AM102-AZ102</f>
        <v>0</v>
      </c>
      <c r="CO102" s="122">
        <f t="shared" ref="CO102:CO104" si="827">+BL102-BY102</f>
        <v>636511403</v>
      </c>
      <c r="CP102" s="122">
        <f t="shared" ref="CP102:CP104" si="828">+BY102-CL102</f>
        <v>0</v>
      </c>
      <c r="CQ102" s="271">
        <f t="shared" si="706"/>
        <v>0.92791476135455819</v>
      </c>
      <c r="CR102" s="272">
        <f t="shared" si="707"/>
        <v>0.92791476135455819</v>
      </c>
    </row>
    <row r="103" spans="1:96" s="108" customFormat="1" outlineLevel="3" x14ac:dyDescent="0.2">
      <c r="B103" s="340" t="str">
        <f t="shared" si="753"/>
        <v>A-2-0-4-6-310</v>
      </c>
      <c r="C103" s="145" t="s">
        <v>520</v>
      </c>
      <c r="D103" s="133" t="s">
        <v>407</v>
      </c>
      <c r="E103" s="235" t="s">
        <v>412</v>
      </c>
      <c r="F103" s="122">
        <v>1000000</v>
      </c>
      <c r="G103" s="120"/>
      <c r="H103" s="119"/>
      <c r="I103" s="140"/>
      <c r="J103" s="128"/>
      <c r="K103" s="128"/>
      <c r="L103" s="128"/>
      <c r="M103" s="128"/>
      <c r="N103" s="129"/>
      <c r="O103" s="129"/>
      <c r="P103" s="129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4">
        <f t="shared" si="817"/>
        <v>0</v>
      </c>
      <c r="AF103" s="119">
        <f t="shared" si="818"/>
        <v>0</v>
      </c>
      <c r="AG103" s="122"/>
      <c r="AH103" s="121"/>
      <c r="AI103" s="126">
        <f t="shared" si="819"/>
        <v>1000000</v>
      </c>
      <c r="AJ103" s="119"/>
      <c r="AK103" s="166">
        <f t="shared" si="789"/>
        <v>300000</v>
      </c>
      <c r="AL103" s="126">
        <f t="shared" si="820"/>
        <v>1000000</v>
      </c>
      <c r="AM103" s="123">
        <v>0</v>
      </c>
      <c r="AN103" s="140">
        <v>300000</v>
      </c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19">
        <f t="shared" si="821"/>
        <v>300000</v>
      </c>
      <c r="AZ103" s="122">
        <v>0</v>
      </c>
      <c r="BA103" s="140">
        <v>300000</v>
      </c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5">
        <f t="shared" si="822"/>
        <v>300000</v>
      </c>
      <c r="BM103" s="122">
        <v>0</v>
      </c>
      <c r="BN103" s="140">
        <v>300000</v>
      </c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5">
        <f t="shared" si="823"/>
        <v>300000</v>
      </c>
      <c r="BZ103" s="122">
        <v>0</v>
      </c>
      <c r="CA103" s="140">
        <v>300000</v>
      </c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5">
        <f t="shared" si="824"/>
        <v>300000</v>
      </c>
      <c r="CM103" s="122">
        <f t="shared" si="825"/>
        <v>700000</v>
      </c>
      <c r="CN103" s="122">
        <f t="shared" si="826"/>
        <v>0</v>
      </c>
      <c r="CO103" s="122">
        <f t="shared" si="827"/>
        <v>0</v>
      </c>
      <c r="CP103" s="122">
        <f t="shared" si="828"/>
        <v>0</v>
      </c>
      <c r="CQ103" s="271">
        <f t="shared" si="706"/>
        <v>0.3</v>
      </c>
      <c r="CR103" s="272">
        <f t="shared" si="707"/>
        <v>0.3</v>
      </c>
    </row>
    <row r="104" spans="1:96" s="108" customFormat="1" outlineLevel="3" x14ac:dyDescent="0.2">
      <c r="B104" s="340" t="str">
        <f t="shared" si="753"/>
        <v>A-2-0-4-6-510</v>
      </c>
      <c r="C104" s="145" t="s">
        <v>521</v>
      </c>
      <c r="D104" s="133" t="s">
        <v>407</v>
      </c>
      <c r="E104" s="235" t="s">
        <v>413</v>
      </c>
      <c r="F104" s="122">
        <v>1130000000</v>
      </c>
      <c r="G104" s="120"/>
      <c r="H104" s="119"/>
      <c r="I104" s="140"/>
      <c r="J104" s="128"/>
      <c r="K104" s="128"/>
      <c r="L104" s="128"/>
      <c r="M104" s="128"/>
      <c r="N104" s="129"/>
      <c r="O104" s="129"/>
      <c r="P104" s="129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4">
        <f t="shared" si="817"/>
        <v>0</v>
      </c>
      <c r="AF104" s="119">
        <f t="shared" si="818"/>
        <v>0</v>
      </c>
      <c r="AG104" s="122"/>
      <c r="AH104" s="121"/>
      <c r="AI104" s="126">
        <f t="shared" si="819"/>
        <v>1130000000</v>
      </c>
      <c r="AJ104" s="119"/>
      <c r="AK104" s="166">
        <f t="shared" si="789"/>
        <v>1130000000</v>
      </c>
      <c r="AL104" s="126">
        <f t="shared" si="820"/>
        <v>1130000000</v>
      </c>
      <c r="AM104" s="123">
        <v>1130000000</v>
      </c>
      <c r="AN104" s="140">
        <v>0</v>
      </c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19">
        <f t="shared" si="821"/>
        <v>1130000000</v>
      </c>
      <c r="AZ104" s="122">
        <v>1124321153</v>
      </c>
      <c r="BA104" s="140">
        <v>0</v>
      </c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5">
        <f t="shared" si="822"/>
        <v>1124321153</v>
      </c>
      <c r="BM104" s="122">
        <v>0</v>
      </c>
      <c r="BN104" s="140">
        <v>0</v>
      </c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5">
        <f t="shared" si="823"/>
        <v>0</v>
      </c>
      <c r="BZ104" s="122">
        <v>0</v>
      </c>
      <c r="CA104" s="140">
        <v>0</v>
      </c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5">
        <f t="shared" si="824"/>
        <v>0</v>
      </c>
      <c r="CM104" s="122">
        <f t="shared" si="825"/>
        <v>0</v>
      </c>
      <c r="CN104" s="122">
        <f t="shared" si="826"/>
        <v>5678847</v>
      </c>
      <c r="CO104" s="122">
        <f t="shared" si="827"/>
        <v>1124321153</v>
      </c>
      <c r="CP104" s="122">
        <f t="shared" si="828"/>
        <v>0</v>
      </c>
      <c r="CQ104" s="271">
        <f t="shared" si="706"/>
        <v>1</v>
      </c>
      <c r="CR104" s="272">
        <f t="shared" si="707"/>
        <v>0.99497447168141595</v>
      </c>
    </row>
    <row r="105" spans="1:96" s="137" customFormat="1" ht="20.25" customHeight="1" outlineLevel="1" x14ac:dyDescent="0.25">
      <c r="A105" s="134"/>
      <c r="B105" s="339"/>
      <c r="C105" s="141" t="s">
        <v>630</v>
      </c>
      <c r="D105" s="135" t="s">
        <v>407</v>
      </c>
      <c r="E105" s="312" t="s">
        <v>631</v>
      </c>
      <c r="F105" s="184">
        <f>+SUM(F106:F107)</f>
        <v>170000000</v>
      </c>
      <c r="G105" s="156">
        <f t="shared" ref="G105:BS105" si="829">+SUM(G106:G107)</f>
        <v>45000000</v>
      </c>
      <c r="H105" s="149">
        <f t="shared" si="829"/>
        <v>0</v>
      </c>
      <c r="I105" s="184">
        <f t="shared" si="829"/>
        <v>0</v>
      </c>
      <c r="J105" s="149">
        <f t="shared" si="829"/>
        <v>0</v>
      </c>
      <c r="K105" s="149">
        <f t="shared" si="829"/>
        <v>0</v>
      </c>
      <c r="L105" s="149">
        <f t="shared" si="829"/>
        <v>0</v>
      </c>
      <c r="M105" s="149">
        <f t="shared" si="829"/>
        <v>0</v>
      </c>
      <c r="N105" s="149">
        <f t="shared" si="829"/>
        <v>0</v>
      </c>
      <c r="O105" s="149">
        <f t="shared" si="829"/>
        <v>0</v>
      </c>
      <c r="P105" s="149">
        <f t="shared" si="829"/>
        <v>0</v>
      </c>
      <c r="Q105" s="149">
        <f t="shared" si="829"/>
        <v>0</v>
      </c>
      <c r="R105" s="149">
        <f t="shared" si="829"/>
        <v>0</v>
      </c>
      <c r="S105" s="149">
        <f t="shared" si="829"/>
        <v>0</v>
      </c>
      <c r="T105" s="149">
        <f t="shared" si="829"/>
        <v>0</v>
      </c>
      <c r="U105" s="149">
        <f t="shared" si="829"/>
        <v>0</v>
      </c>
      <c r="V105" s="149">
        <f t="shared" si="829"/>
        <v>0</v>
      </c>
      <c r="W105" s="149">
        <f t="shared" si="829"/>
        <v>0</v>
      </c>
      <c r="X105" s="149">
        <f t="shared" si="829"/>
        <v>0</v>
      </c>
      <c r="Y105" s="149">
        <f t="shared" si="829"/>
        <v>0</v>
      </c>
      <c r="Z105" s="149">
        <f t="shared" si="829"/>
        <v>0</v>
      </c>
      <c r="AA105" s="149">
        <f t="shared" si="829"/>
        <v>0</v>
      </c>
      <c r="AB105" s="149">
        <f t="shared" si="829"/>
        <v>0</v>
      </c>
      <c r="AC105" s="149">
        <f t="shared" si="829"/>
        <v>0</v>
      </c>
      <c r="AD105" s="149">
        <f t="shared" si="829"/>
        <v>0</v>
      </c>
      <c r="AE105" s="156">
        <f t="shared" si="829"/>
        <v>45000000</v>
      </c>
      <c r="AF105" s="149">
        <f t="shared" si="829"/>
        <v>0</v>
      </c>
      <c r="AG105" s="184">
        <f t="shared" si="829"/>
        <v>0</v>
      </c>
      <c r="AH105" s="172">
        <f t="shared" si="829"/>
        <v>0</v>
      </c>
      <c r="AI105" s="149">
        <f t="shared" si="829"/>
        <v>125000000</v>
      </c>
      <c r="AJ105" s="149">
        <f t="shared" si="829"/>
        <v>0</v>
      </c>
      <c r="AK105" s="184">
        <f t="shared" si="829"/>
        <v>13500000</v>
      </c>
      <c r="AL105" s="149">
        <f t="shared" ref="AL105" si="830">+SUM(AL106:AL107)</f>
        <v>125000000</v>
      </c>
      <c r="AM105" s="149">
        <f t="shared" si="829"/>
        <v>10000000</v>
      </c>
      <c r="AN105" s="184">
        <f t="shared" si="829"/>
        <v>3500000</v>
      </c>
      <c r="AO105" s="149">
        <f t="shared" si="829"/>
        <v>0</v>
      </c>
      <c r="AP105" s="149">
        <f t="shared" si="829"/>
        <v>0</v>
      </c>
      <c r="AQ105" s="149">
        <f t="shared" si="829"/>
        <v>0</v>
      </c>
      <c r="AR105" s="149">
        <f t="shared" si="829"/>
        <v>0</v>
      </c>
      <c r="AS105" s="149">
        <f t="shared" si="829"/>
        <v>0</v>
      </c>
      <c r="AT105" s="149">
        <f t="shared" si="829"/>
        <v>0</v>
      </c>
      <c r="AU105" s="149">
        <f t="shared" si="829"/>
        <v>0</v>
      </c>
      <c r="AV105" s="149">
        <f t="shared" si="829"/>
        <v>0</v>
      </c>
      <c r="AW105" s="149">
        <f t="shared" si="829"/>
        <v>0</v>
      </c>
      <c r="AX105" s="149">
        <f t="shared" si="829"/>
        <v>0</v>
      </c>
      <c r="AY105" s="149">
        <f t="shared" si="829"/>
        <v>13500000</v>
      </c>
      <c r="AZ105" s="184">
        <f t="shared" si="829"/>
        <v>1375000</v>
      </c>
      <c r="BA105" s="184">
        <f t="shared" si="829"/>
        <v>500000</v>
      </c>
      <c r="BB105" s="149">
        <f t="shared" si="829"/>
        <v>0</v>
      </c>
      <c r="BC105" s="149">
        <f t="shared" si="829"/>
        <v>0</v>
      </c>
      <c r="BD105" s="149">
        <f t="shared" si="829"/>
        <v>0</v>
      </c>
      <c r="BE105" s="149">
        <f t="shared" si="829"/>
        <v>0</v>
      </c>
      <c r="BF105" s="149">
        <f t="shared" si="829"/>
        <v>0</v>
      </c>
      <c r="BG105" s="149">
        <f t="shared" si="829"/>
        <v>0</v>
      </c>
      <c r="BH105" s="149">
        <f t="shared" si="829"/>
        <v>0</v>
      </c>
      <c r="BI105" s="149">
        <f t="shared" si="829"/>
        <v>0</v>
      </c>
      <c r="BJ105" s="149">
        <f t="shared" si="829"/>
        <v>0</v>
      </c>
      <c r="BK105" s="149">
        <f t="shared" si="829"/>
        <v>0</v>
      </c>
      <c r="BL105" s="149">
        <f t="shared" si="829"/>
        <v>1875000</v>
      </c>
      <c r="BM105" s="184">
        <f t="shared" si="829"/>
        <v>0</v>
      </c>
      <c r="BN105" s="184">
        <f t="shared" si="829"/>
        <v>1875000</v>
      </c>
      <c r="BO105" s="149">
        <f t="shared" si="829"/>
        <v>0</v>
      </c>
      <c r="BP105" s="149">
        <f t="shared" si="829"/>
        <v>0</v>
      </c>
      <c r="BQ105" s="149">
        <f t="shared" si="829"/>
        <v>0</v>
      </c>
      <c r="BR105" s="149">
        <f t="shared" si="829"/>
        <v>0</v>
      </c>
      <c r="BS105" s="149">
        <f t="shared" si="829"/>
        <v>0</v>
      </c>
      <c r="BT105" s="149">
        <f t="shared" ref="BT105:CP105" si="831">+SUM(BT106:BT107)</f>
        <v>0</v>
      </c>
      <c r="BU105" s="149">
        <f t="shared" si="831"/>
        <v>0</v>
      </c>
      <c r="BV105" s="149">
        <f t="shared" si="831"/>
        <v>0</v>
      </c>
      <c r="BW105" s="149">
        <f t="shared" si="831"/>
        <v>0</v>
      </c>
      <c r="BX105" s="149">
        <f t="shared" si="831"/>
        <v>0</v>
      </c>
      <c r="BY105" s="149">
        <f t="shared" si="831"/>
        <v>1875000</v>
      </c>
      <c r="BZ105" s="184">
        <f t="shared" si="831"/>
        <v>0</v>
      </c>
      <c r="CA105" s="184">
        <f t="shared" si="831"/>
        <v>1875000</v>
      </c>
      <c r="CB105" s="149">
        <f t="shared" si="831"/>
        <v>0</v>
      </c>
      <c r="CC105" s="149">
        <f t="shared" si="831"/>
        <v>0</v>
      </c>
      <c r="CD105" s="149">
        <f t="shared" si="831"/>
        <v>0</v>
      </c>
      <c r="CE105" s="149">
        <f t="shared" si="831"/>
        <v>0</v>
      </c>
      <c r="CF105" s="149">
        <f t="shared" si="831"/>
        <v>0</v>
      </c>
      <c r="CG105" s="149">
        <f t="shared" si="831"/>
        <v>0</v>
      </c>
      <c r="CH105" s="149">
        <f t="shared" si="831"/>
        <v>0</v>
      </c>
      <c r="CI105" s="149">
        <f t="shared" si="831"/>
        <v>0</v>
      </c>
      <c r="CJ105" s="149">
        <f t="shared" si="831"/>
        <v>0</v>
      </c>
      <c r="CK105" s="149">
        <f t="shared" si="831"/>
        <v>0</v>
      </c>
      <c r="CL105" s="149">
        <f t="shared" si="831"/>
        <v>1875000</v>
      </c>
      <c r="CM105" s="184">
        <f t="shared" si="831"/>
        <v>111500000</v>
      </c>
      <c r="CN105" s="184">
        <f t="shared" si="831"/>
        <v>8625000</v>
      </c>
      <c r="CO105" s="184">
        <f t="shared" si="831"/>
        <v>0</v>
      </c>
      <c r="CP105" s="184">
        <f t="shared" si="831"/>
        <v>0</v>
      </c>
      <c r="CQ105" s="192">
        <f t="shared" si="706"/>
        <v>0.108</v>
      </c>
      <c r="CR105" s="191">
        <f t="shared" si="707"/>
        <v>1.4999999999999999E-2</v>
      </c>
    </row>
    <row r="106" spans="1:96" s="118" customFormat="1" outlineLevel="2" x14ac:dyDescent="0.2">
      <c r="A106" s="108"/>
      <c r="B106" s="340" t="str">
        <f t="shared" si="753"/>
        <v>A-2-0-4-7-510</v>
      </c>
      <c r="C106" s="145" t="s">
        <v>522</v>
      </c>
      <c r="D106" s="133" t="s">
        <v>407</v>
      </c>
      <c r="E106" s="235" t="s">
        <v>414</v>
      </c>
      <c r="F106" s="122">
        <v>20000000</v>
      </c>
      <c r="G106" s="113"/>
      <c r="H106" s="112"/>
      <c r="I106" s="148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16">
        <f t="shared" ref="AE106:AE107" si="832">+G106+I106+K106+M106+O106+Q106+S106+U106+W106+Y106+AA106+AC106</f>
        <v>0</v>
      </c>
      <c r="AF106" s="112">
        <f t="shared" ref="AF106:AF107" si="833">+H106+J106+L106+N106+P106+R106+T106+V106+X106+Z106+AB106+AD106</f>
        <v>0</v>
      </c>
      <c r="AG106" s="115"/>
      <c r="AH106" s="114"/>
      <c r="AI106" s="119">
        <f t="shared" ref="AI106:AI107" si="834">+F106-AE106+AF106-AG106+AH106</f>
        <v>20000000</v>
      </c>
      <c r="AJ106" s="112"/>
      <c r="AK106" s="148">
        <f t="shared" si="789"/>
        <v>10200000</v>
      </c>
      <c r="AL106" s="119">
        <f t="shared" ref="AL106:AL107" si="835">+AI106-AJ106</f>
        <v>20000000</v>
      </c>
      <c r="AM106" s="123">
        <v>10000000</v>
      </c>
      <c r="AN106" s="140">
        <v>200000</v>
      </c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19">
        <f t="shared" ref="AY106:AY107" si="836">+SUM(AM106:AX106)</f>
        <v>10200000</v>
      </c>
      <c r="AZ106" s="122">
        <v>1375000</v>
      </c>
      <c r="BA106" s="140">
        <v>200000</v>
      </c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5">
        <f t="shared" ref="BL106:BL107" si="837">+SUM(AZ106:BK106)</f>
        <v>1575000</v>
      </c>
      <c r="BM106" s="122">
        <v>0</v>
      </c>
      <c r="BN106" s="140">
        <v>1575000</v>
      </c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5">
        <f t="shared" ref="BY106:BY107" si="838">+SUM(BM106:BX106)</f>
        <v>1575000</v>
      </c>
      <c r="BZ106" s="122">
        <v>0</v>
      </c>
      <c r="CA106" s="140">
        <v>1575000</v>
      </c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5">
        <f t="shared" ref="CL106:CL107" si="839">+SUM(BZ106:CK106)</f>
        <v>1575000</v>
      </c>
      <c r="CM106" s="122">
        <f t="shared" ref="CM106:CM107" si="840">+AI106-AY106</f>
        <v>9800000</v>
      </c>
      <c r="CN106" s="122">
        <f t="shared" ref="CN106:CN107" si="841">+AM106-AZ106</f>
        <v>8625000</v>
      </c>
      <c r="CO106" s="122">
        <f t="shared" ref="CO106:CO107" si="842">+BL106-BY106</f>
        <v>0</v>
      </c>
      <c r="CP106" s="122">
        <f t="shared" ref="CP106:CP107" si="843">+BY106-CL106</f>
        <v>0</v>
      </c>
      <c r="CQ106" s="271">
        <f t="shared" si="706"/>
        <v>0.51</v>
      </c>
      <c r="CR106" s="272">
        <f t="shared" si="707"/>
        <v>7.8750000000000001E-2</v>
      </c>
    </row>
    <row r="107" spans="1:96" s="108" customFormat="1" outlineLevel="2" x14ac:dyDescent="0.2">
      <c r="B107" s="340" t="str">
        <f t="shared" si="753"/>
        <v>A-2-0-4-7-610</v>
      </c>
      <c r="C107" s="145" t="s">
        <v>523</v>
      </c>
      <c r="D107" s="133" t="s">
        <v>407</v>
      </c>
      <c r="E107" s="235" t="s">
        <v>415</v>
      </c>
      <c r="F107" s="122">
        <v>150000000</v>
      </c>
      <c r="G107" s="120">
        <v>45000000</v>
      </c>
      <c r="H107" s="119"/>
      <c r="I107" s="140"/>
      <c r="J107" s="128"/>
      <c r="K107" s="128"/>
      <c r="L107" s="128"/>
      <c r="M107" s="129"/>
      <c r="N107" s="129"/>
      <c r="O107" s="129"/>
      <c r="P107" s="129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4">
        <f t="shared" si="832"/>
        <v>45000000</v>
      </c>
      <c r="AF107" s="119">
        <f t="shared" si="833"/>
        <v>0</v>
      </c>
      <c r="AG107" s="122"/>
      <c r="AH107" s="121"/>
      <c r="AI107" s="126">
        <f t="shared" si="834"/>
        <v>105000000</v>
      </c>
      <c r="AJ107" s="119"/>
      <c r="AK107" s="166">
        <f t="shared" si="789"/>
        <v>3300000</v>
      </c>
      <c r="AL107" s="126">
        <f t="shared" si="835"/>
        <v>105000000</v>
      </c>
      <c r="AM107" s="123">
        <v>0</v>
      </c>
      <c r="AN107" s="140">
        <v>3300000</v>
      </c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19">
        <f t="shared" si="836"/>
        <v>3300000</v>
      </c>
      <c r="AZ107" s="122">
        <v>0</v>
      </c>
      <c r="BA107" s="140">
        <v>300000</v>
      </c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5">
        <f t="shared" si="837"/>
        <v>300000</v>
      </c>
      <c r="BM107" s="122">
        <v>0</v>
      </c>
      <c r="BN107" s="140">
        <v>300000</v>
      </c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5">
        <f t="shared" si="838"/>
        <v>300000</v>
      </c>
      <c r="BZ107" s="122">
        <v>0</v>
      </c>
      <c r="CA107" s="140">
        <v>300000</v>
      </c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5">
        <f t="shared" si="839"/>
        <v>300000</v>
      </c>
      <c r="CM107" s="122">
        <f t="shared" si="840"/>
        <v>101700000</v>
      </c>
      <c r="CN107" s="122">
        <f t="shared" si="841"/>
        <v>0</v>
      </c>
      <c r="CO107" s="122">
        <f t="shared" si="842"/>
        <v>0</v>
      </c>
      <c r="CP107" s="122">
        <f t="shared" si="843"/>
        <v>0</v>
      </c>
      <c r="CQ107" s="271">
        <f t="shared" si="706"/>
        <v>3.1428571428571431E-2</v>
      </c>
      <c r="CR107" s="272">
        <f t="shared" si="707"/>
        <v>2.8571428571428571E-3</v>
      </c>
    </row>
    <row r="108" spans="1:96" s="137" customFormat="1" ht="20.25" customHeight="1" outlineLevel="1" x14ac:dyDescent="0.25">
      <c r="A108" s="134"/>
      <c r="B108" s="339"/>
      <c r="C108" s="141" t="s">
        <v>632</v>
      </c>
      <c r="D108" s="135" t="s">
        <v>407</v>
      </c>
      <c r="E108" s="312" t="s">
        <v>633</v>
      </c>
      <c r="F108" s="184">
        <f>+SUM(F109:F113)</f>
        <v>1635300000</v>
      </c>
      <c r="G108" s="156">
        <f t="shared" ref="G108:BS108" si="844">+SUM(G109:G113)</f>
        <v>0</v>
      </c>
      <c r="H108" s="149">
        <f t="shared" si="844"/>
        <v>0</v>
      </c>
      <c r="I108" s="184">
        <f t="shared" si="844"/>
        <v>0</v>
      </c>
      <c r="J108" s="149">
        <f t="shared" si="844"/>
        <v>0</v>
      </c>
      <c r="K108" s="149">
        <f t="shared" si="844"/>
        <v>0</v>
      </c>
      <c r="L108" s="149">
        <f t="shared" si="844"/>
        <v>0</v>
      </c>
      <c r="M108" s="149">
        <f t="shared" si="844"/>
        <v>0</v>
      </c>
      <c r="N108" s="149">
        <f t="shared" si="844"/>
        <v>0</v>
      </c>
      <c r="O108" s="149">
        <f t="shared" si="844"/>
        <v>0</v>
      </c>
      <c r="P108" s="149">
        <f t="shared" si="844"/>
        <v>0</v>
      </c>
      <c r="Q108" s="149">
        <f t="shared" si="844"/>
        <v>0</v>
      </c>
      <c r="R108" s="149">
        <f t="shared" si="844"/>
        <v>0</v>
      </c>
      <c r="S108" s="149">
        <f t="shared" si="844"/>
        <v>0</v>
      </c>
      <c r="T108" s="149">
        <f t="shared" si="844"/>
        <v>0</v>
      </c>
      <c r="U108" s="149">
        <f t="shared" si="844"/>
        <v>0</v>
      </c>
      <c r="V108" s="149">
        <f t="shared" si="844"/>
        <v>0</v>
      </c>
      <c r="W108" s="149">
        <f t="shared" si="844"/>
        <v>0</v>
      </c>
      <c r="X108" s="149">
        <f t="shared" si="844"/>
        <v>0</v>
      </c>
      <c r="Y108" s="149">
        <f t="shared" si="844"/>
        <v>0</v>
      </c>
      <c r="Z108" s="149">
        <f t="shared" si="844"/>
        <v>0</v>
      </c>
      <c r="AA108" s="149">
        <f t="shared" si="844"/>
        <v>0</v>
      </c>
      <c r="AB108" s="149">
        <f t="shared" si="844"/>
        <v>0</v>
      </c>
      <c r="AC108" s="149">
        <f t="shared" si="844"/>
        <v>0</v>
      </c>
      <c r="AD108" s="149">
        <f t="shared" si="844"/>
        <v>0</v>
      </c>
      <c r="AE108" s="156">
        <f t="shared" si="844"/>
        <v>0</v>
      </c>
      <c r="AF108" s="149">
        <f t="shared" si="844"/>
        <v>0</v>
      </c>
      <c r="AG108" s="184">
        <f t="shared" si="844"/>
        <v>0</v>
      </c>
      <c r="AH108" s="172">
        <f t="shared" si="844"/>
        <v>0</v>
      </c>
      <c r="AI108" s="149">
        <f t="shared" si="844"/>
        <v>1635300000</v>
      </c>
      <c r="AJ108" s="149">
        <f t="shared" si="844"/>
        <v>0</v>
      </c>
      <c r="AK108" s="184">
        <f t="shared" si="844"/>
        <v>1635300000</v>
      </c>
      <c r="AL108" s="149">
        <f t="shared" ref="AL108" si="845">+SUM(AL109:AL113)</f>
        <v>1635300000</v>
      </c>
      <c r="AM108" s="149">
        <f t="shared" si="844"/>
        <v>1635300000</v>
      </c>
      <c r="AN108" s="184">
        <f t="shared" si="844"/>
        <v>0</v>
      </c>
      <c r="AO108" s="149">
        <f t="shared" si="844"/>
        <v>0</v>
      </c>
      <c r="AP108" s="149">
        <f t="shared" si="844"/>
        <v>0</v>
      </c>
      <c r="AQ108" s="149">
        <f t="shared" si="844"/>
        <v>0</v>
      </c>
      <c r="AR108" s="149">
        <f t="shared" si="844"/>
        <v>0</v>
      </c>
      <c r="AS108" s="149">
        <f t="shared" si="844"/>
        <v>0</v>
      </c>
      <c r="AT108" s="149">
        <f t="shared" si="844"/>
        <v>0</v>
      </c>
      <c r="AU108" s="149">
        <f t="shared" si="844"/>
        <v>0</v>
      </c>
      <c r="AV108" s="149">
        <f t="shared" si="844"/>
        <v>0</v>
      </c>
      <c r="AW108" s="149">
        <f t="shared" si="844"/>
        <v>0</v>
      </c>
      <c r="AX108" s="149">
        <f t="shared" si="844"/>
        <v>0</v>
      </c>
      <c r="AY108" s="149">
        <f t="shared" si="844"/>
        <v>1635300000</v>
      </c>
      <c r="AZ108" s="184">
        <f t="shared" si="844"/>
        <v>111414654</v>
      </c>
      <c r="BA108" s="184">
        <f t="shared" si="844"/>
        <v>93427108</v>
      </c>
      <c r="BB108" s="149">
        <f t="shared" si="844"/>
        <v>0</v>
      </c>
      <c r="BC108" s="149">
        <f t="shared" si="844"/>
        <v>0</v>
      </c>
      <c r="BD108" s="149">
        <f t="shared" si="844"/>
        <v>0</v>
      </c>
      <c r="BE108" s="149">
        <f t="shared" si="844"/>
        <v>0</v>
      </c>
      <c r="BF108" s="149">
        <f t="shared" si="844"/>
        <v>0</v>
      </c>
      <c r="BG108" s="149">
        <f t="shared" si="844"/>
        <v>0</v>
      </c>
      <c r="BH108" s="149">
        <f t="shared" si="844"/>
        <v>0</v>
      </c>
      <c r="BI108" s="149">
        <f t="shared" si="844"/>
        <v>0</v>
      </c>
      <c r="BJ108" s="149">
        <f t="shared" si="844"/>
        <v>0</v>
      </c>
      <c r="BK108" s="149">
        <f t="shared" si="844"/>
        <v>0</v>
      </c>
      <c r="BL108" s="149">
        <f t="shared" si="844"/>
        <v>204841762</v>
      </c>
      <c r="BM108" s="184">
        <f t="shared" si="844"/>
        <v>111414654</v>
      </c>
      <c r="BN108" s="184">
        <f t="shared" si="844"/>
        <v>88644684</v>
      </c>
      <c r="BO108" s="149">
        <f t="shared" si="844"/>
        <v>0</v>
      </c>
      <c r="BP108" s="149">
        <f t="shared" si="844"/>
        <v>0</v>
      </c>
      <c r="BQ108" s="149">
        <f t="shared" si="844"/>
        <v>0</v>
      </c>
      <c r="BR108" s="149">
        <f t="shared" si="844"/>
        <v>0</v>
      </c>
      <c r="BS108" s="149">
        <f t="shared" si="844"/>
        <v>0</v>
      </c>
      <c r="BT108" s="149">
        <f t="shared" ref="BT108:CP108" si="846">+SUM(BT109:BT113)</f>
        <v>0</v>
      </c>
      <c r="BU108" s="149">
        <f t="shared" si="846"/>
        <v>0</v>
      </c>
      <c r="BV108" s="149">
        <f t="shared" si="846"/>
        <v>0</v>
      </c>
      <c r="BW108" s="149">
        <f t="shared" si="846"/>
        <v>0</v>
      </c>
      <c r="BX108" s="149">
        <f t="shared" si="846"/>
        <v>0</v>
      </c>
      <c r="BY108" s="149">
        <f t="shared" si="846"/>
        <v>200059338</v>
      </c>
      <c r="BZ108" s="184">
        <f t="shared" si="846"/>
        <v>108566288</v>
      </c>
      <c r="CA108" s="184">
        <f t="shared" si="846"/>
        <v>78962214</v>
      </c>
      <c r="CB108" s="149">
        <f t="shared" si="846"/>
        <v>0</v>
      </c>
      <c r="CC108" s="149">
        <f t="shared" si="846"/>
        <v>0</v>
      </c>
      <c r="CD108" s="149">
        <f t="shared" si="846"/>
        <v>0</v>
      </c>
      <c r="CE108" s="149">
        <f t="shared" si="846"/>
        <v>0</v>
      </c>
      <c r="CF108" s="149">
        <f t="shared" si="846"/>
        <v>0</v>
      </c>
      <c r="CG108" s="149">
        <f t="shared" si="846"/>
        <v>0</v>
      </c>
      <c r="CH108" s="149">
        <f t="shared" si="846"/>
        <v>0</v>
      </c>
      <c r="CI108" s="149">
        <f t="shared" si="846"/>
        <v>0</v>
      </c>
      <c r="CJ108" s="149">
        <f t="shared" si="846"/>
        <v>0</v>
      </c>
      <c r="CK108" s="149">
        <f t="shared" si="846"/>
        <v>0</v>
      </c>
      <c r="CL108" s="149">
        <f t="shared" si="846"/>
        <v>187528502</v>
      </c>
      <c r="CM108" s="184">
        <f t="shared" si="846"/>
        <v>0</v>
      </c>
      <c r="CN108" s="184">
        <f t="shared" si="846"/>
        <v>1523885346</v>
      </c>
      <c r="CO108" s="184">
        <f t="shared" si="846"/>
        <v>4782424</v>
      </c>
      <c r="CP108" s="184">
        <f t="shared" si="846"/>
        <v>12530836</v>
      </c>
      <c r="CQ108" s="192">
        <f t="shared" si="706"/>
        <v>1</v>
      </c>
      <c r="CR108" s="191">
        <f t="shared" si="707"/>
        <v>0.1252624974010885</v>
      </c>
    </row>
    <row r="109" spans="1:96" s="118" customFormat="1" outlineLevel="2" x14ac:dyDescent="0.2">
      <c r="A109" s="108"/>
      <c r="B109" s="340" t="str">
        <f t="shared" si="753"/>
        <v>A-2-0-4-8-110</v>
      </c>
      <c r="C109" s="145" t="s">
        <v>524</v>
      </c>
      <c r="D109" s="133" t="s">
        <v>407</v>
      </c>
      <c r="E109" s="235" t="s">
        <v>416</v>
      </c>
      <c r="F109" s="122">
        <v>125000000</v>
      </c>
      <c r="G109" s="113"/>
      <c r="H109" s="112"/>
      <c r="I109" s="148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16">
        <f t="shared" ref="AE109:AE113" si="847">+G109+I109+K109+M109+O109+Q109+S109+U109+W109+Y109+AA109+AC109</f>
        <v>0</v>
      </c>
      <c r="AF109" s="112">
        <f t="shared" ref="AF109:AF113" si="848">+H109+J109+L109+N109+P109+R109+T109+V109+X109+Z109+AB109+AD109</f>
        <v>0</v>
      </c>
      <c r="AG109" s="115"/>
      <c r="AH109" s="114"/>
      <c r="AI109" s="119">
        <f t="shared" ref="AI109:AI113" si="849">+F109-AE109+AF109-AG109+AH109</f>
        <v>125000000</v>
      </c>
      <c r="AJ109" s="112"/>
      <c r="AK109" s="148">
        <f t="shared" si="789"/>
        <v>125000000</v>
      </c>
      <c r="AL109" s="119">
        <f t="shared" ref="AL109:AL113" si="850">+AI109-AJ109</f>
        <v>125000000</v>
      </c>
      <c r="AM109" s="123">
        <v>125000000</v>
      </c>
      <c r="AN109" s="140">
        <v>0</v>
      </c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19">
        <f t="shared" ref="AY109:AY113" si="851">+SUM(AM109:AX109)</f>
        <v>125000000</v>
      </c>
      <c r="AZ109" s="122">
        <v>14468061</v>
      </c>
      <c r="BA109" s="140">
        <v>5703890</v>
      </c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5">
        <f t="shared" ref="BL109:BL113" si="852">+SUM(AZ109:BK109)</f>
        <v>20171951</v>
      </c>
      <c r="BM109" s="122">
        <v>14468061</v>
      </c>
      <c r="BN109" s="140">
        <v>5477530</v>
      </c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5">
        <f t="shared" ref="BY109:BY113" si="853">+SUM(BM109:BX109)</f>
        <v>19945591</v>
      </c>
      <c r="BZ109" s="122">
        <v>14468061</v>
      </c>
      <c r="CA109" s="140">
        <v>5316766</v>
      </c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5">
        <f t="shared" ref="CL109:CL113" si="854">+SUM(BZ109:CK109)</f>
        <v>19784827</v>
      </c>
      <c r="CM109" s="122">
        <f t="shared" ref="CM109:CM113" si="855">+AI109-AY109</f>
        <v>0</v>
      </c>
      <c r="CN109" s="122">
        <f t="shared" ref="CN109:CN113" si="856">+AM109-AZ109</f>
        <v>110531939</v>
      </c>
      <c r="CO109" s="122">
        <f t="shared" ref="CO109:CO113" si="857">+BL109-BY109</f>
        <v>226360</v>
      </c>
      <c r="CP109" s="122">
        <f t="shared" ref="CP109:CP113" si="858">+BY109-CL109</f>
        <v>160764</v>
      </c>
      <c r="CQ109" s="271">
        <f t="shared" si="706"/>
        <v>1</v>
      </c>
      <c r="CR109" s="272">
        <f t="shared" si="707"/>
        <v>0.161375608</v>
      </c>
    </row>
    <row r="110" spans="1:96" s="108" customFormat="1" outlineLevel="2" x14ac:dyDescent="0.2">
      <c r="B110" s="340" t="str">
        <f t="shared" si="753"/>
        <v>A-2-0-4-8-210</v>
      </c>
      <c r="C110" s="145" t="s">
        <v>525</v>
      </c>
      <c r="D110" s="133" t="s">
        <v>407</v>
      </c>
      <c r="E110" s="235" t="s">
        <v>417</v>
      </c>
      <c r="F110" s="122">
        <v>900000000</v>
      </c>
      <c r="G110" s="120"/>
      <c r="H110" s="119"/>
      <c r="I110" s="140"/>
      <c r="J110" s="128"/>
      <c r="K110" s="128"/>
      <c r="L110" s="128"/>
      <c r="M110" s="128"/>
      <c r="N110" s="129"/>
      <c r="O110" s="129"/>
      <c r="P110" s="129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4">
        <f t="shared" si="847"/>
        <v>0</v>
      </c>
      <c r="AF110" s="119">
        <f t="shared" si="848"/>
        <v>0</v>
      </c>
      <c r="AG110" s="122"/>
      <c r="AH110" s="121"/>
      <c r="AI110" s="126">
        <f t="shared" si="849"/>
        <v>900000000</v>
      </c>
      <c r="AJ110" s="119"/>
      <c r="AK110" s="166">
        <f t="shared" si="789"/>
        <v>900000000</v>
      </c>
      <c r="AL110" s="126">
        <f t="shared" si="850"/>
        <v>900000000</v>
      </c>
      <c r="AM110" s="123">
        <v>900000000</v>
      </c>
      <c r="AN110" s="140">
        <v>0</v>
      </c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19">
        <f t="shared" si="851"/>
        <v>900000000</v>
      </c>
      <c r="AZ110" s="122">
        <v>71472238</v>
      </c>
      <c r="BA110" s="140">
        <v>51195971</v>
      </c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5">
        <f t="shared" si="852"/>
        <v>122668209</v>
      </c>
      <c r="BM110" s="122">
        <v>71472238</v>
      </c>
      <c r="BN110" s="140">
        <v>46723261</v>
      </c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5">
        <f t="shared" si="853"/>
        <v>118195499</v>
      </c>
      <c r="BZ110" s="122">
        <v>68737298</v>
      </c>
      <c r="CA110" s="140">
        <v>49013294</v>
      </c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5">
        <f t="shared" si="854"/>
        <v>117750592</v>
      </c>
      <c r="CM110" s="122">
        <f t="shared" si="855"/>
        <v>0</v>
      </c>
      <c r="CN110" s="122">
        <f t="shared" si="856"/>
        <v>828527762</v>
      </c>
      <c r="CO110" s="122">
        <f t="shared" si="857"/>
        <v>4472710</v>
      </c>
      <c r="CP110" s="122">
        <f t="shared" si="858"/>
        <v>444907</v>
      </c>
      <c r="CQ110" s="271">
        <f t="shared" si="706"/>
        <v>1</v>
      </c>
      <c r="CR110" s="272">
        <f t="shared" si="707"/>
        <v>0.13629801</v>
      </c>
    </row>
    <row r="111" spans="1:96" s="108" customFormat="1" outlineLevel="2" x14ac:dyDescent="0.2">
      <c r="B111" s="340" t="str">
        <f t="shared" si="753"/>
        <v>A-2-0-4-8-310</v>
      </c>
      <c r="C111" s="145" t="s">
        <v>526</v>
      </c>
      <c r="D111" s="133" t="s">
        <v>407</v>
      </c>
      <c r="E111" s="235" t="s">
        <v>418</v>
      </c>
      <c r="F111" s="122">
        <v>300000</v>
      </c>
      <c r="G111" s="120"/>
      <c r="H111" s="119"/>
      <c r="I111" s="140"/>
      <c r="J111" s="128"/>
      <c r="K111" s="128"/>
      <c r="L111" s="128"/>
      <c r="M111" s="128"/>
      <c r="N111" s="129"/>
      <c r="O111" s="129"/>
      <c r="P111" s="129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4">
        <f t="shared" si="847"/>
        <v>0</v>
      </c>
      <c r="AF111" s="119">
        <f t="shared" si="848"/>
        <v>0</v>
      </c>
      <c r="AG111" s="122"/>
      <c r="AH111" s="121"/>
      <c r="AI111" s="126">
        <f t="shared" si="849"/>
        <v>300000</v>
      </c>
      <c r="AJ111" s="119"/>
      <c r="AK111" s="166">
        <f t="shared" si="789"/>
        <v>300000</v>
      </c>
      <c r="AL111" s="126">
        <f t="shared" si="850"/>
        <v>300000</v>
      </c>
      <c r="AM111" s="123">
        <v>300000</v>
      </c>
      <c r="AN111" s="140">
        <v>0</v>
      </c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19">
        <f t="shared" si="851"/>
        <v>300000</v>
      </c>
      <c r="AZ111" s="122">
        <v>62624</v>
      </c>
      <c r="BA111" s="140">
        <v>32005</v>
      </c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5">
        <f t="shared" si="852"/>
        <v>94629</v>
      </c>
      <c r="BM111" s="122">
        <v>62624</v>
      </c>
      <c r="BN111" s="140">
        <v>32005</v>
      </c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5">
        <f t="shared" si="853"/>
        <v>94629</v>
      </c>
      <c r="BZ111" s="122">
        <v>58441</v>
      </c>
      <c r="CA111" s="140">
        <v>36188</v>
      </c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5">
        <f t="shared" si="854"/>
        <v>94629</v>
      </c>
      <c r="CM111" s="122">
        <f t="shared" si="855"/>
        <v>0</v>
      </c>
      <c r="CN111" s="122">
        <f t="shared" si="856"/>
        <v>237376</v>
      </c>
      <c r="CO111" s="122">
        <f t="shared" si="857"/>
        <v>0</v>
      </c>
      <c r="CP111" s="122">
        <f t="shared" si="858"/>
        <v>0</v>
      </c>
      <c r="CQ111" s="271">
        <f t="shared" si="706"/>
        <v>1</v>
      </c>
      <c r="CR111" s="272">
        <f t="shared" si="707"/>
        <v>0.31542999999999999</v>
      </c>
    </row>
    <row r="112" spans="1:96" s="108" customFormat="1" outlineLevel="2" x14ac:dyDescent="0.2">
      <c r="B112" s="340" t="str">
        <f t="shared" si="753"/>
        <v>A-2-0-4-8-510</v>
      </c>
      <c r="C112" s="145" t="s">
        <v>527</v>
      </c>
      <c r="D112" s="133" t="s">
        <v>407</v>
      </c>
      <c r="E112" s="235" t="s">
        <v>419</v>
      </c>
      <c r="F112" s="122">
        <v>190000000</v>
      </c>
      <c r="G112" s="120"/>
      <c r="H112" s="119"/>
      <c r="I112" s="140"/>
      <c r="J112" s="128"/>
      <c r="K112" s="128"/>
      <c r="L112" s="128"/>
      <c r="M112" s="128"/>
      <c r="N112" s="129"/>
      <c r="O112" s="129"/>
      <c r="P112" s="129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4">
        <f t="shared" si="847"/>
        <v>0</v>
      </c>
      <c r="AF112" s="119">
        <f t="shared" si="848"/>
        <v>0</v>
      </c>
      <c r="AG112" s="122"/>
      <c r="AH112" s="121"/>
      <c r="AI112" s="126">
        <f t="shared" si="849"/>
        <v>190000000</v>
      </c>
      <c r="AJ112" s="119"/>
      <c r="AK112" s="166">
        <f t="shared" si="789"/>
        <v>190000000</v>
      </c>
      <c r="AL112" s="126">
        <f t="shared" si="850"/>
        <v>190000000</v>
      </c>
      <c r="AM112" s="123">
        <v>190000000</v>
      </c>
      <c r="AN112" s="140">
        <v>0</v>
      </c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19">
        <f t="shared" si="851"/>
        <v>190000000</v>
      </c>
      <c r="AZ112" s="122">
        <v>9336853</v>
      </c>
      <c r="BA112" s="140">
        <v>12888055</v>
      </c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5">
        <f t="shared" si="852"/>
        <v>22224908</v>
      </c>
      <c r="BM112" s="122">
        <v>9336853</v>
      </c>
      <c r="BN112" s="140">
        <v>12888055</v>
      </c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5">
        <f t="shared" si="853"/>
        <v>22224908</v>
      </c>
      <c r="BZ112" s="122">
        <v>9336853</v>
      </c>
      <c r="CA112" s="140">
        <v>962890</v>
      </c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5">
        <f t="shared" si="854"/>
        <v>10299743</v>
      </c>
      <c r="CM112" s="122">
        <f t="shared" si="855"/>
        <v>0</v>
      </c>
      <c r="CN112" s="122">
        <f t="shared" si="856"/>
        <v>180663147</v>
      </c>
      <c r="CO112" s="122">
        <f t="shared" si="857"/>
        <v>0</v>
      </c>
      <c r="CP112" s="122">
        <f t="shared" si="858"/>
        <v>11925165</v>
      </c>
      <c r="CQ112" s="271">
        <f t="shared" si="706"/>
        <v>1</v>
      </c>
      <c r="CR112" s="272">
        <f t="shared" si="707"/>
        <v>0.1169732</v>
      </c>
    </row>
    <row r="113" spans="1:96" s="108" customFormat="1" outlineLevel="2" x14ac:dyDescent="0.2">
      <c r="B113" s="340" t="str">
        <f t="shared" si="753"/>
        <v>A-2-0-4-8-610</v>
      </c>
      <c r="C113" s="145" t="s">
        <v>528</v>
      </c>
      <c r="D113" s="133" t="s">
        <v>407</v>
      </c>
      <c r="E113" s="235" t="s">
        <v>420</v>
      </c>
      <c r="F113" s="122">
        <v>420000000</v>
      </c>
      <c r="G113" s="120"/>
      <c r="H113" s="119"/>
      <c r="I113" s="140"/>
      <c r="J113" s="128"/>
      <c r="K113" s="128"/>
      <c r="L113" s="128"/>
      <c r="M113" s="128"/>
      <c r="N113" s="129"/>
      <c r="O113" s="129"/>
      <c r="P113" s="129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4">
        <f t="shared" si="847"/>
        <v>0</v>
      </c>
      <c r="AF113" s="119">
        <f t="shared" si="848"/>
        <v>0</v>
      </c>
      <c r="AG113" s="122"/>
      <c r="AH113" s="121"/>
      <c r="AI113" s="126">
        <f t="shared" si="849"/>
        <v>420000000</v>
      </c>
      <c r="AJ113" s="119"/>
      <c r="AK113" s="166">
        <f t="shared" si="789"/>
        <v>420000000</v>
      </c>
      <c r="AL113" s="126">
        <f t="shared" si="850"/>
        <v>420000000</v>
      </c>
      <c r="AM113" s="123">
        <v>420000000</v>
      </c>
      <c r="AN113" s="140">
        <v>0</v>
      </c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19">
        <f t="shared" si="851"/>
        <v>420000000</v>
      </c>
      <c r="AZ113" s="122">
        <v>16074878</v>
      </c>
      <c r="BA113" s="140">
        <v>23607187</v>
      </c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5">
        <f t="shared" si="852"/>
        <v>39682065</v>
      </c>
      <c r="BM113" s="122">
        <v>16074878</v>
      </c>
      <c r="BN113" s="140">
        <v>23523833</v>
      </c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5">
        <f t="shared" si="853"/>
        <v>39598711</v>
      </c>
      <c r="BZ113" s="122">
        <v>15965635</v>
      </c>
      <c r="CA113" s="140">
        <v>23633076</v>
      </c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5">
        <f t="shared" si="854"/>
        <v>39598711</v>
      </c>
      <c r="CM113" s="122">
        <f t="shared" si="855"/>
        <v>0</v>
      </c>
      <c r="CN113" s="122">
        <f t="shared" si="856"/>
        <v>403925122</v>
      </c>
      <c r="CO113" s="122">
        <f t="shared" si="857"/>
        <v>83354</v>
      </c>
      <c r="CP113" s="122">
        <f t="shared" si="858"/>
        <v>0</v>
      </c>
      <c r="CQ113" s="271">
        <f t="shared" si="706"/>
        <v>1</v>
      </c>
      <c r="CR113" s="272">
        <f t="shared" si="707"/>
        <v>9.4481107142857138E-2</v>
      </c>
    </row>
    <row r="114" spans="1:96" s="137" customFormat="1" ht="20.25" customHeight="1" outlineLevel="1" x14ac:dyDescent="0.25">
      <c r="A114" s="134"/>
      <c r="B114" s="339"/>
      <c r="C114" s="141" t="s">
        <v>634</v>
      </c>
      <c r="D114" s="135" t="s">
        <v>407</v>
      </c>
      <c r="E114" s="312" t="s">
        <v>635</v>
      </c>
      <c r="F114" s="184">
        <f>+SUM(F115:F117)</f>
        <v>95000000</v>
      </c>
      <c r="G114" s="156">
        <f t="shared" ref="G114:BS114" si="859">+SUM(G115:G117)</f>
        <v>0</v>
      </c>
      <c r="H114" s="149">
        <f t="shared" si="859"/>
        <v>0</v>
      </c>
      <c r="I114" s="184">
        <f t="shared" si="859"/>
        <v>0</v>
      </c>
      <c r="J114" s="149">
        <f t="shared" si="859"/>
        <v>0</v>
      </c>
      <c r="K114" s="149">
        <f t="shared" si="859"/>
        <v>0</v>
      </c>
      <c r="L114" s="149">
        <f t="shared" si="859"/>
        <v>0</v>
      </c>
      <c r="M114" s="149">
        <f t="shared" si="859"/>
        <v>0</v>
      </c>
      <c r="N114" s="149">
        <f t="shared" si="859"/>
        <v>0</v>
      </c>
      <c r="O114" s="149">
        <f t="shared" si="859"/>
        <v>0</v>
      </c>
      <c r="P114" s="149">
        <f t="shared" si="859"/>
        <v>0</v>
      </c>
      <c r="Q114" s="149">
        <f t="shared" si="859"/>
        <v>0</v>
      </c>
      <c r="R114" s="149">
        <f t="shared" si="859"/>
        <v>0</v>
      </c>
      <c r="S114" s="149">
        <f t="shared" si="859"/>
        <v>0</v>
      </c>
      <c r="T114" s="149">
        <f t="shared" si="859"/>
        <v>0</v>
      </c>
      <c r="U114" s="149">
        <f t="shared" si="859"/>
        <v>0</v>
      </c>
      <c r="V114" s="149">
        <f t="shared" si="859"/>
        <v>0</v>
      </c>
      <c r="W114" s="149">
        <f t="shared" si="859"/>
        <v>0</v>
      </c>
      <c r="X114" s="149">
        <f t="shared" si="859"/>
        <v>0</v>
      </c>
      <c r="Y114" s="149">
        <f t="shared" si="859"/>
        <v>0</v>
      </c>
      <c r="Z114" s="149">
        <f t="shared" si="859"/>
        <v>0</v>
      </c>
      <c r="AA114" s="149">
        <f t="shared" si="859"/>
        <v>0</v>
      </c>
      <c r="AB114" s="149">
        <f t="shared" si="859"/>
        <v>0</v>
      </c>
      <c r="AC114" s="149">
        <f t="shared" si="859"/>
        <v>0</v>
      </c>
      <c r="AD114" s="149">
        <f t="shared" si="859"/>
        <v>0</v>
      </c>
      <c r="AE114" s="156">
        <f t="shared" si="859"/>
        <v>0</v>
      </c>
      <c r="AF114" s="149">
        <f t="shared" si="859"/>
        <v>0</v>
      </c>
      <c r="AG114" s="184">
        <f t="shared" si="859"/>
        <v>0</v>
      </c>
      <c r="AH114" s="172">
        <f t="shared" si="859"/>
        <v>0</v>
      </c>
      <c r="AI114" s="149">
        <f t="shared" si="859"/>
        <v>95000000</v>
      </c>
      <c r="AJ114" s="149">
        <f t="shared" si="859"/>
        <v>0</v>
      </c>
      <c r="AK114" s="184">
        <f t="shared" si="859"/>
        <v>7865553</v>
      </c>
      <c r="AL114" s="149">
        <f t="shared" ref="AL114" si="860">+SUM(AL115:AL117)</f>
        <v>95000000</v>
      </c>
      <c r="AM114" s="149">
        <f t="shared" si="859"/>
        <v>0</v>
      </c>
      <c r="AN114" s="184">
        <f t="shared" si="859"/>
        <v>7865553</v>
      </c>
      <c r="AO114" s="149">
        <f t="shared" si="859"/>
        <v>0</v>
      </c>
      <c r="AP114" s="149">
        <f t="shared" si="859"/>
        <v>0</v>
      </c>
      <c r="AQ114" s="149">
        <f t="shared" si="859"/>
        <v>0</v>
      </c>
      <c r="AR114" s="149">
        <f t="shared" si="859"/>
        <v>0</v>
      </c>
      <c r="AS114" s="149">
        <f t="shared" si="859"/>
        <v>0</v>
      </c>
      <c r="AT114" s="149">
        <f t="shared" si="859"/>
        <v>0</v>
      </c>
      <c r="AU114" s="149">
        <f t="shared" si="859"/>
        <v>0</v>
      </c>
      <c r="AV114" s="149">
        <f t="shared" si="859"/>
        <v>0</v>
      </c>
      <c r="AW114" s="149">
        <f t="shared" si="859"/>
        <v>0</v>
      </c>
      <c r="AX114" s="149">
        <f t="shared" si="859"/>
        <v>0</v>
      </c>
      <c r="AY114" s="149">
        <f t="shared" si="859"/>
        <v>7865553</v>
      </c>
      <c r="AZ114" s="184">
        <f t="shared" si="859"/>
        <v>0</v>
      </c>
      <c r="BA114" s="184">
        <f t="shared" si="859"/>
        <v>7636236</v>
      </c>
      <c r="BB114" s="149">
        <f t="shared" si="859"/>
        <v>0</v>
      </c>
      <c r="BC114" s="149">
        <f t="shared" si="859"/>
        <v>0</v>
      </c>
      <c r="BD114" s="149">
        <f t="shared" si="859"/>
        <v>0</v>
      </c>
      <c r="BE114" s="149">
        <f t="shared" si="859"/>
        <v>0</v>
      </c>
      <c r="BF114" s="149">
        <f t="shared" si="859"/>
        <v>0</v>
      </c>
      <c r="BG114" s="149">
        <f t="shared" si="859"/>
        <v>0</v>
      </c>
      <c r="BH114" s="149">
        <f t="shared" si="859"/>
        <v>0</v>
      </c>
      <c r="BI114" s="149">
        <f t="shared" si="859"/>
        <v>0</v>
      </c>
      <c r="BJ114" s="149">
        <f t="shared" si="859"/>
        <v>0</v>
      </c>
      <c r="BK114" s="149">
        <f t="shared" si="859"/>
        <v>0</v>
      </c>
      <c r="BL114" s="149">
        <f t="shared" si="859"/>
        <v>7636236</v>
      </c>
      <c r="BM114" s="184">
        <f t="shared" si="859"/>
        <v>0</v>
      </c>
      <c r="BN114" s="184">
        <f t="shared" si="859"/>
        <v>7636236</v>
      </c>
      <c r="BO114" s="149">
        <f t="shared" si="859"/>
        <v>0</v>
      </c>
      <c r="BP114" s="149">
        <f t="shared" si="859"/>
        <v>0</v>
      </c>
      <c r="BQ114" s="149">
        <f t="shared" si="859"/>
        <v>0</v>
      </c>
      <c r="BR114" s="149">
        <f t="shared" si="859"/>
        <v>0</v>
      </c>
      <c r="BS114" s="149">
        <f t="shared" si="859"/>
        <v>0</v>
      </c>
      <c r="BT114" s="149">
        <f t="shared" ref="BT114:CP114" si="861">+SUM(BT115:BT117)</f>
        <v>0</v>
      </c>
      <c r="BU114" s="149">
        <f t="shared" si="861"/>
        <v>0</v>
      </c>
      <c r="BV114" s="149">
        <f t="shared" si="861"/>
        <v>0</v>
      </c>
      <c r="BW114" s="149">
        <f t="shared" si="861"/>
        <v>0</v>
      </c>
      <c r="BX114" s="149">
        <f t="shared" si="861"/>
        <v>0</v>
      </c>
      <c r="BY114" s="149">
        <f t="shared" si="861"/>
        <v>7636236</v>
      </c>
      <c r="BZ114" s="184">
        <f t="shared" si="861"/>
        <v>0</v>
      </c>
      <c r="CA114" s="184">
        <f t="shared" si="861"/>
        <v>0</v>
      </c>
      <c r="CB114" s="149">
        <f t="shared" si="861"/>
        <v>0</v>
      </c>
      <c r="CC114" s="149">
        <f t="shared" si="861"/>
        <v>0</v>
      </c>
      <c r="CD114" s="149">
        <f t="shared" si="861"/>
        <v>0</v>
      </c>
      <c r="CE114" s="149">
        <f t="shared" si="861"/>
        <v>0</v>
      </c>
      <c r="CF114" s="149">
        <f t="shared" si="861"/>
        <v>0</v>
      </c>
      <c r="CG114" s="149">
        <f t="shared" si="861"/>
        <v>0</v>
      </c>
      <c r="CH114" s="149">
        <f t="shared" si="861"/>
        <v>0</v>
      </c>
      <c r="CI114" s="149">
        <f t="shared" si="861"/>
        <v>0</v>
      </c>
      <c r="CJ114" s="149">
        <f t="shared" si="861"/>
        <v>0</v>
      </c>
      <c r="CK114" s="149">
        <f t="shared" si="861"/>
        <v>0</v>
      </c>
      <c r="CL114" s="149">
        <f t="shared" si="861"/>
        <v>0</v>
      </c>
      <c r="CM114" s="184">
        <f t="shared" si="861"/>
        <v>87134447</v>
      </c>
      <c r="CN114" s="184">
        <f t="shared" si="861"/>
        <v>0</v>
      </c>
      <c r="CO114" s="184">
        <f t="shared" si="861"/>
        <v>0</v>
      </c>
      <c r="CP114" s="184">
        <f t="shared" si="861"/>
        <v>7636236</v>
      </c>
      <c r="CQ114" s="192">
        <f t="shared" si="706"/>
        <v>8.2795294736842107E-2</v>
      </c>
      <c r="CR114" s="191">
        <f t="shared" si="707"/>
        <v>8.0381431578947365E-2</v>
      </c>
    </row>
    <row r="115" spans="1:96" s="108" customFormat="1" outlineLevel="2" x14ac:dyDescent="0.2">
      <c r="B115" s="340" t="str">
        <f t="shared" si="753"/>
        <v>A-2-0-4-9-110</v>
      </c>
      <c r="C115" s="145" t="s">
        <v>529</v>
      </c>
      <c r="D115" s="133" t="s">
        <v>407</v>
      </c>
      <c r="E115" s="235" t="s">
        <v>421</v>
      </c>
      <c r="F115" s="122">
        <v>70000000</v>
      </c>
      <c r="G115" s="120"/>
      <c r="H115" s="119"/>
      <c r="I115" s="140"/>
      <c r="J115" s="128"/>
      <c r="K115" s="128"/>
      <c r="L115" s="128"/>
      <c r="M115" s="128"/>
      <c r="N115" s="129"/>
      <c r="O115" s="129"/>
      <c r="P115" s="129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4">
        <f t="shared" ref="AE115:AE117" si="862">+G115+I115+K115+M115+O115+Q115+S115+U115+W115+Y115+AA115+AC115</f>
        <v>0</v>
      </c>
      <c r="AF115" s="119">
        <f t="shared" ref="AF115:AF117" si="863">+H115+J115+L115+N115+P115+R115+T115+V115+X115+Z115+AB115+AD115</f>
        <v>0</v>
      </c>
      <c r="AG115" s="122"/>
      <c r="AH115" s="121"/>
      <c r="AI115" s="126">
        <f t="shared" ref="AI115:AI117" si="864">+F115-AE115+AF115-AG115+AH115</f>
        <v>70000000</v>
      </c>
      <c r="AJ115" s="119"/>
      <c r="AK115" s="166">
        <f t="shared" si="789"/>
        <v>0</v>
      </c>
      <c r="AL115" s="126">
        <f t="shared" ref="AL115:AL117" si="865">+AI115-AJ115</f>
        <v>70000000</v>
      </c>
      <c r="AM115" s="123">
        <v>0</v>
      </c>
      <c r="AN115" s="140">
        <v>0</v>
      </c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19">
        <f t="shared" ref="AY115:AY117" si="866">+SUM(AM115:AX115)</f>
        <v>0</v>
      </c>
      <c r="AZ115" s="122">
        <v>0</v>
      </c>
      <c r="BA115" s="140">
        <v>0</v>
      </c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5">
        <f t="shared" ref="BL115:BL117" si="867">+SUM(AZ115:BK115)</f>
        <v>0</v>
      </c>
      <c r="BM115" s="122">
        <v>0</v>
      </c>
      <c r="BN115" s="140">
        <v>0</v>
      </c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5">
        <f t="shared" ref="BY115:BY117" si="868">+SUM(BM115:BX115)</f>
        <v>0</v>
      </c>
      <c r="BZ115" s="122">
        <v>0</v>
      </c>
      <c r="CA115" s="140">
        <v>0</v>
      </c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5">
        <f t="shared" ref="CL115:CL117" si="869">+SUM(BZ115:CK115)</f>
        <v>0</v>
      </c>
      <c r="CM115" s="122">
        <f t="shared" ref="CM115:CM117" si="870">+AI115-AY115</f>
        <v>70000000</v>
      </c>
      <c r="CN115" s="122">
        <f t="shared" ref="CN115:CN117" si="871">+AM115-AZ115</f>
        <v>0</v>
      </c>
      <c r="CO115" s="122">
        <f t="shared" ref="CO115:CO117" si="872">+BL115-BY115</f>
        <v>0</v>
      </c>
      <c r="CP115" s="122">
        <f t="shared" ref="CP115:CP117" si="873">+BY115-CL115</f>
        <v>0</v>
      </c>
      <c r="CQ115" s="271">
        <f t="shared" si="706"/>
        <v>0</v>
      </c>
      <c r="CR115" s="272">
        <f t="shared" si="707"/>
        <v>0</v>
      </c>
    </row>
    <row r="116" spans="1:96" s="118" customFormat="1" outlineLevel="2" x14ac:dyDescent="0.2">
      <c r="A116" s="108"/>
      <c r="B116" s="340" t="str">
        <f t="shared" si="753"/>
        <v>A-2-0-4-9-810</v>
      </c>
      <c r="C116" s="145" t="s">
        <v>531</v>
      </c>
      <c r="D116" s="133" t="s">
        <v>407</v>
      </c>
      <c r="E116" s="235" t="s">
        <v>422</v>
      </c>
      <c r="F116" s="122">
        <v>5000000</v>
      </c>
      <c r="G116" s="113"/>
      <c r="H116" s="112"/>
      <c r="I116" s="148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16">
        <f t="shared" si="862"/>
        <v>0</v>
      </c>
      <c r="AF116" s="112">
        <f t="shared" si="863"/>
        <v>0</v>
      </c>
      <c r="AG116" s="115"/>
      <c r="AH116" s="114"/>
      <c r="AI116" s="119">
        <f t="shared" si="864"/>
        <v>5000000</v>
      </c>
      <c r="AJ116" s="112"/>
      <c r="AK116" s="148">
        <f t="shared" si="789"/>
        <v>0</v>
      </c>
      <c r="AL116" s="119">
        <f t="shared" si="865"/>
        <v>5000000</v>
      </c>
      <c r="AM116" s="123">
        <v>0</v>
      </c>
      <c r="AN116" s="140">
        <v>0</v>
      </c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19">
        <f t="shared" si="866"/>
        <v>0</v>
      </c>
      <c r="AZ116" s="122">
        <v>0</v>
      </c>
      <c r="BA116" s="140">
        <v>0</v>
      </c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5">
        <f t="shared" si="867"/>
        <v>0</v>
      </c>
      <c r="BM116" s="122">
        <v>0</v>
      </c>
      <c r="BN116" s="140">
        <v>0</v>
      </c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5">
        <f t="shared" si="868"/>
        <v>0</v>
      </c>
      <c r="BZ116" s="122">
        <v>0</v>
      </c>
      <c r="CA116" s="140">
        <v>0</v>
      </c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5">
        <f t="shared" si="869"/>
        <v>0</v>
      </c>
      <c r="CM116" s="122">
        <f t="shared" si="870"/>
        <v>5000000</v>
      </c>
      <c r="CN116" s="122">
        <f t="shared" si="871"/>
        <v>0</v>
      </c>
      <c r="CO116" s="122">
        <f t="shared" si="872"/>
        <v>0</v>
      </c>
      <c r="CP116" s="122">
        <f t="shared" si="873"/>
        <v>0</v>
      </c>
      <c r="CQ116" s="271">
        <f t="shared" si="706"/>
        <v>0</v>
      </c>
      <c r="CR116" s="272">
        <f t="shared" si="707"/>
        <v>0</v>
      </c>
    </row>
    <row r="117" spans="1:96" s="108" customFormat="1" outlineLevel="2" x14ac:dyDescent="0.2">
      <c r="B117" s="340" t="str">
        <f t="shared" si="753"/>
        <v>A-2-0-4-9-1110</v>
      </c>
      <c r="C117" s="145" t="s">
        <v>530</v>
      </c>
      <c r="D117" s="133" t="s">
        <v>407</v>
      </c>
      <c r="E117" s="235" t="s">
        <v>424</v>
      </c>
      <c r="F117" s="122">
        <v>20000000</v>
      </c>
      <c r="G117" s="120"/>
      <c r="H117" s="119"/>
      <c r="I117" s="140"/>
      <c r="J117" s="128"/>
      <c r="K117" s="128"/>
      <c r="L117" s="128"/>
      <c r="M117" s="129"/>
      <c r="N117" s="129"/>
      <c r="O117" s="129"/>
      <c r="P117" s="129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4">
        <f t="shared" si="862"/>
        <v>0</v>
      </c>
      <c r="AF117" s="119">
        <f t="shared" si="863"/>
        <v>0</v>
      </c>
      <c r="AG117" s="122"/>
      <c r="AH117" s="121"/>
      <c r="AI117" s="126">
        <f t="shared" si="864"/>
        <v>20000000</v>
      </c>
      <c r="AJ117" s="119"/>
      <c r="AK117" s="166">
        <f t="shared" si="789"/>
        <v>7865553</v>
      </c>
      <c r="AL117" s="126">
        <f t="shared" si="865"/>
        <v>20000000</v>
      </c>
      <c r="AM117" s="123">
        <v>0</v>
      </c>
      <c r="AN117" s="140">
        <v>7865553</v>
      </c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19">
        <f t="shared" si="866"/>
        <v>7865553</v>
      </c>
      <c r="AZ117" s="122">
        <v>0</v>
      </c>
      <c r="BA117" s="140">
        <v>7636236</v>
      </c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5">
        <f t="shared" si="867"/>
        <v>7636236</v>
      </c>
      <c r="BM117" s="122">
        <v>0</v>
      </c>
      <c r="BN117" s="140">
        <v>7636236</v>
      </c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5">
        <f t="shared" si="868"/>
        <v>7636236</v>
      </c>
      <c r="BZ117" s="122">
        <v>0</v>
      </c>
      <c r="CA117" s="140">
        <v>0</v>
      </c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5">
        <f t="shared" si="869"/>
        <v>0</v>
      </c>
      <c r="CM117" s="122">
        <f t="shared" si="870"/>
        <v>12134447</v>
      </c>
      <c r="CN117" s="122">
        <f t="shared" si="871"/>
        <v>0</v>
      </c>
      <c r="CO117" s="122">
        <f t="shared" si="872"/>
        <v>0</v>
      </c>
      <c r="CP117" s="122">
        <f t="shared" si="873"/>
        <v>7636236</v>
      </c>
      <c r="CQ117" s="271">
        <f t="shared" si="706"/>
        <v>0.39327764999999998</v>
      </c>
      <c r="CR117" s="272">
        <f t="shared" si="707"/>
        <v>0.38181179999999998</v>
      </c>
    </row>
    <row r="118" spans="1:96" s="137" customFormat="1" ht="20.25" customHeight="1" outlineLevel="1" x14ac:dyDescent="0.25">
      <c r="A118" s="134"/>
      <c r="B118" s="339"/>
      <c r="C118" s="141" t="s">
        <v>636</v>
      </c>
      <c r="D118" s="135" t="s">
        <v>407</v>
      </c>
      <c r="E118" s="312" t="s">
        <v>637</v>
      </c>
      <c r="F118" s="184">
        <f>+F119</f>
        <v>1429453404</v>
      </c>
      <c r="G118" s="156">
        <f t="shared" ref="G118:BS118" si="874">+G119</f>
        <v>0</v>
      </c>
      <c r="H118" s="149">
        <f t="shared" si="874"/>
        <v>0</v>
      </c>
      <c r="I118" s="184">
        <f t="shared" si="874"/>
        <v>0</v>
      </c>
      <c r="J118" s="149">
        <f t="shared" si="874"/>
        <v>0</v>
      </c>
      <c r="K118" s="149">
        <f t="shared" si="874"/>
        <v>0</v>
      </c>
      <c r="L118" s="149">
        <f t="shared" si="874"/>
        <v>0</v>
      </c>
      <c r="M118" s="149">
        <f t="shared" si="874"/>
        <v>0</v>
      </c>
      <c r="N118" s="149">
        <f t="shared" si="874"/>
        <v>0</v>
      </c>
      <c r="O118" s="149">
        <f t="shared" si="874"/>
        <v>0</v>
      </c>
      <c r="P118" s="149">
        <f t="shared" si="874"/>
        <v>0</v>
      </c>
      <c r="Q118" s="149">
        <f t="shared" si="874"/>
        <v>0</v>
      </c>
      <c r="R118" s="149">
        <f t="shared" si="874"/>
        <v>0</v>
      </c>
      <c r="S118" s="149">
        <f t="shared" si="874"/>
        <v>0</v>
      </c>
      <c r="T118" s="149">
        <f t="shared" si="874"/>
        <v>0</v>
      </c>
      <c r="U118" s="149">
        <f t="shared" si="874"/>
        <v>0</v>
      </c>
      <c r="V118" s="149">
        <f t="shared" si="874"/>
        <v>0</v>
      </c>
      <c r="W118" s="149">
        <f t="shared" si="874"/>
        <v>0</v>
      </c>
      <c r="X118" s="149">
        <f t="shared" si="874"/>
        <v>0</v>
      </c>
      <c r="Y118" s="149">
        <f t="shared" si="874"/>
        <v>0</v>
      </c>
      <c r="Z118" s="149">
        <f t="shared" si="874"/>
        <v>0</v>
      </c>
      <c r="AA118" s="149">
        <f t="shared" si="874"/>
        <v>0</v>
      </c>
      <c r="AB118" s="149">
        <f t="shared" si="874"/>
        <v>0</v>
      </c>
      <c r="AC118" s="149">
        <f t="shared" si="874"/>
        <v>0</v>
      </c>
      <c r="AD118" s="149">
        <f t="shared" si="874"/>
        <v>0</v>
      </c>
      <c r="AE118" s="156">
        <f t="shared" si="874"/>
        <v>0</v>
      </c>
      <c r="AF118" s="149">
        <f t="shared" si="874"/>
        <v>0</v>
      </c>
      <c r="AG118" s="184">
        <f t="shared" si="874"/>
        <v>469393639</v>
      </c>
      <c r="AH118" s="172">
        <f t="shared" si="874"/>
        <v>0</v>
      </c>
      <c r="AI118" s="149">
        <f t="shared" si="874"/>
        <v>960059765</v>
      </c>
      <c r="AJ118" s="149">
        <f t="shared" si="874"/>
        <v>0</v>
      </c>
      <c r="AK118" s="184">
        <f t="shared" si="874"/>
        <v>960059765</v>
      </c>
      <c r="AL118" s="149">
        <f t="shared" si="874"/>
        <v>960059765</v>
      </c>
      <c r="AM118" s="149">
        <f t="shared" si="874"/>
        <v>937274886</v>
      </c>
      <c r="AN118" s="184">
        <f t="shared" si="874"/>
        <v>22784879</v>
      </c>
      <c r="AO118" s="149">
        <f t="shared" si="874"/>
        <v>0</v>
      </c>
      <c r="AP118" s="149">
        <f t="shared" si="874"/>
        <v>0</v>
      </c>
      <c r="AQ118" s="149">
        <f t="shared" si="874"/>
        <v>0</v>
      </c>
      <c r="AR118" s="149">
        <f t="shared" si="874"/>
        <v>0</v>
      </c>
      <c r="AS118" s="149">
        <f t="shared" si="874"/>
        <v>0</v>
      </c>
      <c r="AT118" s="149">
        <f t="shared" si="874"/>
        <v>0</v>
      </c>
      <c r="AU118" s="149">
        <f t="shared" si="874"/>
        <v>0</v>
      </c>
      <c r="AV118" s="149">
        <f t="shared" si="874"/>
        <v>0</v>
      </c>
      <c r="AW118" s="149">
        <f t="shared" si="874"/>
        <v>0</v>
      </c>
      <c r="AX118" s="149">
        <f t="shared" si="874"/>
        <v>0</v>
      </c>
      <c r="AY118" s="149">
        <f t="shared" si="874"/>
        <v>960059765</v>
      </c>
      <c r="AZ118" s="184">
        <f t="shared" si="874"/>
        <v>937274886</v>
      </c>
      <c r="BA118" s="184">
        <f t="shared" si="874"/>
        <v>20484879</v>
      </c>
      <c r="BB118" s="149">
        <f t="shared" si="874"/>
        <v>0</v>
      </c>
      <c r="BC118" s="149">
        <f t="shared" si="874"/>
        <v>0</v>
      </c>
      <c r="BD118" s="149">
        <f t="shared" si="874"/>
        <v>0</v>
      </c>
      <c r="BE118" s="149">
        <f t="shared" si="874"/>
        <v>0</v>
      </c>
      <c r="BF118" s="149">
        <f t="shared" si="874"/>
        <v>0</v>
      </c>
      <c r="BG118" s="149">
        <f t="shared" si="874"/>
        <v>0</v>
      </c>
      <c r="BH118" s="149">
        <f t="shared" si="874"/>
        <v>0</v>
      </c>
      <c r="BI118" s="149">
        <f t="shared" si="874"/>
        <v>0</v>
      </c>
      <c r="BJ118" s="149">
        <f t="shared" si="874"/>
        <v>0</v>
      </c>
      <c r="BK118" s="149">
        <f t="shared" si="874"/>
        <v>0</v>
      </c>
      <c r="BL118" s="149">
        <f t="shared" si="874"/>
        <v>957759765</v>
      </c>
      <c r="BM118" s="184">
        <f t="shared" si="874"/>
        <v>92483588</v>
      </c>
      <c r="BN118" s="184">
        <f t="shared" si="874"/>
        <v>86088259</v>
      </c>
      <c r="BO118" s="149">
        <f t="shared" si="874"/>
        <v>0</v>
      </c>
      <c r="BP118" s="149">
        <f t="shared" si="874"/>
        <v>0</v>
      </c>
      <c r="BQ118" s="149">
        <f t="shared" si="874"/>
        <v>0</v>
      </c>
      <c r="BR118" s="149">
        <f t="shared" si="874"/>
        <v>0</v>
      </c>
      <c r="BS118" s="149">
        <f t="shared" si="874"/>
        <v>0</v>
      </c>
      <c r="BT118" s="149">
        <f t="shared" ref="BT118:CP118" si="875">+BT119</f>
        <v>0</v>
      </c>
      <c r="BU118" s="149">
        <f t="shared" si="875"/>
        <v>0</v>
      </c>
      <c r="BV118" s="149">
        <f t="shared" si="875"/>
        <v>0</v>
      </c>
      <c r="BW118" s="149">
        <f t="shared" si="875"/>
        <v>0</v>
      </c>
      <c r="BX118" s="149">
        <f t="shared" si="875"/>
        <v>0</v>
      </c>
      <c r="BY118" s="149">
        <f t="shared" si="875"/>
        <v>178571847</v>
      </c>
      <c r="BZ118" s="184">
        <f t="shared" si="875"/>
        <v>69797526</v>
      </c>
      <c r="CA118" s="184">
        <f t="shared" si="875"/>
        <v>108774321</v>
      </c>
      <c r="CB118" s="149">
        <f t="shared" si="875"/>
        <v>0</v>
      </c>
      <c r="CC118" s="149">
        <f t="shared" si="875"/>
        <v>0</v>
      </c>
      <c r="CD118" s="149">
        <f t="shared" si="875"/>
        <v>0</v>
      </c>
      <c r="CE118" s="149">
        <f t="shared" si="875"/>
        <v>0</v>
      </c>
      <c r="CF118" s="149">
        <f t="shared" si="875"/>
        <v>0</v>
      </c>
      <c r="CG118" s="149">
        <f t="shared" si="875"/>
        <v>0</v>
      </c>
      <c r="CH118" s="149">
        <f t="shared" si="875"/>
        <v>0</v>
      </c>
      <c r="CI118" s="149">
        <f t="shared" si="875"/>
        <v>0</v>
      </c>
      <c r="CJ118" s="149">
        <f t="shared" si="875"/>
        <v>0</v>
      </c>
      <c r="CK118" s="149">
        <f t="shared" si="875"/>
        <v>0</v>
      </c>
      <c r="CL118" s="149">
        <f t="shared" si="875"/>
        <v>178571847</v>
      </c>
      <c r="CM118" s="184">
        <f t="shared" si="875"/>
        <v>0</v>
      </c>
      <c r="CN118" s="184">
        <f t="shared" si="875"/>
        <v>0</v>
      </c>
      <c r="CO118" s="184">
        <f t="shared" si="875"/>
        <v>779187918</v>
      </c>
      <c r="CP118" s="184">
        <f t="shared" si="875"/>
        <v>0</v>
      </c>
      <c r="CQ118" s="192">
        <f t="shared" si="706"/>
        <v>1</v>
      </c>
      <c r="CR118" s="191">
        <f t="shared" si="707"/>
        <v>0.99760431581048503</v>
      </c>
    </row>
    <row r="119" spans="1:96" s="108" customFormat="1" outlineLevel="2" x14ac:dyDescent="0.2">
      <c r="B119" s="340" t="str">
        <f t="shared" si="753"/>
        <v>A-2-0-4-10-210</v>
      </c>
      <c r="C119" s="145" t="s">
        <v>489</v>
      </c>
      <c r="D119" s="133" t="s">
        <v>407</v>
      </c>
      <c r="E119" s="235" t="s">
        <v>425</v>
      </c>
      <c r="F119" s="122">
        <v>1429453404</v>
      </c>
      <c r="G119" s="120"/>
      <c r="H119" s="119"/>
      <c r="I119" s="140"/>
      <c r="J119" s="128"/>
      <c r="K119" s="128"/>
      <c r="L119" s="128"/>
      <c r="M119" s="129"/>
      <c r="N119" s="129"/>
      <c r="O119" s="129"/>
      <c r="P119" s="129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4">
        <f t="shared" ref="AE119" si="876">+G119+I119+K119+M119+O119+Q119+S119+U119+W119+Y119+AA119+AC119</f>
        <v>0</v>
      </c>
      <c r="AF119" s="119">
        <f t="shared" ref="AF119" si="877">+H119+J119+L119+N119+P119+R119+T119+V119+X119+Z119+AB119+AD119</f>
        <v>0</v>
      </c>
      <c r="AG119" s="122">
        <v>469393639</v>
      </c>
      <c r="AH119" s="121"/>
      <c r="AI119" s="126">
        <f t="shared" ref="AI119" si="878">+F119-AE119+AF119-AG119+AH119</f>
        <v>960059765</v>
      </c>
      <c r="AJ119" s="119"/>
      <c r="AK119" s="166">
        <f t="shared" si="789"/>
        <v>960059765</v>
      </c>
      <c r="AL119" s="126">
        <f t="shared" ref="AL119" si="879">+AI119-AJ119</f>
        <v>960059765</v>
      </c>
      <c r="AM119" s="123">
        <v>937274886</v>
      </c>
      <c r="AN119" s="140">
        <v>22784879</v>
      </c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19">
        <f t="shared" ref="AY119" si="880">+SUM(AM119:AX119)</f>
        <v>960059765</v>
      </c>
      <c r="AZ119" s="122">
        <v>937274886</v>
      </c>
      <c r="BA119" s="140">
        <v>20484879</v>
      </c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5">
        <f t="shared" ref="BL119" si="881">+SUM(AZ119:BK119)</f>
        <v>957759765</v>
      </c>
      <c r="BM119" s="122">
        <v>92483588</v>
      </c>
      <c r="BN119" s="140">
        <v>86088259</v>
      </c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5">
        <f t="shared" ref="BY119" si="882">+SUM(BM119:BX119)</f>
        <v>178571847</v>
      </c>
      <c r="BZ119" s="122">
        <v>69797526</v>
      </c>
      <c r="CA119" s="140">
        <v>108774321</v>
      </c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5">
        <f t="shared" ref="CL119" si="883">+SUM(BZ119:CK119)</f>
        <v>178571847</v>
      </c>
      <c r="CM119" s="122">
        <f t="shared" ref="CM119" si="884">+AI119-AY119</f>
        <v>0</v>
      </c>
      <c r="CN119" s="122">
        <f t="shared" ref="CN119" si="885">+AM119-AZ119</f>
        <v>0</v>
      </c>
      <c r="CO119" s="122">
        <f t="shared" ref="CO119" si="886">+BL119-BY119</f>
        <v>779187918</v>
      </c>
      <c r="CP119" s="122">
        <f t="shared" ref="CP119" si="887">+BY119-CL119</f>
        <v>0</v>
      </c>
      <c r="CQ119" s="271">
        <f t="shared" si="706"/>
        <v>1</v>
      </c>
      <c r="CR119" s="272">
        <f t="shared" si="707"/>
        <v>0.99760431581048503</v>
      </c>
    </row>
    <row r="120" spans="1:96" s="137" customFormat="1" ht="20.25" customHeight="1" outlineLevel="1" x14ac:dyDescent="0.25">
      <c r="A120" s="134"/>
      <c r="B120" s="339"/>
      <c r="C120" s="141" t="s">
        <v>636</v>
      </c>
      <c r="D120" s="135" t="s">
        <v>407</v>
      </c>
      <c r="E120" s="312" t="s">
        <v>638</v>
      </c>
      <c r="F120" s="184">
        <f>+SUM(F121:F122)</f>
        <v>400000000</v>
      </c>
      <c r="G120" s="156">
        <f t="shared" ref="G120:BS120" si="888">+SUM(G121:G122)</f>
        <v>0</v>
      </c>
      <c r="H120" s="149">
        <f t="shared" si="888"/>
        <v>0</v>
      </c>
      <c r="I120" s="184">
        <f t="shared" si="888"/>
        <v>40000000</v>
      </c>
      <c r="J120" s="149">
        <f t="shared" si="888"/>
        <v>40000000</v>
      </c>
      <c r="K120" s="149">
        <f t="shared" si="888"/>
        <v>0</v>
      </c>
      <c r="L120" s="149">
        <f t="shared" si="888"/>
        <v>0</v>
      </c>
      <c r="M120" s="149">
        <f t="shared" si="888"/>
        <v>0</v>
      </c>
      <c r="N120" s="149">
        <f t="shared" si="888"/>
        <v>0</v>
      </c>
      <c r="O120" s="149">
        <f t="shared" si="888"/>
        <v>0</v>
      </c>
      <c r="P120" s="149">
        <f t="shared" si="888"/>
        <v>0</v>
      </c>
      <c r="Q120" s="149">
        <f t="shared" si="888"/>
        <v>0</v>
      </c>
      <c r="R120" s="149">
        <f t="shared" si="888"/>
        <v>0</v>
      </c>
      <c r="S120" s="149">
        <f t="shared" si="888"/>
        <v>0</v>
      </c>
      <c r="T120" s="149">
        <f t="shared" si="888"/>
        <v>0</v>
      </c>
      <c r="U120" s="149">
        <f t="shared" si="888"/>
        <v>0</v>
      </c>
      <c r="V120" s="149">
        <f t="shared" si="888"/>
        <v>0</v>
      </c>
      <c r="W120" s="149">
        <f t="shared" si="888"/>
        <v>0</v>
      </c>
      <c r="X120" s="149">
        <f t="shared" si="888"/>
        <v>0</v>
      </c>
      <c r="Y120" s="149">
        <f t="shared" si="888"/>
        <v>0</v>
      </c>
      <c r="Z120" s="149">
        <f t="shared" si="888"/>
        <v>0</v>
      </c>
      <c r="AA120" s="149">
        <f t="shared" si="888"/>
        <v>0</v>
      </c>
      <c r="AB120" s="149">
        <f t="shared" si="888"/>
        <v>0</v>
      </c>
      <c r="AC120" s="149">
        <f t="shared" si="888"/>
        <v>0</v>
      </c>
      <c r="AD120" s="149">
        <f t="shared" si="888"/>
        <v>0</v>
      </c>
      <c r="AE120" s="156">
        <f t="shared" si="888"/>
        <v>40000000</v>
      </c>
      <c r="AF120" s="149">
        <f t="shared" si="888"/>
        <v>40000000</v>
      </c>
      <c r="AG120" s="184">
        <f t="shared" si="888"/>
        <v>0</v>
      </c>
      <c r="AH120" s="172">
        <f t="shared" si="888"/>
        <v>0</v>
      </c>
      <c r="AI120" s="149">
        <f t="shared" si="888"/>
        <v>400000000</v>
      </c>
      <c r="AJ120" s="149">
        <f t="shared" si="888"/>
        <v>4295692</v>
      </c>
      <c r="AK120" s="184">
        <f t="shared" si="888"/>
        <v>399295692</v>
      </c>
      <c r="AL120" s="149">
        <f t="shared" ref="AL120" si="889">+SUM(AL121:AL122)</f>
        <v>395704308</v>
      </c>
      <c r="AM120" s="149">
        <f t="shared" si="888"/>
        <v>167611944</v>
      </c>
      <c r="AN120" s="184">
        <f t="shared" si="888"/>
        <v>227388056</v>
      </c>
      <c r="AO120" s="149">
        <f t="shared" si="888"/>
        <v>0</v>
      </c>
      <c r="AP120" s="149">
        <f t="shared" si="888"/>
        <v>0</v>
      </c>
      <c r="AQ120" s="149">
        <f t="shared" si="888"/>
        <v>0</v>
      </c>
      <c r="AR120" s="149">
        <f t="shared" si="888"/>
        <v>0</v>
      </c>
      <c r="AS120" s="149">
        <f t="shared" si="888"/>
        <v>0</v>
      </c>
      <c r="AT120" s="149">
        <f t="shared" si="888"/>
        <v>0</v>
      </c>
      <c r="AU120" s="149">
        <f t="shared" si="888"/>
        <v>0</v>
      </c>
      <c r="AV120" s="149">
        <f t="shared" si="888"/>
        <v>0</v>
      </c>
      <c r="AW120" s="149">
        <f t="shared" si="888"/>
        <v>0</v>
      </c>
      <c r="AX120" s="149">
        <f t="shared" si="888"/>
        <v>0</v>
      </c>
      <c r="AY120" s="149">
        <f t="shared" si="888"/>
        <v>395000000</v>
      </c>
      <c r="AZ120" s="184">
        <f t="shared" si="888"/>
        <v>124816233</v>
      </c>
      <c r="BA120" s="184">
        <f t="shared" si="888"/>
        <v>230606260</v>
      </c>
      <c r="BB120" s="149">
        <f t="shared" si="888"/>
        <v>0</v>
      </c>
      <c r="BC120" s="149">
        <f t="shared" si="888"/>
        <v>0</v>
      </c>
      <c r="BD120" s="149">
        <f t="shared" si="888"/>
        <v>0</v>
      </c>
      <c r="BE120" s="149">
        <f t="shared" si="888"/>
        <v>0</v>
      </c>
      <c r="BF120" s="149">
        <f t="shared" si="888"/>
        <v>0</v>
      </c>
      <c r="BG120" s="149">
        <f t="shared" si="888"/>
        <v>0</v>
      </c>
      <c r="BH120" s="149">
        <f t="shared" si="888"/>
        <v>0</v>
      </c>
      <c r="BI120" s="149">
        <f t="shared" si="888"/>
        <v>0</v>
      </c>
      <c r="BJ120" s="149">
        <f t="shared" si="888"/>
        <v>0</v>
      </c>
      <c r="BK120" s="149">
        <f t="shared" si="888"/>
        <v>0</v>
      </c>
      <c r="BL120" s="149">
        <f t="shared" si="888"/>
        <v>355422493</v>
      </c>
      <c r="BM120" s="184">
        <f t="shared" si="888"/>
        <v>28935811</v>
      </c>
      <c r="BN120" s="184">
        <f t="shared" si="888"/>
        <v>159057922</v>
      </c>
      <c r="BO120" s="149">
        <f t="shared" si="888"/>
        <v>0</v>
      </c>
      <c r="BP120" s="149">
        <f t="shared" si="888"/>
        <v>0</v>
      </c>
      <c r="BQ120" s="149">
        <f t="shared" si="888"/>
        <v>0</v>
      </c>
      <c r="BR120" s="149">
        <f t="shared" si="888"/>
        <v>0</v>
      </c>
      <c r="BS120" s="149">
        <f t="shared" si="888"/>
        <v>0</v>
      </c>
      <c r="BT120" s="149">
        <f t="shared" ref="BT120:CP120" si="890">+SUM(BT121:BT122)</f>
        <v>0</v>
      </c>
      <c r="BU120" s="149">
        <f t="shared" si="890"/>
        <v>0</v>
      </c>
      <c r="BV120" s="149">
        <f t="shared" si="890"/>
        <v>0</v>
      </c>
      <c r="BW120" s="149">
        <f t="shared" si="890"/>
        <v>0</v>
      </c>
      <c r="BX120" s="149">
        <f t="shared" si="890"/>
        <v>0</v>
      </c>
      <c r="BY120" s="149">
        <f t="shared" si="890"/>
        <v>187993733</v>
      </c>
      <c r="BZ120" s="184">
        <f t="shared" si="890"/>
        <v>12799704</v>
      </c>
      <c r="CA120" s="184">
        <f t="shared" si="890"/>
        <v>173877609</v>
      </c>
      <c r="CB120" s="149">
        <f t="shared" si="890"/>
        <v>0</v>
      </c>
      <c r="CC120" s="149">
        <f t="shared" si="890"/>
        <v>0</v>
      </c>
      <c r="CD120" s="149">
        <f t="shared" si="890"/>
        <v>0</v>
      </c>
      <c r="CE120" s="149">
        <f t="shared" si="890"/>
        <v>0</v>
      </c>
      <c r="CF120" s="149">
        <f t="shared" si="890"/>
        <v>0</v>
      </c>
      <c r="CG120" s="149">
        <f t="shared" si="890"/>
        <v>0</v>
      </c>
      <c r="CH120" s="149">
        <f t="shared" si="890"/>
        <v>0</v>
      </c>
      <c r="CI120" s="149">
        <f t="shared" si="890"/>
        <v>0</v>
      </c>
      <c r="CJ120" s="149">
        <f t="shared" si="890"/>
        <v>0</v>
      </c>
      <c r="CK120" s="149">
        <f t="shared" si="890"/>
        <v>0</v>
      </c>
      <c r="CL120" s="149">
        <f t="shared" si="890"/>
        <v>186677313</v>
      </c>
      <c r="CM120" s="184">
        <f t="shared" si="890"/>
        <v>5000000</v>
      </c>
      <c r="CN120" s="184">
        <f t="shared" si="890"/>
        <v>42795711</v>
      </c>
      <c r="CO120" s="184">
        <f t="shared" si="890"/>
        <v>167428760</v>
      </c>
      <c r="CP120" s="184">
        <f t="shared" si="890"/>
        <v>1316420</v>
      </c>
      <c r="CQ120" s="192">
        <f t="shared" si="706"/>
        <v>0.98750000000000004</v>
      </c>
      <c r="CR120" s="191">
        <f t="shared" si="707"/>
        <v>0.88855623250000004</v>
      </c>
    </row>
    <row r="121" spans="1:96" s="108" customFormat="1" outlineLevel="2" x14ac:dyDescent="0.2">
      <c r="B121" s="340" t="str">
        <f t="shared" si="753"/>
        <v>A-2-0-4-11-110</v>
      </c>
      <c r="C121" s="145" t="s">
        <v>490</v>
      </c>
      <c r="D121" s="133" t="s">
        <v>407</v>
      </c>
      <c r="E121" s="235" t="s">
        <v>426</v>
      </c>
      <c r="F121" s="122">
        <v>80000000</v>
      </c>
      <c r="G121" s="120"/>
      <c r="H121" s="119"/>
      <c r="I121" s="140">
        <v>40000000</v>
      </c>
      <c r="J121" s="128"/>
      <c r="K121" s="128"/>
      <c r="L121" s="128"/>
      <c r="M121" s="129"/>
      <c r="N121" s="129"/>
      <c r="O121" s="129"/>
      <c r="P121" s="129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4">
        <f t="shared" ref="AE121:AE122" si="891">+G121+I121+K121+M121+O121+Q121+S121+U121+W121+Y121+AA121+AC121</f>
        <v>40000000</v>
      </c>
      <c r="AF121" s="119">
        <f t="shared" ref="AF121:AF122" si="892">+H121+J121+L121+N121+P121+R121+T121+V121+X121+Z121+AB121+AD121</f>
        <v>0</v>
      </c>
      <c r="AG121" s="122"/>
      <c r="AH121" s="121"/>
      <c r="AI121" s="126">
        <f t="shared" ref="AI121" si="893">+F121-AE121+AF121-AG121+AH121</f>
        <v>40000000</v>
      </c>
      <c r="AJ121" s="119"/>
      <c r="AK121" s="166">
        <f t="shared" si="789"/>
        <v>40000000</v>
      </c>
      <c r="AL121" s="126">
        <f t="shared" ref="AL121:AL122" si="894">+AI121-AJ121</f>
        <v>40000000</v>
      </c>
      <c r="AM121" s="123">
        <v>35000000</v>
      </c>
      <c r="AN121" s="140">
        <v>5000000</v>
      </c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19">
        <f t="shared" ref="AY121:AY122" si="895">+SUM(AM121:AX121)</f>
        <v>40000000</v>
      </c>
      <c r="AZ121" s="122">
        <v>0</v>
      </c>
      <c r="BA121" s="140">
        <v>6589634</v>
      </c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5">
        <f t="shared" ref="BL121:BL122" si="896">+SUM(AZ121:BK121)</f>
        <v>6589634</v>
      </c>
      <c r="BM121" s="122">
        <v>0</v>
      </c>
      <c r="BN121" s="140">
        <v>5676440</v>
      </c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5">
        <f t="shared" ref="BY121:BY122" si="897">+SUM(BM121:BX121)</f>
        <v>5676440</v>
      </c>
      <c r="BZ121" s="122">
        <v>0</v>
      </c>
      <c r="CA121" s="140">
        <v>5676440</v>
      </c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5">
        <f t="shared" ref="CL121:CL122" si="898">+SUM(BZ121:CK121)</f>
        <v>5676440</v>
      </c>
      <c r="CM121" s="122">
        <f t="shared" ref="CM121:CM122" si="899">+AI121-AY121</f>
        <v>0</v>
      </c>
      <c r="CN121" s="122">
        <f t="shared" ref="CN121:CN122" si="900">+AM121-AZ121</f>
        <v>35000000</v>
      </c>
      <c r="CO121" s="122">
        <f t="shared" ref="CO121:CO122" si="901">+BL121-BY121</f>
        <v>913194</v>
      </c>
      <c r="CP121" s="122">
        <f t="shared" ref="CP121:CP122" si="902">+BY121-CL121</f>
        <v>0</v>
      </c>
      <c r="CQ121" s="271">
        <f t="shared" si="706"/>
        <v>1</v>
      </c>
      <c r="CR121" s="272">
        <f t="shared" si="707"/>
        <v>0.16474084999999999</v>
      </c>
    </row>
    <row r="122" spans="1:96" s="108" customFormat="1" outlineLevel="2" x14ac:dyDescent="0.2">
      <c r="B122" s="340" t="str">
        <f t="shared" si="753"/>
        <v>A-2-0-4-11-210</v>
      </c>
      <c r="C122" s="145" t="s">
        <v>491</v>
      </c>
      <c r="D122" s="133" t="s">
        <v>407</v>
      </c>
      <c r="E122" s="235" t="s">
        <v>427</v>
      </c>
      <c r="F122" s="122">
        <v>320000000</v>
      </c>
      <c r="G122" s="120"/>
      <c r="H122" s="119"/>
      <c r="I122" s="140"/>
      <c r="J122" s="128">
        <v>40000000</v>
      </c>
      <c r="K122" s="128"/>
      <c r="L122" s="128"/>
      <c r="M122" s="129"/>
      <c r="N122" s="129"/>
      <c r="O122" s="129"/>
      <c r="P122" s="129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4">
        <f t="shared" si="891"/>
        <v>0</v>
      </c>
      <c r="AF122" s="119">
        <f t="shared" si="892"/>
        <v>40000000</v>
      </c>
      <c r="AG122" s="122"/>
      <c r="AH122" s="121"/>
      <c r="AI122" s="126">
        <f>+F122-AE122+AF122-AG122+AH122</f>
        <v>360000000</v>
      </c>
      <c r="AJ122" s="119">
        <v>4295692</v>
      </c>
      <c r="AK122" s="166">
        <f t="shared" si="789"/>
        <v>359295692</v>
      </c>
      <c r="AL122" s="126">
        <f t="shared" si="894"/>
        <v>355704308</v>
      </c>
      <c r="AM122" s="123">
        <v>132611944</v>
      </c>
      <c r="AN122" s="140">
        <v>222388056</v>
      </c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19">
        <f t="shared" si="895"/>
        <v>355000000</v>
      </c>
      <c r="AZ122" s="122">
        <v>124816233</v>
      </c>
      <c r="BA122" s="140">
        <v>224016626</v>
      </c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5">
        <f t="shared" si="896"/>
        <v>348832859</v>
      </c>
      <c r="BM122" s="122">
        <v>28935811</v>
      </c>
      <c r="BN122" s="140">
        <v>153381482</v>
      </c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5">
        <f t="shared" si="897"/>
        <v>182317293</v>
      </c>
      <c r="BZ122" s="122">
        <v>12799704</v>
      </c>
      <c r="CA122" s="140">
        <v>168201169</v>
      </c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5">
        <f t="shared" si="898"/>
        <v>181000873</v>
      </c>
      <c r="CM122" s="122">
        <f t="shared" si="899"/>
        <v>5000000</v>
      </c>
      <c r="CN122" s="122">
        <f t="shared" si="900"/>
        <v>7795711</v>
      </c>
      <c r="CO122" s="122">
        <f t="shared" si="901"/>
        <v>166515566</v>
      </c>
      <c r="CP122" s="122">
        <f t="shared" si="902"/>
        <v>1316420</v>
      </c>
      <c r="CQ122" s="271">
        <f t="shared" si="706"/>
        <v>0.98611111111111116</v>
      </c>
      <c r="CR122" s="272">
        <f t="shared" si="707"/>
        <v>0.96898016388888886</v>
      </c>
    </row>
    <row r="123" spans="1:96" s="223" customFormat="1" ht="40.5" customHeight="1" outlineLevel="1" x14ac:dyDescent="0.2">
      <c r="A123" s="222"/>
      <c r="B123" s="341"/>
      <c r="C123" s="317" t="s">
        <v>639</v>
      </c>
      <c r="D123" s="292" t="s">
        <v>407</v>
      </c>
      <c r="E123" s="316" t="s">
        <v>640</v>
      </c>
      <c r="F123" s="319">
        <f>+SUM(F124:F127)</f>
        <v>270000000</v>
      </c>
      <c r="G123" s="333">
        <f t="shared" ref="G123:BS123" si="903">+SUM(G124:G127)</f>
        <v>0</v>
      </c>
      <c r="H123" s="318">
        <f t="shared" si="903"/>
        <v>0</v>
      </c>
      <c r="I123" s="319">
        <f t="shared" si="903"/>
        <v>0</v>
      </c>
      <c r="J123" s="318">
        <f t="shared" si="903"/>
        <v>0</v>
      </c>
      <c r="K123" s="318">
        <f t="shared" si="903"/>
        <v>0</v>
      </c>
      <c r="L123" s="318">
        <f t="shared" si="903"/>
        <v>0</v>
      </c>
      <c r="M123" s="318">
        <f t="shared" si="903"/>
        <v>0</v>
      </c>
      <c r="N123" s="318">
        <f t="shared" si="903"/>
        <v>0</v>
      </c>
      <c r="O123" s="318">
        <f t="shared" si="903"/>
        <v>0</v>
      </c>
      <c r="P123" s="318">
        <f t="shared" si="903"/>
        <v>0</v>
      </c>
      <c r="Q123" s="318">
        <f t="shared" si="903"/>
        <v>0</v>
      </c>
      <c r="R123" s="318">
        <f t="shared" si="903"/>
        <v>0</v>
      </c>
      <c r="S123" s="318">
        <f t="shared" si="903"/>
        <v>0</v>
      </c>
      <c r="T123" s="318">
        <f t="shared" si="903"/>
        <v>0</v>
      </c>
      <c r="U123" s="318">
        <f t="shared" si="903"/>
        <v>0</v>
      </c>
      <c r="V123" s="318">
        <f t="shared" si="903"/>
        <v>0</v>
      </c>
      <c r="W123" s="318">
        <f t="shared" si="903"/>
        <v>0</v>
      </c>
      <c r="X123" s="318">
        <f t="shared" si="903"/>
        <v>0</v>
      </c>
      <c r="Y123" s="318">
        <f t="shared" si="903"/>
        <v>0</v>
      </c>
      <c r="Z123" s="318">
        <f t="shared" si="903"/>
        <v>0</v>
      </c>
      <c r="AA123" s="318">
        <f t="shared" si="903"/>
        <v>0</v>
      </c>
      <c r="AB123" s="318">
        <f t="shared" si="903"/>
        <v>0</v>
      </c>
      <c r="AC123" s="318">
        <f t="shared" si="903"/>
        <v>0</v>
      </c>
      <c r="AD123" s="318">
        <f t="shared" si="903"/>
        <v>0</v>
      </c>
      <c r="AE123" s="333">
        <f t="shared" si="903"/>
        <v>0</v>
      </c>
      <c r="AF123" s="318">
        <f t="shared" si="903"/>
        <v>0</v>
      </c>
      <c r="AG123" s="319">
        <f t="shared" si="903"/>
        <v>0</v>
      </c>
      <c r="AH123" s="323">
        <f t="shared" si="903"/>
        <v>0</v>
      </c>
      <c r="AI123" s="318">
        <f t="shared" si="903"/>
        <v>270000000</v>
      </c>
      <c r="AJ123" s="318">
        <f t="shared" si="903"/>
        <v>0</v>
      </c>
      <c r="AK123" s="319">
        <f t="shared" si="903"/>
        <v>1000000</v>
      </c>
      <c r="AL123" s="318">
        <f t="shared" ref="AL123" si="904">+SUM(AL124:AL127)</f>
        <v>270000000</v>
      </c>
      <c r="AM123" s="318">
        <f t="shared" si="903"/>
        <v>0</v>
      </c>
      <c r="AN123" s="319">
        <f t="shared" si="903"/>
        <v>1000000</v>
      </c>
      <c r="AO123" s="318">
        <f t="shared" si="903"/>
        <v>0</v>
      </c>
      <c r="AP123" s="318">
        <f t="shared" si="903"/>
        <v>0</v>
      </c>
      <c r="AQ123" s="318">
        <f t="shared" si="903"/>
        <v>0</v>
      </c>
      <c r="AR123" s="318">
        <f t="shared" si="903"/>
        <v>0</v>
      </c>
      <c r="AS123" s="318">
        <f t="shared" si="903"/>
        <v>0</v>
      </c>
      <c r="AT123" s="318">
        <f t="shared" si="903"/>
        <v>0</v>
      </c>
      <c r="AU123" s="318">
        <f t="shared" si="903"/>
        <v>0</v>
      </c>
      <c r="AV123" s="318">
        <f t="shared" si="903"/>
        <v>0</v>
      </c>
      <c r="AW123" s="318">
        <f t="shared" si="903"/>
        <v>0</v>
      </c>
      <c r="AX123" s="318">
        <f t="shared" si="903"/>
        <v>0</v>
      </c>
      <c r="AY123" s="318">
        <f t="shared" si="903"/>
        <v>1000000</v>
      </c>
      <c r="AZ123" s="319">
        <f t="shared" si="903"/>
        <v>0</v>
      </c>
      <c r="BA123" s="319">
        <f t="shared" si="903"/>
        <v>1000000</v>
      </c>
      <c r="BB123" s="318">
        <f t="shared" si="903"/>
        <v>0</v>
      </c>
      <c r="BC123" s="318">
        <f t="shared" si="903"/>
        <v>0</v>
      </c>
      <c r="BD123" s="318">
        <f t="shared" si="903"/>
        <v>0</v>
      </c>
      <c r="BE123" s="318">
        <f t="shared" si="903"/>
        <v>0</v>
      </c>
      <c r="BF123" s="318">
        <f t="shared" si="903"/>
        <v>0</v>
      </c>
      <c r="BG123" s="318">
        <f t="shared" si="903"/>
        <v>0</v>
      </c>
      <c r="BH123" s="318">
        <f t="shared" si="903"/>
        <v>0</v>
      </c>
      <c r="BI123" s="318">
        <f t="shared" si="903"/>
        <v>0</v>
      </c>
      <c r="BJ123" s="318">
        <f t="shared" si="903"/>
        <v>0</v>
      </c>
      <c r="BK123" s="318">
        <f t="shared" si="903"/>
        <v>0</v>
      </c>
      <c r="BL123" s="318">
        <f t="shared" si="903"/>
        <v>1000000</v>
      </c>
      <c r="BM123" s="319">
        <f t="shared" si="903"/>
        <v>0</v>
      </c>
      <c r="BN123" s="319">
        <f t="shared" si="903"/>
        <v>1000000</v>
      </c>
      <c r="BO123" s="318">
        <f t="shared" si="903"/>
        <v>0</v>
      </c>
      <c r="BP123" s="318">
        <f t="shared" si="903"/>
        <v>0</v>
      </c>
      <c r="BQ123" s="318">
        <f t="shared" si="903"/>
        <v>0</v>
      </c>
      <c r="BR123" s="318">
        <f t="shared" si="903"/>
        <v>0</v>
      </c>
      <c r="BS123" s="318">
        <f t="shared" si="903"/>
        <v>0</v>
      </c>
      <c r="BT123" s="318">
        <f t="shared" ref="BT123:CP123" si="905">+SUM(BT124:BT127)</f>
        <v>0</v>
      </c>
      <c r="BU123" s="318">
        <f t="shared" si="905"/>
        <v>0</v>
      </c>
      <c r="BV123" s="318">
        <f t="shared" si="905"/>
        <v>0</v>
      </c>
      <c r="BW123" s="318">
        <f t="shared" si="905"/>
        <v>0</v>
      </c>
      <c r="BX123" s="318">
        <f t="shared" si="905"/>
        <v>0</v>
      </c>
      <c r="BY123" s="318">
        <f t="shared" si="905"/>
        <v>1000000</v>
      </c>
      <c r="BZ123" s="319">
        <f t="shared" si="905"/>
        <v>0</v>
      </c>
      <c r="CA123" s="319">
        <f t="shared" si="905"/>
        <v>1000000</v>
      </c>
      <c r="CB123" s="318">
        <f t="shared" si="905"/>
        <v>0</v>
      </c>
      <c r="CC123" s="318">
        <f t="shared" si="905"/>
        <v>0</v>
      </c>
      <c r="CD123" s="318">
        <f t="shared" si="905"/>
        <v>0</v>
      </c>
      <c r="CE123" s="318">
        <f t="shared" si="905"/>
        <v>0</v>
      </c>
      <c r="CF123" s="318">
        <f t="shared" si="905"/>
        <v>0</v>
      </c>
      <c r="CG123" s="318">
        <f t="shared" si="905"/>
        <v>0</v>
      </c>
      <c r="CH123" s="318">
        <f t="shared" si="905"/>
        <v>0</v>
      </c>
      <c r="CI123" s="318">
        <f t="shared" si="905"/>
        <v>0</v>
      </c>
      <c r="CJ123" s="318">
        <f t="shared" si="905"/>
        <v>0</v>
      </c>
      <c r="CK123" s="318">
        <f t="shared" si="905"/>
        <v>0</v>
      </c>
      <c r="CL123" s="318">
        <f t="shared" si="905"/>
        <v>1000000</v>
      </c>
      <c r="CM123" s="319">
        <f t="shared" si="905"/>
        <v>269000000</v>
      </c>
      <c r="CN123" s="319">
        <f t="shared" si="905"/>
        <v>0</v>
      </c>
      <c r="CO123" s="319">
        <f t="shared" si="905"/>
        <v>0</v>
      </c>
      <c r="CP123" s="319">
        <f t="shared" si="905"/>
        <v>0</v>
      </c>
      <c r="CQ123" s="334">
        <f t="shared" si="706"/>
        <v>3.7037037037037038E-3</v>
      </c>
      <c r="CR123" s="335">
        <f t="shared" si="707"/>
        <v>3.7037037037037038E-3</v>
      </c>
    </row>
    <row r="124" spans="1:96" s="108" customFormat="1" outlineLevel="2" x14ac:dyDescent="0.2">
      <c r="B124" s="340" t="str">
        <f t="shared" si="753"/>
        <v>A-2-0-4-21-110</v>
      </c>
      <c r="C124" s="145" t="s">
        <v>494</v>
      </c>
      <c r="D124" s="133" t="s">
        <v>407</v>
      </c>
      <c r="E124" s="235" t="s">
        <v>428</v>
      </c>
      <c r="F124" s="122">
        <v>67500000</v>
      </c>
      <c r="G124" s="120"/>
      <c r="H124" s="119"/>
      <c r="I124" s="140"/>
      <c r="J124" s="128"/>
      <c r="K124" s="128"/>
      <c r="L124" s="128"/>
      <c r="M124" s="129"/>
      <c r="N124" s="129"/>
      <c r="O124" s="129"/>
      <c r="P124" s="129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4">
        <f t="shared" ref="AE124:AE128" si="906">+G124+I124+K124+M124+O124+Q124+S124+U124+W124+Y124+AA124+AC124</f>
        <v>0</v>
      </c>
      <c r="AF124" s="119">
        <f t="shared" ref="AF124:AF128" si="907">+H124+J124+L124+N124+P124+R124+T124+V124+X124+Z124+AB124+AD124</f>
        <v>0</v>
      </c>
      <c r="AG124" s="122"/>
      <c r="AH124" s="121"/>
      <c r="AI124" s="126">
        <f t="shared" ref="AI124:AI128" si="908">+F124-AE124+AF124-AG124+AH124</f>
        <v>67500000</v>
      </c>
      <c r="AJ124" s="119"/>
      <c r="AK124" s="166">
        <f t="shared" ref="AK124:AK128" si="909">+AJ124+AY124</f>
        <v>500000</v>
      </c>
      <c r="AL124" s="126">
        <f t="shared" ref="AL124:AL128" si="910">+AI124-AJ124</f>
        <v>67500000</v>
      </c>
      <c r="AM124" s="123">
        <v>0</v>
      </c>
      <c r="AN124" s="140">
        <v>500000</v>
      </c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19">
        <f t="shared" ref="AY124:AY128" si="911">+SUM(AM124:AX124)</f>
        <v>500000</v>
      </c>
      <c r="AZ124" s="122">
        <v>0</v>
      </c>
      <c r="BA124" s="140">
        <v>500000</v>
      </c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5">
        <f t="shared" ref="BL124:BL128" si="912">+SUM(AZ124:BK124)</f>
        <v>500000</v>
      </c>
      <c r="BM124" s="122">
        <v>0</v>
      </c>
      <c r="BN124" s="140">
        <v>500000</v>
      </c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5">
        <f t="shared" ref="BY124:BY128" si="913">+SUM(BM124:BX124)</f>
        <v>500000</v>
      </c>
      <c r="BZ124" s="122">
        <v>0</v>
      </c>
      <c r="CA124" s="140">
        <v>500000</v>
      </c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5">
        <f t="shared" ref="CL124:CL128" si="914">+SUM(BZ124:CK124)</f>
        <v>500000</v>
      </c>
      <c r="CM124" s="122">
        <f t="shared" ref="CM124:CM128" si="915">+AI124-AY124</f>
        <v>67000000</v>
      </c>
      <c r="CN124" s="122">
        <f t="shared" ref="CN124:CN128" si="916">+AM124-AZ124</f>
        <v>0</v>
      </c>
      <c r="CO124" s="122">
        <f t="shared" ref="CO124:CO128" si="917">+BL124-BY124</f>
        <v>0</v>
      </c>
      <c r="CP124" s="122">
        <f t="shared" ref="CP124:CP128" si="918">+BY124-CL124</f>
        <v>0</v>
      </c>
      <c r="CQ124" s="271">
        <f t="shared" ref="CQ124:CQ132" si="919">IFERROR(AY124/AI124,0)</f>
        <v>7.4074074074074077E-3</v>
      </c>
      <c r="CR124" s="272">
        <f t="shared" ref="CR124:CR132" si="920">IFERROR(BL124/AI124,0)</f>
        <v>7.4074074074074077E-3</v>
      </c>
    </row>
    <row r="125" spans="1:96" s="108" customFormat="1" outlineLevel="2" x14ac:dyDescent="0.2">
      <c r="B125" s="340" t="str">
        <f t="shared" si="753"/>
        <v>A-2-0-4-21-410</v>
      </c>
      <c r="C125" s="145" t="s">
        <v>495</v>
      </c>
      <c r="D125" s="133" t="s">
        <v>407</v>
      </c>
      <c r="E125" s="235" t="s">
        <v>429</v>
      </c>
      <c r="F125" s="122">
        <v>67500000</v>
      </c>
      <c r="G125" s="120"/>
      <c r="H125" s="119"/>
      <c r="I125" s="140"/>
      <c r="J125" s="128"/>
      <c r="K125" s="128"/>
      <c r="L125" s="128"/>
      <c r="M125" s="129"/>
      <c r="N125" s="129"/>
      <c r="O125" s="129"/>
      <c r="P125" s="129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4">
        <f t="shared" si="906"/>
        <v>0</v>
      </c>
      <c r="AF125" s="119">
        <f t="shared" si="907"/>
        <v>0</v>
      </c>
      <c r="AG125" s="122"/>
      <c r="AH125" s="121"/>
      <c r="AI125" s="126">
        <f t="shared" si="908"/>
        <v>67500000</v>
      </c>
      <c r="AJ125" s="119"/>
      <c r="AK125" s="166">
        <f t="shared" si="909"/>
        <v>500000</v>
      </c>
      <c r="AL125" s="126">
        <f t="shared" si="910"/>
        <v>67500000</v>
      </c>
      <c r="AM125" s="123">
        <v>0</v>
      </c>
      <c r="AN125" s="140">
        <v>500000</v>
      </c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19">
        <f t="shared" si="911"/>
        <v>500000</v>
      </c>
      <c r="AZ125" s="122">
        <v>0</v>
      </c>
      <c r="BA125" s="140">
        <v>500000</v>
      </c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5">
        <f t="shared" si="912"/>
        <v>500000</v>
      </c>
      <c r="BM125" s="122">
        <v>0</v>
      </c>
      <c r="BN125" s="140">
        <v>500000</v>
      </c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5">
        <f t="shared" si="913"/>
        <v>500000</v>
      </c>
      <c r="BZ125" s="122">
        <v>0</v>
      </c>
      <c r="CA125" s="140">
        <v>500000</v>
      </c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5">
        <f t="shared" si="914"/>
        <v>500000</v>
      </c>
      <c r="CM125" s="122">
        <f t="shared" si="915"/>
        <v>67000000</v>
      </c>
      <c r="CN125" s="122">
        <f t="shared" si="916"/>
        <v>0</v>
      </c>
      <c r="CO125" s="122">
        <f t="shared" si="917"/>
        <v>0</v>
      </c>
      <c r="CP125" s="122">
        <f t="shared" si="918"/>
        <v>0</v>
      </c>
      <c r="CQ125" s="271">
        <f t="shared" si="919"/>
        <v>7.4074074074074077E-3</v>
      </c>
      <c r="CR125" s="272">
        <f t="shared" si="920"/>
        <v>7.4074074074074077E-3</v>
      </c>
    </row>
    <row r="126" spans="1:96" s="108" customFormat="1" outlineLevel="2" x14ac:dyDescent="0.2">
      <c r="B126" s="340" t="str">
        <f t="shared" si="753"/>
        <v>A-2-0-4-21-510</v>
      </c>
      <c r="C126" s="145" t="s">
        <v>496</v>
      </c>
      <c r="D126" s="133" t="s">
        <v>407</v>
      </c>
      <c r="E126" s="235" t="s">
        <v>430</v>
      </c>
      <c r="F126" s="122">
        <v>67500000</v>
      </c>
      <c r="G126" s="120"/>
      <c r="H126" s="119"/>
      <c r="I126" s="140"/>
      <c r="J126" s="128"/>
      <c r="K126" s="128"/>
      <c r="L126" s="128"/>
      <c r="M126" s="129"/>
      <c r="N126" s="129"/>
      <c r="O126" s="129"/>
      <c r="P126" s="129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4">
        <f t="shared" si="906"/>
        <v>0</v>
      </c>
      <c r="AF126" s="119">
        <f t="shared" si="907"/>
        <v>0</v>
      </c>
      <c r="AG126" s="122"/>
      <c r="AH126" s="121"/>
      <c r="AI126" s="126">
        <f t="shared" si="908"/>
        <v>67500000</v>
      </c>
      <c r="AJ126" s="119"/>
      <c r="AK126" s="166">
        <f t="shared" si="909"/>
        <v>0</v>
      </c>
      <c r="AL126" s="126">
        <f t="shared" si="910"/>
        <v>67500000</v>
      </c>
      <c r="AM126" s="123">
        <v>0</v>
      </c>
      <c r="AN126" s="140">
        <v>0</v>
      </c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19">
        <f t="shared" si="911"/>
        <v>0</v>
      </c>
      <c r="AZ126" s="122">
        <v>0</v>
      </c>
      <c r="BA126" s="140">
        <v>0</v>
      </c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5">
        <f t="shared" si="912"/>
        <v>0</v>
      </c>
      <c r="BM126" s="122">
        <v>0</v>
      </c>
      <c r="BN126" s="140">
        <v>0</v>
      </c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5">
        <f t="shared" si="913"/>
        <v>0</v>
      </c>
      <c r="BZ126" s="122">
        <v>0</v>
      </c>
      <c r="CA126" s="140">
        <v>0</v>
      </c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5">
        <f t="shared" si="914"/>
        <v>0</v>
      </c>
      <c r="CM126" s="122">
        <f t="shared" si="915"/>
        <v>67500000</v>
      </c>
      <c r="CN126" s="122">
        <f t="shared" si="916"/>
        <v>0</v>
      </c>
      <c r="CO126" s="122">
        <f t="shared" si="917"/>
        <v>0</v>
      </c>
      <c r="CP126" s="122">
        <f t="shared" si="918"/>
        <v>0</v>
      </c>
      <c r="CQ126" s="271">
        <f t="shared" si="919"/>
        <v>0</v>
      </c>
      <c r="CR126" s="272">
        <f t="shared" si="920"/>
        <v>0</v>
      </c>
    </row>
    <row r="127" spans="1:96" s="108" customFormat="1" outlineLevel="2" x14ac:dyDescent="0.2">
      <c r="B127" s="340" t="str">
        <f t="shared" si="753"/>
        <v>A-2-0-4-21-810</v>
      </c>
      <c r="C127" s="145" t="s">
        <v>497</v>
      </c>
      <c r="D127" s="133" t="s">
        <v>407</v>
      </c>
      <c r="E127" s="235" t="s">
        <v>431</v>
      </c>
      <c r="F127" s="122">
        <v>67500000</v>
      </c>
      <c r="G127" s="120"/>
      <c r="H127" s="119"/>
      <c r="I127" s="140"/>
      <c r="J127" s="128"/>
      <c r="K127" s="128"/>
      <c r="L127" s="128"/>
      <c r="M127" s="129"/>
      <c r="N127" s="129"/>
      <c r="O127" s="129"/>
      <c r="P127" s="129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4">
        <f t="shared" si="906"/>
        <v>0</v>
      </c>
      <c r="AF127" s="119">
        <f t="shared" si="907"/>
        <v>0</v>
      </c>
      <c r="AG127" s="122"/>
      <c r="AH127" s="121"/>
      <c r="AI127" s="126">
        <f t="shared" si="908"/>
        <v>67500000</v>
      </c>
      <c r="AJ127" s="119"/>
      <c r="AK127" s="166">
        <f t="shared" si="909"/>
        <v>0</v>
      </c>
      <c r="AL127" s="126">
        <f t="shared" si="910"/>
        <v>67500000</v>
      </c>
      <c r="AM127" s="123">
        <v>0</v>
      </c>
      <c r="AN127" s="140">
        <v>0</v>
      </c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19">
        <f t="shared" si="911"/>
        <v>0</v>
      </c>
      <c r="AZ127" s="122">
        <v>0</v>
      </c>
      <c r="BA127" s="140">
        <v>0</v>
      </c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5">
        <f t="shared" si="912"/>
        <v>0</v>
      </c>
      <c r="BM127" s="122">
        <v>0</v>
      </c>
      <c r="BN127" s="140">
        <v>0</v>
      </c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5">
        <f t="shared" si="913"/>
        <v>0</v>
      </c>
      <c r="BZ127" s="122">
        <v>0</v>
      </c>
      <c r="CA127" s="140">
        <v>0</v>
      </c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5">
        <f t="shared" si="914"/>
        <v>0</v>
      </c>
      <c r="CM127" s="122">
        <f t="shared" si="915"/>
        <v>67500000</v>
      </c>
      <c r="CN127" s="122">
        <f t="shared" si="916"/>
        <v>0</v>
      </c>
      <c r="CO127" s="122">
        <f t="shared" si="917"/>
        <v>0</v>
      </c>
      <c r="CP127" s="122">
        <f t="shared" si="918"/>
        <v>0</v>
      </c>
      <c r="CQ127" s="271">
        <f t="shared" si="919"/>
        <v>0</v>
      </c>
      <c r="CR127" s="272">
        <f t="shared" si="920"/>
        <v>0</v>
      </c>
    </row>
    <row r="128" spans="1:96" s="137" customFormat="1" ht="20.25" customHeight="1" outlineLevel="1" x14ac:dyDescent="0.25">
      <c r="A128" s="134"/>
      <c r="B128" s="350" t="str">
        <f>+C128&amp;D128</f>
        <v>A-2-0-4-40-1510</v>
      </c>
      <c r="C128" s="141" t="s">
        <v>507</v>
      </c>
      <c r="D128" s="135" t="s">
        <v>407</v>
      </c>
      <c r="E128" s="312" t="s">
        <v>563</v>
      </c>
      <c r="F128" s="184">
        <v>0</v>
      </c>
      <c r="G128" s="156"/>
      <c r="H128" s="248">
        <v>15000000</v>
      </c>
      <c r="I128" s="184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56">
        <f t="shared" si="906"/>
        <v>0</v>
      </c>
      <c r="AF128" s="149">
        <f t="shared" si="907"/>
        <v>15000000</v>
      </c>
      <c r="AG128" s="184"/>
      <c r="AH128" s="172"/>
      <c r="AI128" s="248">
        <f t="shared" si="908"/>
        <v>15000000</v>
      </c>
      <c r="AJ128" s="149"/>
      <c r="AK128" s="184">
        <f t="shared" si="909"/>
        <v>500000</v>
      </c>
      <c r="AL128" s="248">
        <f t="shared" si="910"/>
        <v>15000000</v>
      </c>
      <c r="AM128" s="123">
        <v>0</v>
      </c>
      <c r="AN128" s="140">
        <v>500000</v>
      </c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19">
        <f t="shared" si="911"/>
        <v>500000</v>
      </c>
      <c r="AZ128" s="279">
        <v>0</v>
      </c>
      <c r="BA128" s="279">
        <v>500000</v>
      </c>
      <c r="BB128" s="247"/>
      <c r="BC128" s="247"/>
      <c r="BD128" s="247"/>
      <c r="BE128" s="247"/>
      <c r="BF128" s="247"/>
      <c r="BG128" s="247"/>
      <c r="BH128" s="247"/>
      <c r="BI128" s="247"/>
      <c r="BJ128" s="247"/>
      <c r="BK128" s="247"/>
      <c r="BL128" s="247">
        <f t="shared" si="912"/>
        <v>500000</v>
      </c>
      <c r="BM128" s="279">
        <v>0</v>
      </c>
      <c r="BN128" s="279">
        <v>500000</v>
      </c>
      <c r="BO128" s="247"/>
      <c r="BP128" s="247"/>
      <c r="BQ128" s="247"/>
      <c r="BR128" s="247"/>
      <c r="BS128" s="247"/>
      <c r="BT128" s="247"/>
      <c r="BU128" s="247"/>
      <c r="BV128" s="247"/>
      <c r="BW128" s="247"/>
      <c r="BX128" s="247"/>
      <c r="BY128" s="247">
        <f t="shared" si="913"/>
        <v>500000</v>
      </c>
      <c r="BZ128" s="279">
        <v>0</v>
      </c>
      <c r="CA128" s="279">
        <v>500000</v>
      </c>
      <c r="CB128" s="247"/>
      <c r="CC128" s="247"/>
      <c r="CD128" s="247"/>
      <c r="CE128" s="247"/>
      <c r="CF128" s="247"/>
      <c r="CG128" s="247"/>
      <c r="CH128" s="247"/>
      <c r="CI128" s="247"/>
      <c r="CJ128" s="247"/>
      <c r="CK128" s="247"/>
      <c r="CL128" s="247">
        <f t="shared" si="914"/>
        <v>500000</v>
      </c>
      <c r="CM128" s="279">
        <f t="shared" si="915"/>
        <v>14500000</v>
      </c>
      <c r="CN128" s="279">
        <f t="shared" si="916"/>
        <v>0</v>
      </c>
      <c r="CO128" s="279">
        <f t="shared" si="917"/>
        <v>0</v>
      </c>
      <c r="CP128" s="279">
        <f t="shared" si="918"/>
        <v>0</v>
      </c>
      <c r="CQ128" s="192">
        <f t="shared" si="919"/>
        <v>3.3333333333333333E-2</v>
      </c>
      <c r="CR128" s="191">
        <f t="shared" si="920"/>
        <v>3.3333333333333333E-2</v>
      </c>
    </row>
    <row r="129" spans="1:96" s="250" customFormat="1" ht="33.75" customHeight="1" outlineLevel="1" x14ac:dyDescent="0.25">
      <c r="A129" s="249"/>
      <c r="B129" s="342"/>
      <c r="C129" s="141" t="s">
        <v>641</v>
      </c>
      <c r="D129" s="135" t="s">
        <v>407</v>
      </c>
      <c r="E129" s="312" t="s">
        <v>642</v>
      </c>
      <c r="F129" s="184">
        <f>+SUM(F130:F132)</f>
        <v>140000000</v>
      </c>
      <c r="G129" s="156">
        <f t="shared" ref="G129:BS129" si="921">+SUM(G130:G132)</f>
        <v>0</v>
      </c>
      <c r="H129" s="149">
        <f t="shared" si="921"/>
        <v>0</v>
      </c>
      <c r="I129" s="184">
        <f t="shared" si="921"/>
        <v>0</v>
      </c>
      <c r="J129" s="149">
        <f t="shared" si="921"/>
        <v>0</v>
      </c>
      <c r="K129" s="149">
        <f t="shared" si="921"/>
        <v>0</v>
      </c>
      <c r="L129" s="149">
        <f t="shared" si="921"/>
        <v>0</v>
      </c>
      <c r="M129" s="149">
        <f t="shared" si="921"/>
        <v>0</v>
      </c>
      <c r="N129" s="149">
        <f t="shared" si="921"/>
        <v>0</v>
      </c>
      <c r="O129" s="149">
        <f t="shared" si="921"/>
        <v>0</v>
      </c>
      <c r="P129" s="149">
        <f t="shared" si="921"/>
        <v>0</v>
      </c>
      <c r="Q129" s="149">
        <f t="shared" si="921"/>
        <v>0</v>
      </c>
      <c r="R129" s="149">
        <f t="shared" si="921"/>
        <v>0</v>
      </c>
      <c r="S129" s="149">
        <f t="shared" si="921"/>
        <v>0</v>
      </c>
      <c r="T129" s="149">
        <f t="shared" si="921"/>
        <v>0</v>
      </c>
      <c r="U129" s="149">
        <f t="shared" si="921"/>
        <v>0</v>
      </c>
      <c r="V129" s="149">
        <f t="shared" si="921"/>
        <v>0</v>
      </c>
      <c r="W129" s="149">
        <f t="shared" si="921"/>
        <v>0</v>
      </c>
      <c r="X129" s="149">
        <f t="shared" si="921"/>
        <v>0</v>
      </c>
      <c r="Y129" s="149">
        <f t="shared" si="921"/>
        <v>0</v>
      </c>
      <c r="Z129" s="149">
        <f t="shared" si="921"/>
        <v>0</v>
      </c>
      <c r="AA129" s="149">
        <f t="shared" si="921"/>
        <v>0</v>
      </c>
      <c r="AB129" s="149">
        <f t="shared" si="921"/>
        <v>0</v>
      </c>
      <c r="AC129" s="149">
        <f t="shared" si="921"/>
        <v>0</v>
      </c>
      <c r="AD129" s="149">
        <f t="shared" si="921"/>
        <v>0</v>
      </c>
      <c r="AE129" s="156">
        <f t="shared" si="921"/>
        <v>0</v>
      </c>
      <c r="AF129" s="149">
        <f t="shared" si="921"/>
        <v>0</v>
      </c>
      <c r="AG129" s="184">
        <f t="shared" si="921"/>
        <v>0</v>
      </c>
      <c r="AH129" s="172">
        <f t="shared" si="921"/>
        <v>0</v>
      </c>
      <c r="AI129" s="149">
        <f t="shared" si="921"/>
        <v>140000000</v>
      </c>
      <c r="AJ129" s="149">
        <f t="shared" si="921"/>
        <v>0</v>
      </c>
      <c r="AK129" s="184">
        <f t="shared" si="921"/>
        <v>104500000</v>
      </c>
      <c r="AL129" s="149">
        <f t="shared" ref="AL129" si="922">+SUM(AL130:AL132)</f>
        <v>140000000</v>
      </c>
      <c r="AM129" s="149">
        <f t="shared" si="921"/>
        <v>0</v>
      </c>
      <c r="AN129" s="184">
        <f t="shared" si="921"/>
        <v>104500000</v>
      </c>
      <c r="AO129" s="149">
        <f t="shared" si="921"/>
        <v>0</v>
      </c>
      <c r="AP129" s="149">
        <f t="shared" si="921"/>
        <v>0</v>
      </c>
      <c r="AQ129" s="149">
        <f t="shared" si="921"/>
        <v>0</v>
      </c>
      <c r="AR129" s="149">
        <f t="shared" si="921"/>
        <v>0</v>
      </c>
      <c r="AS129" s="149">
        <f t="shared" si="921"/>
        <v>0</v>
      </c>
      <c r="AT129" s="149">
        <f t="shared" si="921"/>
        <v>0</v>
      </c>
      <c r="AU129" s="149">
        <f t="shared" si="921"/>
        <v>0</v>
      </c>
      <c r="AV129" s="149">
        <f t="shared" si="921"/>
        <v>0</v>
      </c>
      <c r="AW129" s="149">
        <f t="shared" si="921"/>
        <v>0</v>
      </c>
      <c r="AX129" s="149">
        <f t="shared" si="921"/>
        <v>0</v>
      </c>
      <c r="AY129" s="149">
        <f t="shared" si="921"/>
        <v>104500000</v>
      </c>
      <c r="AZ129" s="184">
        <f t="shared" si="921"/>
        <v>0</v>
      </c>
      <c r="BA129" s="184">
        <f t="shared" si="921"/>
        <v>4500000</v>
      </c>
      <c r="BB129" s="149">
        <f t="shared" si="921"/>
        <v>0</v>
      </c>
      <c r="BC129" s="149">
        <f t="shared" si="921"/>
        <v>0</v>
      </c>
      <c r="BD129" s="149">
        <f t="shared" si="921"/>
        <v>0</v>
      </c>
      <c r="BE129" s="149">
        <f t="shared" si="921"/>
        <v>0</v>
      </c>
      <c r="BF129" s="149">
        <f t="shared" si="921"/>
        <v>0</v>
      </c>
      <c r="BG129" s="149">
        <f t="shared" si="921"/>
        <v>0</v>
      </c>
      <c r="BH129" s="149">
        <f t="shared" si="921"/>
        <v>0</v>
      </c>
      <c r="BI129" s="149">
        <f t="shared" si="921"/>
        <v>0</v>
      </c>
      <c r="BJ129" s="149">
        <f t="shared" si="921"/>
        <v>0</v>
      </c>
      <c r="BK129" s="149">
        <f t="shared" si="921"/>
        <v>0</v>
      </c>
      <c r="BL129" s="149">
        <f t="shared" si="921"/>
        <v>4500000</v>
      </c>
      <c r="BM129" s="184">
        <f t="shared" si="921"/>
        <v>0</v>
      </c>
      <c r="BN129" s="184">
        <f t="shared" si="921"/>
        <v>4500000</v>
      </c>
      <c r="BO129" s="149">
        <f t="shared" si="921"/>
        <v>0</v>
      </c>
      <c r="BP129" s="149">
        <f t="shared" si="921"/>
        <v>0</v>
      </c>
      <c r="BQ129" s="149">
        <f t="shared" si="921"/>
        <v>0</v>
      </c>
      <c r="BR129" s="149">
        <f t="shared" si="921"/>
        <v>0</v>
      </c>
      <c r="BS129" s="149">
        <f t="shared" si="921"/>
        <v>0</v>
      </c>
      <c r="BT129" s="149">
        <f t="shared" ref="BT129:CP129" si="923">+SUM(BT130:BT132)</f>
        <v>0</v>
      </c>
      <c r="BU129" s="149">
        <f t="shared" si="923"/>
        <v>0</v>
      </c>
      <c r="BV129" s="149">
        <f t="shared" si="923"/>
        <v>0</v>
      </c>
      <c r="BW129" s="149">
        <f t="shared" si="923"/>
        <v>0</v>
      </c>
      <c r="BX129" s="149">
        <f t="shared" si="923"/>
        <v>0</v>
      </c>
      <c r="BY129" s="149">
        <f t="shared" si="923"/>
        <v>4500000</v>
      </c>
      <c r="BZ129" s="184">
        <f t="shared" si="923"/>
        <v>0</v>
      </c>
      <c r="CA129" s="184">
        <f t="shared" si="923"/>
        <v>4500000</v>
      </c>
      <c r="CB129" s="149">
        <f t="shared" si="923"/>
        <v>0</v>
      </c>
      <c r="CC129" s="149">
        <f t="shared" si="923"/>
        <v>0</v>
      </c>
      <c r="CD129" s="149">
        <f t="shared" si="923"/>
        <v>0</v>
      </c>
      <c r="CE129" s="149">
        <f t="shared" si="923"/>
        <v>0</v>
      </c>
      <c r="CF129" s="149">
        <f t="shared" si="923"/>
        <v>0</v>
      </c>
      <c r="CG129" s="149">
        <f t="shared" si="923"/>
        <v>0</v>
      </c>
      <c r="CH129" s="149">
        <f t="shared" si="923"/>
        <v>0</v>
      </c>
      <c r="CI129" s="149">
        <f t="shared" si="923"/>
        <v>0</v>
      </c>
      <c r="CJ129" s="149">
        <f t="shared" si="923"/>
        <v>0</v>
      </c>
      <c r="CK129" s="149">
        <f t="shared" si="923"/>
        <v>0</v>
      </c>
      <c r="CL129" s="149">
        <f t="shared" si="923"/>
        <v>4500000</v>
      </c>
      <c r="CM129" s="184">
        <f t="shared" si="923"/>
        <v>35500000</v>
      </c>
      <c r="CN129" s="184">
        <f t="shared" si="923"/>
        <v>0</v>
      </c>
      <c r="CO129" s="184">
        <f t="shared" si="923"/>
        <v>0</v>
      </c>
      <c r="CP129" s="184">
        <f t="shared" si="923"/>
        <v>0</v>
      </c>
      <c r="CQ129" s="192">
        <f t="shared" si="919"/>
        <v>0.74642857142857144</v>
      </c>
      <c r="CR129" s="191">
        <f t="shared" si="920"/>
        <v>3.214285714285714E-2</v>
      </c>
    </row>
    <row r="130" spans="1:96" s="108" customFormat="1" outlineLevel="2" x14ac:dyDescent="0.2">
      <c r="B130" s="340" t="str">
        <f t="shared" ref="B130:B132" si="924">+C130&amp;D130</f>
        <v>A-2-0-4-41-1310</v>
      </c>
      <c r="C130" s="193" t="s">
        <v>508</v>
      </c>
      <c r="D130" s="194" t="s">
        <v>407</v>
      </c>
      <c r="E130" s="234" t="s">
        <v>432</v>
      </c>
      <c r="F130" s="195">
        <v>15000000</v>
      </c>
      <c r="G130" s="196"/>
      <c r="H130" s="197"/>
      <c r="I130" s="198"/>
      <c r="J130" s="199"/>
      <c r="K130" s="199"/>
      <c r="L130" s="199"/>
      <c r="M130" s="199"/>
      <c r="N130" s="151"/>
      <c r="O130" s="151"/>
      <c r="P130" s="151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200">
        <f t="shared" ref="AE130:AE132" si="925">+G130+I130+K130+M130+O130+Q130+S130+U130+W130+Y130+AA130+AC130</f>
        <v>0</v>
      </c>
      <c r="AF130" s="197">
        <f t="shared" ref="AF130:AF132" si="926">+H130+J130+L130+N130+P130+R130+T130+V130+X130+Z130+AB130+AD130</f>
        <v>0</v>
      </c>
      <c r="AG130" s="195"/>
      <c r="AH130" s="256"/>
      <c r="AI130" s="258">
        <f t="shared" ref="AI130:AI132" si="927">+F130-AE130+AF130-AG130+AH130</f>
        <v>15000000</v>
      </c>
      <c r="AJ130" s="197"/>
      <c r="AK130" s="260">
        <f t="shared" ref="AK130:AK132" si="928">+AJ130+AY130</f>
        <v>1500000</v>
      </c>
      <c r="AL130" s="258">
        <f t="shared" ref="AL130:AL132" si="929">+AI130-AJ130</f>
        <v>15000000</v>
      </c>
      <c r="AM130" s="123">
        <v>0</v>
      </c>
      <c r="AN130" s="140">
        <v>1500000</v>
      </c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19">
        <f t="shared" ref="AY130:AY132" si="930">+SUM(AM130:AX130)</f>
        <v>1500000</v>
      </c>
      <c r="AZ130" s="195">
        <v>0</v>
      </c>
      <c r="BA130" s="198">
        <v>1500000</v>
      </c>
      <c r="BB130" s="199"/>
      <c r="BC130" s="199"/>
      <c r="BD130" s="199"/>
      <c r="BE130" s="199"/>
      <c r="BF130" s="199"/>
      <c r="BG130" s="199"/>
      <c r="BH130" s="199"/>
      <c r="BI130" s="199"/>
      <c r="BJ130" s="199"/>
      <c r="BK130" s="199"/>
      <c r="BL130" s="201">
        <f t="shared" ref="BL130:BL132" si="931">+SUM(AZ130:BK130)</f>
        <v>1500000</v>
      </c>
      <c r="BM130" s="195">
        <v>0</v>
      </c>
      <c r="BN130" s="198">
        <v>1500000</v>
      </c>
      <c r="BO130" s="199"/>
      <c r="BP130" s="199"/>
      <c r="BQ130" s="199"/>
      <c r="BR130" s="199"/>
      <c r="BS130" s="199"/>
      <c r="BT130" s="199"/>
      <c r="BU130" s="199"/>
      <c r="BV130" s="199"/>
      <c r="BW130" s="199"/>
      <c r="BX130" s="199"/>
      <c r="BY130" s="201">
        <f t="shared" ref="BY130:BY132" si="932">+SUM(BM130:BX130)</f>
        <v>1500000</v>
      </c>
      <c r="BZ130" s="195">
        <v>0</v>
      </c>
      <c r="CA130" s="198">
        <v>1500000</v>
      </c>
      <c r="CB130" s="199"/>
      <c r="CC130" s="199"/>
      <c r="CD130" s="199"/>
      <c r="CE130" s="199"/>
      <c r="CF130" s="199"/>
      <c r="CG130" s="199"/>
      <c r="CH130" s="199"/>
      <c r="CI130" s="199"/>
      <c r="CJ130" s="199"/>
      <c r="CK130" s="199"/>
      <c r="CL130" s="201">
        <f t="shared" ref="CL130:CL132" si="933">+SUM(BZ130:CK130)</f>
        <v>1500000</v>
      </c>
      <c r="CM130" s="195">
        <f t="shared" ref="CM130:CM132" si="934">+AI130-AY130</f>
        <v>13500000</v>
      </c>
      <c r="CN130" s="195">
        <f t="shared" ref="CN130:CN132" si="935">+AM130-AZ130</f>
        <v>0</v>
      </c>
      <c r="CO130" s="195">
        <f t="shared" ref="CO130:CO132" si="936">+BL130-BY130</f>
        <v>0</v>
      </c>
      <c r="CP130" s="195">
        <f t="shared" ref="CP130:CP132" si="937">+BY130-CL130</f>
        <v>0</v>
      </c>
      <c r="CQ130" s="275">
        <f t="shared" si="919"/>
        <v>0.1</v>
      </c>
      <c r="CR130" s="276">
        <f t="shared" si="920"/>
        <v>0.1</v>
      </c>
    </row>
    <row r="131" spans="1:96" s="108" customFormat="1" outlineLevel="2" x14ac:dyDescent="0.2">
      <c r="B131" s="340" t="str">
        <f t="shared" si="924"/>
        <v>A-2-0-4-41-210</v>
      </c>
      <c r="C131" s="145" t="s">
        <v>509</v>
      </c>
      <c r="D131" s="133" t="s">
        <v>407</v>
      </c>
      <c r="E131" s="235" t="s">
        <v>433</v>
      </c>
      <c r="F131" s="122">
        <v>100000000</v>
      </c>
      <c r="G131" s="120"/>
      <c r="H131" s="119"/>
      <c r="I131" s="140"/>
      <c r="J131" s="128"/>
      <c r="K131" s="128"/>
      <c r="L131" s="128"/>
      <c r="M131" s="128"/>
      <c r="N131" s="129"/>
      <c r="O131" s="129"/>
      <c r="P131" s="129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4">
        <f t="shared" si="925"/>
        <v>0</v>
      </c>
      <c r="AF131" s="119">
        <f t="shared" si="926"/>
        <v>0</v>
      </c>
      <c r="AG131" s="122"/>
      <c r="AH131" s="121"/>
      <c r="AI131" s="126">
        <f t="shared" si="927"/>
        <v>100000000</v>
      </c>
      <c r="AJ131" s="119"/>
      <c r="AK131" s="166">
        <f t="shared" si="928"/>
        <v>100000000</v>
      </c>
      <c r="AL131" s="126">
        <f t="shared" si="929"/>
        <v>100000000</v>
      </c>
      <c r="AM131" s="123">
        <v>0</v>
      </c>
      <c r="AN131" s="140">
        <v>100000000</v>
      </c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19">
        <f t="shared" si="930"/>
        <v>100000000</v>
      </c>
      <c r="AZ131" s="122">
        <v>0</v>
      </c>
      <c r="BA131" s="140">
        <v>0</v>
      </c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5">
        <f t="shared" si="931"/>
        <v>0</v>
      </c>
      <c r="BM131" s="122">
        <v>0</v>
      </c>
      <c r="BN131" s="140">
        <v>0</v>
      </c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5">
        <f t="shared" si="932"/>
        <v>0</v>
      </c>
      <c r="BZ131" s="122">
        <v>0</v>
      </c>
      <c r="CA131" s="140">
        <v>0</v>
      </c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5">
        <f t="shared" si="933"/>
        <v>0</v>
      </c>
      <c r="CM131" s="122">
        <f t="shared" si="934"/>
        <v>0</v>
      </c>
      <c r="CN131" s="122">
        <f t="shared" si="935"/>
        <v>0</v>
      </c>
      <c r="CO131" s="122">
        <f t="shared" si="936"/>
        <v>0</v>
      </c>
      <c r="CP131" s="122">
        <f t="shared" si="937"/>
        <v>0</v>
      </c>
      <c r="CQ131" s="271">
        <f t="shared" si="919"/>
        <v>1</v>
      </c>
      <c r="CR131" s="272">
        <f t="shared" si="920"/>
        <v>0</v>
      </c>
    </row>
    <row r="132" spans="1:96" s="108" customFormat="1" ht="18.75" outlineLevel="2" thickBot="1" x14ac:dyDescent="0.25">
      <c r="B132" s="340" t="str">
        <f t="shared" si="924"/>
        <v>A-2-0-4-41-510</v>
      </c>
      <c r="C132" s="179" t="s">
        <v>510</v>
      </c>
      <c r="D132" s="180" t="s">
        <v>407</v>
      </c>
      <c r="E132" s="236" t="s">
        <v>434</v>
      </c>
      <c r="F132" s="190">
        <v>25000000</v>
      </c>
      <c r="G132" s="188"/>
      <c r="H132" s="189"/>
      <c r="I132" s="185"/>
      <c r="J132" s="181"/>
      <c r="K132" s="181"/>
      <c r="L132" s="181"/>
      <c r="M132" s="181"/>
      <c r="N132" s="182"/>
      <c r="O132" s="182"/>
      <c r="P132" s="182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3">
        <f t="shared" si="925"/>
        <v>0</v>
      </c>
      <c r="AF132" s="189">
        <f t="shared" si="926"/>
        <v>0</v>
      </c>
      <c r="AG132" s="190"/>
      <c r="AH132" s="257"/>
      <c r="AI132" s="259">
        <f t="shared" si="927"/>
        <v>25000000</v>
      </c>
      <c r="AJ132" s="189"/>
      <c r="AK132" s="261">
        <f t="shared" si="928"/>
        <v>3000000</v>
      </c>
      <c r="AL132" s="259">
        <f t="shared" si="929"/>
        <v>25000000</v>
      </c>
      <c r="AM132" s="186">
        <v>0</v>
      </c>
      <c r="AN132" s="185">
        <v>3000000</v>
      </c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9">
        <f t="shared" si="930"/>
        <v>3000000</v>
      </c>
      <c r="AZ132" s="190">
        <v>0</v>
      </c>
      <c r="BA132" s="185">
        <v>3000000</v>
      </c>
      <c r="BB132" s="181"/>
      <c r="BC132" s="181"/>
      <c r="BD132" s="181"/>
      <c r="BE132" s="181"/>
      <c r="BF132" s="181"/>
      <c r="BG132" s="181"/>
      <c r="BH132" s="181"/>
      <c r="BI132" s="181"/>
      <c r="BJ132" s="181"/>
      <c r="BK132" s="181"/>
      <c r="BL132" s="187">
        <f t="shared" si="931"/>
        <v>3000000</v>
      </c>
      <c r="BM132" s="190">
        <v>0</v>
      </c>
      <c r="BN132" s="185">
        <v>3000000</v>
      </c>
      <c r="BO132" s="181"/>
      <c r="BP132" s="181"/>
      <c r="BQ132" s="181"/>
      <c r="BR132" s="181"/>
      <c r="BS132" s="181"/>
      <c r="BT132" s="181"/>
      <c r="BU132" s="181"/>
      <c r="BV132" s="181"/>
      <c r="BW132" s="181"/>
      <c r="BX132" s="181"/>
      <c r="BY132" s="187">
        <f t="shared" si="932"/>
        <v>3000000</v>
      </c>
      <c r="BZ132" s="190">
        <v>0</v>
      </c>
      <c r="CA132" s="185">
        <v>3000000</v>
      </c>
      <c r="CB132" s="181"/>
      <c r="CC132" s="181"/>
      <c r="CD132" s="181"/>
      <c r="CE132" s="181"/>
      <c r="CF132" s="181"/>
      <c r="CG132" s="181"/>
      <c r="CH132" s="181"/>
      <c r="CI132" s="181"/>
      <c r="CJ132" s="181"/>
      <c r="CK132" s="181"/>
      <c r="CL132" s="187">
        <f t="shared" si="933"/>
        <v>3000000</v>
      </c>
      <c r="CM132" s="190">
        <f t="shared" si="934"/>
        <v>22000000</v>
      </c>
      <c r="CN132" s="190">
        <f t="shared" si="935"/>
        <v>0</v>
      </c>
      <c r="CO132" s="190">
        <f t="shared" si="936"/>
        <v>0</v>
      </c>
      <c r="CP132" s="190">
        <f t="shared" si="937"/>
        <v>0</v>
      </c>
      <c r="CQ132" s="277">
        <f t="shared" si="919"/>
        <v>0.12</v>
      </c>
      <c r="CR132" s="278">
        <f t="shared" si="920"/>
        <v>0.12</v>
      </c>
    </row>
    <row r="133" spans="1:96" s="108" customFormat="1" ht="18.75" thickBot="1" x14ac:dyDescent="0.25">
      <c r="B133" s="340"/>
      <c r="CQ133" s="266"/>
      <c r="CR133" s="266"/>
    </row>
    <row r="134" spans="1:96" s="241" customFormat="1" ht="30" customHeight="1" thickBot="1" x14ac:dyDescent="0.25">
      <c r="A134" s="240"/>
      <c r="B134" s="338"/>
      <c r="C134" s="214" t="s">
        <v>266</v>
      </c>
      <c r="D134" s="215"/>
      <c r="E134" s="216" t="s">
        <v>60</v>
      </c>
      <c r="F134" s="217">
        <f>+F135+F136+F137+F139+F140+F141+F144</f>
        <v>236279000000</v>
      </c>
      <c r="G134" s="218">
        <f t="shared" ref="G134:BS134" si="938">+G135+G136+G137+G139+G140+G141+G144</f>
        <v>0</v>
      </c>
      <c r="H134" s="218">
        <f t="shared" si="938"/>
        <v>0</v>
      </c>
      <c r="I134" s="219">
        <f t="shared" si="938"/>
        <v>0</v>
      </c>
      <c r="J134" s="220">
        <f t="shared" si="938"/>
        <v>0</v>
      </c>
      <c r="K134" s="220">
        <f t="shared" si="938"/>
        <v>0</v>
      </c>
      <c r="L134" s="220">
        <f t="shared" si="938"/>
        <v>0</v>
      </c>
      <c r="M134" s="220">
        <f t="shared" si="938"/>
        <v>0</v>
      </c>
      <c r="N134" s="220">
        <f t="shared" si="938"/>
        <v>0</v>
      </c>
      <c r="O134" s="220">
        <f t="shared" si="938"/>
        <v>0</v>
      </c>
      <c r="P134" s="220">
        <f t="shared" si="938"/>
        <v>0</v>
      </c>
      <c r="Q134" s="220">
        <f t="shared" si="938"/>
        <v>0</v>
      </c>
      <c r="R134" s="220">
        <f t="shared" si="938"/>
        <v>0</v>
      </c>
      <c r="S134" s="220">
        <f t="shared" si="938"/>
        <v>0</v>
      </c>
      <c r="T134" s="220">
        <f t="shared" si="938"/>
        <v>0</v>
      </c>
      <c r="U134" s="220">
        <f t="shared" si="938"/>
        <v>0</v>
      </c>
      <c r="V134" s="220">
        <f t="shared" si="938"/>
        <v>0</v>
      </c>
      <c r="W134" s="220">
        <f t="shared" si="938"/>
        <v>0</v>
      </c>
      <c r="X134" s="220">
        <f t="shared" si="938"/>
        <v>0</v>
      </c>
      <c r="Y134" s="220">
        <f t="shared" si="938"/>
        <v>0</v>
      </c>
      <c r="Z134" s="220">
        <f t="shared" si="938"/>
        <v>0</v>
      </c>
      <c r="AA134" s="220">
        <f t="shared" si="938"/>
        <v>0</v>
      </c>
      <c r="AB134" s="220">
        <f t="shared" si="938"/>
        <v>0</v>
      </c>
      <c r="AC134" s="220">
        <f t="shared" si="938"/>
        <v>0</v>
      </c>
      <c r="AD134" s="220">
        <f t="shared" si="938"/>
        <v>0</v>
      </c>
      <c r="AE134" s="221">
        <f t="shared" si="938"/>
        <v>0</v>
      </c>
      <c r="AF134" s="218">
        <f t="shared" si="938"/>
        <v>0</v>
      </c>
      <c r="AG134" s="218">
        <f t="shared" si="938"/>
        <v>6929302551</v>
      </c>
      <c r="AH134" s="252">
        <f t="shared" si="938"/>
        <v>0</v>
      </c>
      <c r="AI134" s="217">
        <f t="shared" si="938"/>
        <v>229349697449</v>
      </c>
      <c r="AJ134" s="217">
        <f t="shared" si="938"/>
        <v>3603786667</v>
      </c>
      <c r="AK134" s="219">
        <f t="shared" si="938"/>
        <v>123597946326</v>
      </c>
      <c r="AL134" s="217">
        <f t="shared" ref="AL134" si="939">+AL135+AL136+AL137+AL139+AL140+AL141+AL144</f>
        <v>225745910782</v>
      </c>
      <c r="AM134" s="221">
        <f>+AM135+AM136+AM137+AM139+AM140+AM141+AM144</f>
        <v>115862026508</v>
      </c>
      <c r="AN134" s="219">
        <f t="shared" si="938"/>
        <v>4132133151</v>
      </c>
      <c r="AO134" s="220">
        <f t="shared" si="938"/>
        <v>0</v>
      </c>
      <c r="AP134" s="220">
        <f t="shared" si="938"/>
        <v>0</v>
      </c>
      <c r="AQ134" s="220">
        <f t="shared" si="938"/>
        <v>0</v>
      </c>
      <c r="AR134" s="220">
        <f t="shared" si="938"/>
        <v>0</v>
      </c>
      <c r="AS134" s="220">
        <f t="shared" si="938"/>
        <v>0</v>
      </c>
      <c r="AT134" s="220">
        <f t="shared" si="938"/>
        <v>0</v>
      </c>
      <c r="AU134" s="220">
        <f t="shared" si="938"/>
        <v>0</v>
      </c>
      <c r="AV134" s="220">
        <f t="shared" si="938"/>
        <v>0</v>
      </c>
      <c r="AW134" s="220">
        <f t="shared" si="938"/>
        <v>0</v>
      </c>
      <c r="AX134" s="220">
        <f t="shared" si="938"/>
        <v>0</v>
      </c>
      <c r="AY134" s="221">
        <f t="shared" si="938"/>
        <v>119994159659</v>
      </c>
      <c r="AZ134" s="218">
        <f t="shared" si="938"/>
        <v>105200276216</v>
      </c>
      <c r="BA134" s="219">
        <f t="shared" si="938"/>
        <v>791775287</v>
      </c>
      <c r="BB134" s="220">
        <f t="shared" si="938"/>
        <v>0</v>
      </c>
      <c r="BC134" s="220">
        <f t="shared" si="938"/>
        <v>0</v>
      </c>
      <c r="BD134" s="220">
        <f t="shared" si="938"/>
        <v>0</v>
      </c>
      <c r="BE134" s="220">
        <f t="shared" si="938"/>
        <v>0</v>
      </c>
      <c r="BF134" s="220">
        <f t="shared" si="938"/>
        <v>0</v>
      </c>
      <c r="BG134" s="220">
        <f t="shared" si="938"/>
        <v>0</v>
      </c>
      <c r="BH134" s="220">
        <f t="shared" si="938"/>
        <v>0</v>
      </c>
      <c r="BI134" s="220">
        <f t="shared" si="938"/>
        <v>0</v>
      </c>
      <c r="BJ134" s="220">
        <f t="shared" si="938"/>
        <v>0</v>
      </c>
      <c r="BK134" s="220">
        <f t="shared" si="938"/>
        <v>0</v>
      </c>
      <c r="BL134" s="220">
        <f t="shared" si="938"/>
        <v>105992051503</v>
      </c>
      <c r="BM134" s="221">
        <f t="shared" si="938"/>
        <v>53958260</v>
      </c>
      <c r="BN134" s="219">
        <f t="shared" si="938"/>
        <v>16598215971</v>
      </c>
      <c r="BO134" s="220">
        <f t="shared" si="938"/>
        <v>0</v>
      </c>
      <c r="BP134" s="220">
        <f t="shared" si="938"/>
        <v>0</v>
      </c>
      <c r="BQ134" s="220">
        <f t="shared" si="938"/>
        <v>0</v>
      </c>
      <c r="BR134" s="220">
        <f t="shared" si="938"/>
        <v>0</v>
      </c>
      <c r="BS134" s="220">
        <f t="shared" si="938"/>
        <v>0</v>
      </c>
      <c r="BT134" s="220">
        <f t="shared" ref="BT134:CP134" si="940">+BT135+BT136+BT137+BT139+BT140+BT141+BT144</f>
        <v>0</v>
      </c>
      <c r="BU134" s="220">
        <f t="shared" si="940"/>
        <v>0</v>
      </c>
      <c r="BV134" s="220">
        <f t="shared" si="940"/>
        <v>0</v>
      </c>
      <c r="BW134" s="220">
        <f t="shared" si="940"/>
        <v>0</v>
      </c>
      <c r="BX134" s="220">
        <f t="shared" si="940"/>
        <v>0</v>
      </c>
      <c r="BY134" s="221">
        <f t="shared" si="940"/>
        <v>16652174231</v>
      </c>
      <c r="BZ134" s="218">
        <f t="shared" si="940"/>
        <v>3400000</v>
      </c>
      <c r="CA134" s="219">
        <f t="shared" si="940"/>
        <v>16612181603</v>
      </c>
      <c r="CB134" s="220">
        <f t="shared" si="940"/>
        <v>0</v>
      </c>
      <c r="CC134" s="220">
        <f t="shared" si="940"/>
        <v>0</v>
      </c>
      <c r="CD134" s="220">
        <f t="shared" si="940"/>
        <v>0</v>
      </c>
      <c r="CE134" s="220">
        <f t="shared" si="940"/>
        <v>0</v>
      </c>
      <c r="CF134" s="220">
        <f t="shared" si="940"/>
        <v>0</v>
      </c>
      <c r="CG134" s="220">
        <f t="shared" si="940"/>
        <v>0</v>
      </c>
      <c r="CH134" s="220">
        <f t="shared" si="940"/>
        <v>0</v>
      </c>
      <c r="CI134" s="220">
        <f t="shared" si="940"/>
        <v>0</v>
      </c>
      <c r="CJ134" s="220">
        <f t="shared" si="940"/>
        <v>0</v>
      </c>
      <c r="CK134" s="220">
        <f t="shared" si="940"/>
        <v>0</v>
      </c>
      <c r="CL134" s="221">
        <f t="shared" si="940"/>
        <v>16615581603</v>
      </c>
      <c r="CM134" s="218">
        <f t="shared" si="940"/>
        <v>109355537790</v>
      </c>
      <c r="CN134" s="218">
        <f t="shared" si="940"/>
        <v>10661750292</v>
      </c>
      <c r="CO134" s="218">
        <f t="shared" si="940"/>
        <v>89339877272</v>
      </c>
      <c r="CP134" s="218">
        <f t="shared" si="940"/>
        <v>36592628</v>
      </c>
      <c r="CQ134" s="265">
        <f>+AY134/AI134</f>
        <v>0.52319301483134872</v>
      </c>
      <c r="CR134" s="265">
        <f>+BL134/AI134</f>
        <v>0.4621416669911641</v>
      </c>
    </row>
    <row r="135" spans="1:96" s="280" customFormat="1" outlineLevel="1" x14ac:dyDescent="0.2">
      <c r="B135" s="343" t="str">
        <f t="shared" ref="B135:B136" si="941">+C135&amp;D135</f>
        <v>A-3-2-1-111</v>
      </c>
      <c r="C135" s="281" t="s">
        <v>532</v>
      </c>
      <c r="D135" s="282" t="s">
        <v>423</v>
      </c>
      <c r="E135" s="315" t="s">
        <v>435</v>
      </c>
      <c r="F135" s="283">
        <v>519000000</v>
      </c>
      <c r="G135" s="284"/>
      <c r="H135" s="284"/>
      <c r="I135" s="285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6"/>
      <c r="AD135" s="286"/>
      <c r="AE135" s="287">
        <f t="shared" ref="AE135:AE136" si="942">+G135+I135+K135+M135+O135+Q135+S135+U135+W135+Y135+AA135+AC135</f>
        <v>0</v>
      </c>
      <c r="AF135" s="284">
        <f t="shared" ref="AF135:AF136" si="943">+H135+J135+L135+N135+P135+R135+T135+V135+X135+Z135+AB135+AD135</f>
        <v>0</v>
      </c>
      <c r="AG135" s="284"/>
      <c r="AH135" s="288"/>
      <c r="AI135" s="289">
        <f t="shared" ref="AI135:AI136" si="944">+F135-AE135+AF135-AG135+AH135</f>
        <v>519000000</v>
      </c>
      <c r="AJ135" s="283"/>
      <c r="AK135" s="348">
        <f t="shared" ref="AK135:AK136" si="945">+AJ135+AY135</f>
        <v>0</v>
      </c>
      <c r="AL135" s="289">
        <f t="shared" ref="AL135:AL136" si="946">+AI135-AJ135</f>
        <v>519000000</v>
      </c>
      <c r="AM135" s="287">
        <v>0</v>
      </c>
      <c r="AN135" s="285">
        <v>0</v>
      </c>
      <c r="AO135" s="286"/>
      <c r="AP135" s="286"/>
      <c r="AQ135" s="286"/>
      <c r="AR135" s="286"/>
      <c r="AS135" s="286"/>
      <c r="AT135" s="286"/>
      <c r="AU135" s="286"/>
      <c r="AV135" s="290"/>
      <c r="AW135" s="290"/>
      <c r="AX135" s="286"/>
      <c r="AY135" s="287">
        <f t="shared" ref="AY135:AY136" si="947">+SUM(AM135:AX135)</f>
        <v>0</v>
      </c>
      <c r="AZ135" s="284">
        <v>0</v>
      </c>
      <c r="BA135" s="285">
        <v>0</v>
      </c>
      <c r="BB135" s="286"/>
      <c r="BC135" s="286"/>
      <c r="BD135" s="286"/>
      <c r="BE135" s="286"/>
      <c r="BF135" s="286"/>
      <c r="BG135" s="286"/>
      <c r="BH135" s="286"/>
      <c r="BI135" s="286"/>
      <c r="BJ135" s="286"/>
      <c r="BK135" s="286"/>
      <c r="BL135" s="286">
        <f t="shared" ref="BL135:BL136" si="948">+SUM(AZ135:BK135)</f>
        <v>0</v>
      </c>
      <c r="BM135" s="287">
        <v>0</v>
      </c>
      <c r="BN135" s="285">
        <v>0</v>
      </c>
      <c r="BO135" s="286"/>
      <c r="BP135" s="286"/>
      <c r="BQ135" s="286"/>
      <c r="BR135" s="286"/>
      <c r="BS135" s="286"/>
      <c r="BT135" s="286"/>
      <c r="BU135" s="286"/>
      <c r="BV135" s="286"/>
      <c r="BW135" s="286"/>
      <c r="BX135" s="286"/>
      <c r="BY135" s="287">
        <f t="shared" ref="BY135:BY136" si="949">+SUM(BM135:BX135)</f>
        <v>0</v>
      </c>
      <c r="BZ135" s="284">
        <v>0</v>
      </c>
      <c r="CA135" s="285">
        <v>0</v>
      </c>
      <c r="CB135" s="286"/>
      <c r="CC135" s="286"/>
      <c r="CD135" s="286"/>
      <c r="CE135" s="286"/>
      <c r="CF135" s="286"/>
      <c r="CG135" s="286"/>
      <c r="CH135" s="286"/>
      <c r="CI135" s="286"/>
      <c r="CJ135" s="286"/>
      <c r="CK135" s="286"/>
      <c r="CL135" s="287">
        <f t="shared" ref="CL135:CL136" si="950">+SUM(BZ135:CK135)</f>
        <v>0</v>
      </c>
      <c r="CM135" s="284">
        <f t="shared" ref="CM135:CM144" si="951">+AI135-AY135</f>
        <v>519000000</v>
      </c>
      <c r="CN135" s="284">
        <f t="shared" ref="CN135:CN144" si="952">+AM135-AZ135</f>
        <v>0</v>
      </c>
      <c r="CO135" s="284">
        <f t="shared" ref="CO135:CO144" si="953">+BL135-BY135</f>
        <v>0</v>
      </c>
      <c r="CP135" s="284">
        <f t="shared" ref="CP135:CP144" si="954">+BY135-CL135</f>
        <v>0</v>
      </c>
      <c r="CQ135" s="309">
        <f t="shared" ref="CQ135:CQ144" si="955">+AY135/AI135</f>
        <v>0</v>
      </c>
      <c r="CR135" s="309">
        <f t="shared" ref="CR135:CR144" si="956">+BL135/AI135</f>
        <v>0</v>
      </c>
    </row>
    <row r="136" spans="1:96" s="280" customFormat="1" outlineLevel="1" x14ac:dyDescent="0.2">
      <c r="B136" s="343" t="str">
        <f t="shared" si="941"/>
        <v>A-3-5-3-4410</v>
      </c>
      <c r="C136" s="291" t="s">
        <v>533</v>
      </c>
      <c r="D136" s="292" t="s">
        <v>407</v>
      </c>
      <c r="E136" s="316" t="s">
        <v>436</v>
      </c>
      <c r="F136" s="293">
        <v>618000000</v>
      </c>
      <c r="G136" s="294"/>
      <c r="H136" s="294"/>
      <c r="I136" s="295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296">
        <f t="shared" si="942"/>
        <v>0</v>
      </c>
      <c r="AF136" s="294">
        <f t="shared" si="943"/>
        <v>0</v>
      </c>
      <c r="AG136" s="294">
        <v>11800000</v>
      </c>
      <c r="AH136" s="297"/>
      <c r="AI136" s="298">
        <f t="shared" si="944"/>
        <v>606200000</v>
      </c>
      <c r="AJ136" s="293">
        <v>600000000</v>
      </c>
      <c r="AK136" s="349">
        <f t="shared" si="945"/>
        <v>606180000</v>
      </c>
      <c r="AL136" s="298">
        <f t="shared" si="946"/>
        <v>6200000</v>
      </c>
      <c r="AM136" s="296">
        <v>0</v>
      </c>
      <c r="AN136" s="295">
        <v>6180000</v>
      </c>
      <c r="AO136" s="177"/>
      <c r="AP136" s="177"/>
      <c r="AQ136" s="177"/>
      <c r="AR136" s="177"/>
      <c r="AS136" s="177"/>
      <c r="AT136" s="177"/>
      <c r="AU136" s="177"/>
      <c r="AV136" s="299"/>
      <c r="AW136" s="299"/>
      <c r="AX136" s="177"/>
      <c r="AY136" s="296">
        <f t="shared" si="947"/>
        <v>6180000</v>
      </c>
      <c r="AZ136" s="294">
        <v>0</v>
      </c>
      <c r="BA136" s="295">
        <v>0</v>
      </c>
      <c r="BB136" s="177"/>
      <c r="BC136" s="177"/>
      <c r="BD136" s="177"/>
      <c r="BE136" s="177"/>
      <c r="BF136" s="177"/>
      <c r="BG136" s="177"/>
      <c r="BH136" s="177"/>
      <c r="BI136" s="177"/>
      <c r="BJ136" s="177"/>
      <c r="BK136" s="177"/>
      <c r="BL136" s="177">
        <f t="shared" si="948"/>
        <v>0</v>
      </c>
      <c r="BM136" s="296">
        <v>0</v>
      </c>
      <c r="BN136" s="295">
        <v>0</v>
      </c>
      <c r="BO136" s="177"/>
      <c r="BP136" s="177"/>
      <c r="BQ136" s="177"/>
      <c r="BR136" s="177"/>
      <c r="BS136" s="177"/>
      <c r="BT136" s="177"/>
      <c r="BU136" s="177"/>
      <c r="BV136" s="177"/>
      <c r="BW136" s="177"/>
      <c r="BX136" s="177"/>
      <c r="BY136" s="296">
        <f t="shared" si="949"/>
        <v>0</v>
      </c>
      <c r="BZ136" s="294">
        <v>0</v>
      </c>
      <c r="CA136" s="295">
        <v>0</v>
      </c>
      <c r="CB136" s="177"/>
      <c r="CC136" s="177"/>
      <c r="CD136" s="177"/>
      <c r="CE136" s="177"/>
      <c r="CF136" s="177"/>
      <c r="CG136" s="177"/>
      <c r="CH136" s="177"/>
      <c r="CI136" s="177"/>
      <c r="CJ136" s="177"/>
      <c r="CK136" s="177"/>
      <c r="CL136" s="296">
        <f t="shared" si="950"/>
        <v>0</v>
      </c>
      <c r="CM136" s="294">
        <f t="shared" si="951"/>
        <v>600020000</v>
      </c>
      <c r="CN136" s="294">
        <f t="shared" si="952"/>
        <v>0</v>
      </c>
      <c r="CO136" s="294">
        <f t="shared" si="953"/>
        <v>0</v>
      </c>
      <c r="CP136" s="294">
        <f t="shared" si="954"/>
        <v>0</v>
      </c>
      <c r="CQ136" s="310">
        <f t="shared" si="955"/>
        <v>1.0194655229297262E-2</v>
      </c>
      <c r="CR136" s="310">
        <f t="shared" si="956"/>
        <v>0</v>
      </c>
    </row>
    <row r="137" spans="1:96" s="137" customFormat="1" ht="20.25" customHeight="1" outlineLevel="1" x14ac:dyDescent="0.25">
      <c r="A137" s="134"/>
      <c r="B137" s="339"/>
      <c r="C137" s="141" t="s">
        <v>534</v>
      </c>
      <c r="D137" s="135" t="s">
        <v>407</v>
      </c>
      <c r="E137" s="312" t="s">
        <v>437</v>
      </c>
      <c r="F137" s="149">
        <f>+F138</f>
        <v>24000000</v>
      </c>
      <c r="G137" s="149">
        <f t="shared" ref="G137:BS137" si="957">+G138</f>
        <v>0</v>
      </c>
      <c r="H137" s="149">
        <f t="shared" si="957"/>
        <v>0</v>
      </c>
      <c r="I137" s="149">
        <f t="shared" si="957"/>
        <v>0</v>
      </c>
      <c r="J137" s="149">
        <f t="shared" si="957"/>
        <v>0</v>
      </c>
      <c r="K137" s="149">
        <f t="shared" si="957"/>
        <v>0</v>
      </c>
      <c r="L137" s="149">
        <f t="shared" si="957"/>
        <v>0</v>
      </c>
      <c r="M137" s="149">
        <f t="shared" si="957"/>
        <v>0</v>
      </c>
      <c r="N137" s="149">
        <f t="shared" si="957"/>
        <v>0</v>
      </c>
      <c r="O137" s="149">
        <f t="shared" si="957"/>
        <v>0</v>
      </c>
      <c r="P137" s="149">
        <f t="shared" si="957"/>
        <v>0</v>
      </c>
      <c r="Q137" s="149">
        <f t="shared" si="957"/>
        <v>0</v>
      </c>
      <c r="R137" s="149">
        <f t="shared" si="957"/>
        <v>0</v>
      </c>
      <c r="S137" s="149">
        <f t="shared" si="957"/>
        <v>0</v>
      </c>
      <c r="T137" s="149">
        <f t="shared" si="957"/>
        <v>0</v>
      </c>
      <c r="U137" s="149">
        <f t="shared" si="957"/>
        <v>0</v>
      </c>
      <c r="V137" s="149">
        <f t="shared" si="957"/>
        <v>0</v>
      </c>
      <c r="W137" s="149">
        <f t="shared" si="957"/>
        <v>0</v>
      </c>
      <c r="X137" s="149">
        <f t="shared" si="957"/>
        <v>0</v>
      </c>
      <c r="Y137" s="149">
        <f t="shared" si="957"/>
        <v>0</v>
      </c>
      <c r="Z137" s="149">
        <f t="shared" si="957"/>
        <v>0</v>
      </c>
      <c r="AA137" s="149">
        <f t="shared" si="957"/>
        <v>0</v>
      </c>
      <c r="AB137" s="149">
        <f t="shared" si="957"/>
        <v>0</v>
      </c>
      <c r="AC137" s="149">
        <f t="shared" si="957"/>
        <v>0</v>
      </c>
      <c r="AD137" s="149">
        <f t="shared" si="957"/>
        <v>0</v>
      </c>
      <c r="AE137" s="149">
        <f t="shared" si="957"/>
        <v>0</v>
      </c>
      <c r="AF137" s="149">
        <f t="shared" si="957"/>
        <v>0</v>
      </c>
      <c r="AG137" s="149">
        <f t="shared" si="957"/>
        <v>0</v>
      </c>
      <c r="AH137" s="156">
        <f t="shared" si="957"/>
        <v>0</v>
      </c>
      <c r="AI137" s="149">
        <f t="shared" si="957"/>
        <v>24000000</v>
      </c>
      <c r="AJ137" s="149">
        <f t="shared" si="957"/>
        <v>0</v>
      </c>
      <c r="AK137" s="184">
        <f t="shared" si="957"/>
        <v>3640000</v>
      </c>
      <c r="AL137" s="149">
        <f t="shared" si="957"/>
        <v>24000000</v>
      </c>
      <c r="AM137" s="149">
        <f t="shared" si="957"/>
        <v>3400000</v>
      </c>
      <c r="AN137" s="149">
        <f t="shared" si="957"/>
        <v>240000</v>
      </c>
      <c r="AO137" s="149">
        <f t="shared" si="957"/>
        <v>0</v>
      </c>
      <c r="AP137" s="149">
        <f t="shared" si="957"/>
        <v>0</v>
      </c>
      <c r="AQ137" s="149">
        <f t="shared" si="957"/>
        <v>0</v>
      </c>
      <c r="AR137" s="149">
        <f t="shared" si="957"/>
        <v>0</v>
      </c>
      <c r="AS137" s="149">
        <f t="shared" si="957"/>
        <v>0</v>
      </c>
      <c r="AT137" s="149">
        <f t="shared" si="957"/>
        <v>0</v>
      </c>
      <c r="AU137" s="149">
        <f t="shared" si="957"/>
        <v>0</v>
      </c>
      <c r="AV137" s="149">
        <f t="shared" si="957"/>
        <v>0</v>
      </c>
      <c r="AW137" s="149">
        <f t="shared" si="957"/>
        <v>0</v>
      </c>
      <c r="AX137" s="149">
        <f t="shared" si="957"/>
        <v>0</v>
      </c>
      <c r="AY137" s="149">
        <f t="shared" si="957"/>
        <v>3640000</v>
      </c>
      <c r="AZ137" s="149">
        <f t="shared" si="957"/>
        <v>3400000</v>
      </c>
      <c r="BA137" s="149">
        <f t="shared" si="957"/>
        <v>0</v>
      </c>
      <c r="BB137" s="149">
        <f t="shared" si="957"/>
        <v>0</v>
      </c>
      <c r="BC137" s="149">
        <f t="shared" si="957"/>
        <v>0</v>
      </c>
      <c r="BD137" s="149">
        <f t="shared" si="957"/>
        <v>0</v>
      </c>
      <c r="BE137" s="149">
        <f t="shared" si="957"/>
        <v>0</v>
      </c>
      <c r="BF137" s="149">
        <f t="shared" si="957"/>
        <v>0</v>
      </c>
      <c r="BG137" s="149">
        <f t="shared" si="957"/>
        <v>0</v>
      </c>
      <c r="BH137" s="149">
        <f t="shared" si="957"/>
        <v>0</v>
      </c>
      <c r="BI137" s="149">
        <f t="shared" si="957"/>
        <v>0</v>
      </c>
      <c r="BJ137" s="149">
        <f t="shared" si="957"/>
        <v>0</v>
      </c>
      <c r="BK137" s="149">
        <f t="shared" si="957"/>
        <v>0</v>
      </c>
      <c r="BL137" s="149">
        <f t="shared" si="957"/>
        <v>3400000</v>
      </c>
      <c r="BM137" s="149">
        <f t="shared" si="957"/>
        <v>3400000</v>
      </c>
      <c r="BN137" s="149">
        <f t="shared" si="957"/>
        <v>0</v>
      </c>
      <c r="BO137" s="149">
        <f t="shared" si="957"/>
        <v>0</v>
      </c>
      <c r="BP137" s="149">
        <f t="shared" si="957"/>
        <v>0</v>
      </c>
      <c r="BQ137" s="149">
        <f t="shared" si="957"/>
        <v>0</v>
      </c>
      <c r="BR137" s="149">
        <f t="shared" si="957"/>
        <v>0</v>
      </c>
      <c r="BS137" s="149">
        <f t="shared" si="957"/>
        <v>0</v>
      </c>
      <c r="BT137" s="149">
        <f t="shared" ref="BT137:CL137" si="958">+BT138</f>
        <v>0</v>
      </c>
      <c r="BU137" s="149">
        <f t="shared" si="958"/>
        <v>0</v>
      </c>
      <c r="BV137" s="149">
        <f t="shared" si="958"/>
        <v>0</v>
      </c>
      <c r="BW137" s="149">
        <f t="shared" si="958"/>
        <v>0</v>
      </c>
      <c r="BX137" s="149">
        <f t="shared" si="958"/>
        <v>0</v>
      </c>
      <c r="BY137" s="149">
        <f t="shared" si="958"/>
        <v>3400000</v>
      </c>
      <c r="BZ137" s="149">
        <f t="shared" si="958"/>
        <v>3400000</v>
      </c>
      <c r="CA137" s="149">
        <f t="shared" si="958"/>
        <v>0</v>
      </c>
      <c r="CB137" s="149">
        <f t="shared" si="958"/>
        <v>0</v>
      </c>
      <c r="CC137" s="149">
        <f t="shared" si="958"/>
        <v>0</v>
      </c>
      <c r="CD137" s="149">
        <f t="shared" si="958"/>
        <v>0</v>
      </c>
      <c r="CE137" s="149">
        <f t="shared" si="958"/>
        <v>0</v>
      </c>
      <c r="CF137" s="149">
        <f t="shared" si="958"/>
        <v>0</v>
      </c>
      <c r="CG137" s="149">
        <f t="shared" si="958"/>
        <v>0</v>
      </c>
      <c r="CH137" s="149">
        <f t="shared" si="958"/>
        <v>0</v>
      </c>
      <c r="CI137" s="149">
        <f t="shared" si="958"/>
        <v>0</v>
      </c>
      <c r="CJ137" s="149">
        <f t="shared" si="958"/>
        <v>0</v>
      </c>
      <c r="CK137" s="149">
        <f t="shared" si="958"/>
        <v>0</v>
      </c>
      <c r="CL137" s="149">
        <f t="shared" si="958"/>
        <v>3400000</v>
      </c>
      <c r="CM137" s="149">
        <f t="shared" si="951"/>
        <v>20360000</v>
      </c>
      <c r="CN137" s="149">
        <f t="shared" si="952"/>
        <v>0</v>
      </c>
      <c r="CO137" s="149">
        <f t="shared" si="953"/>
        <v>0</v>
      </c>
      <c r="CP137" s="149">
        <f t="shared" si="954"/>
        <v>0</v>
      </c>
      <c r="CQ137" s="307">
        <f t="shared" si="955"/>
        <v>0.15166666666666667</v>
      </c>
      <c r="CR137" s="307">
        <f t="shared" si="956"/>
        <v>0.14166666666666666</v>
      </c>
    </row>
    <row r="138" spans="1:96" s="108" customFormat="1" outlineLevel="2" x14ac:dyDescent="0.2">
      <c r="B138" s="340" t="str">
        <f t="shared" ref="B138:B139" si="959">+C138&amp;D138</f>
        <v>A-3-6-1-1-210</v>
      </c>
      <c r="C138" s="145" t="s">
        <v>535</v>
      </c>
      <c r="D138" s="133" t="s">
        <v>407</v>
      </c>
      <c r="E138" s="235" t="s">
        <v>564</v>
      </c>
      <c r="F138" s="119">
        <v>24000000</v>
      </c>
      <c r="G138" s="122"/>
      <c r="H138" s="122"/>
      <c r="I138" s="140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5">
        <f t="shared" ref="AE138:AE140" si="960">+G138+I138+K138+M138+O138+Q138+S138+U138+W138+Y138+AA138+AC138</f>
        <v>0</v>
      </c>
      <c r="AF138" s="122">
        <f t="shared" ref="AF138:AF140" si="961">+H138+J138+L138+N138+P138+R138+T138+V138+X138+Z138+AB138+AD138</f>
        <v>0</v>
      </c>
      <c r="AG138" s="122"/>
      <c r="AH138" s="121"/>
      <c r="AI138" s="119">
        <f t="shared" ref="AI138:AI140" si="962">+F138-AE138+AF138-AG138+AH138</f>
        <v>24000000</v>
      </c>
      <c r="AJ138" s="119"/>
      <c r="AK138" s="140">
        <f t="shared" ref="AK138:AK140" si="963">+AJ138+AY138</f>
        <v>3640000</v>
      </c>
      <c r="AL138" s="119">
        <f t="shared" ref="AL138:AL140" si="964">+AI138-AJ138</f>
        <v>24000000</v>
      </c>
      <c r="AM138" s="125">
        <v>3400000</v>
      </c>
      <c r="AN138" s="140">
        <v>240000</v>
      </c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5">
        <f t="shared" ref="AY138:AY140" si="965">+SUM(AM138:AX138)</f>
        <v>3640000</v>
      </c>
      <c r="AZ138" s="122">
        <v>3400000</v>
      </c>
      <c r="BA138" s="140">
        <v>0</v>
      </c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>
        <f t="shared" ref="BL138:BL140" si="966">+SUM(AZ138:BK138)</f>
        <v>3400000</v>
      </c>
      <c r="BM138" s="125">
        <v>3400000</v>
      </c>
      <c r="BN138" s="140">
        <v>0</v>
      </c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5">
        <f t="shared" ref="BY138:BY140" si="967">+SUM(BM138:BX138)</f>
        <v>3400000</v>
      </c>
      <c r="BZ138" s="122">
        <v>3400000</v>
      </c>
      <c r="CA138" s="140">
        <v>0</v>
      </c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5">
        <f t="shared" ref="CL138:CL140" si="968">+SUM(BZ138:CK138)</f>
        <v>3400000</v>
      </c>
      <c r="CM138" s="122">
        <f t="shared" si="951"/>
        <v>20360000</v>
      </c>
      <c r="CN138" s="122">
        <f t="shared" si="952"/>
        <v>0</v>
      </c>
      <c r="CO138" s="122">
        <f t="shared" si="953"/>
        <v>0</v>
      </c>
      <c r="CP138" s="122">
        <f t="shared" si="954"/>
        <v>0</v>
      </c>
      <c r="CQ138" s="311">
        <f t="shared" si="955"/>
        <v>0.15166666666666667</v>
      </c>
      <c r="CR138" s="311">
        <f t="shared" si="956"/>
        <v>0.14166666666666666</v>
      </c>
    </row>
    <row r="139" spans="1:96" s="137" customFormat="1" ht="35.25" customHeight="1" outlineLevel="1" collapsed="1" x14ac:dyDescent="0.25">
      <c r="A139" s="134"/>
      <c r="B139" s="343" t="str">
        <f t="shared" si="959"/>
        <v>A-3-6-3-410</v>
      </c>
      <c r="C139" s="141" t="s">
        <v>539</v>
      </c>
      <c r="D139" s="135" t="s">
        <v>407</v>
      </c>
      <c r="E139" s="312" t="s">
        <v>438</v>
      </c>
      <c r="F139" s="149">
        <v>395000000</v>
      </c>
      <c r="G139" s="184"/>
      <c r="H139" s="184"/>
      <c r="I139" s="139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53">
        <f t="shared" si="960"/>
        <v>0</v>
      </c>
      <c r="AF139" s="184">
        <f t="shared" si="961"/>
        <v>0</v>
      </c>
      <c r="AG139" s="184">
        <v>39500000</v>
      </c>
      <c r="AH139" s="172"/>
      <c r="AI139" s="149">
        <f t="shared" si="962"/>
        <v>355500000</v>
      </c>
      <c r="AJ139" s="149"/>
      <c r="AK139" s="139">
        <f t="shared" si="963"/>
        <v>240700000</v>
      </c>
      <c r="AL139" s="149">
        <f t="shared" si="964"/>
        <v>355500000</v>
      </c>
      <c r="AM139" s="153">
        <v>236750000</v>
      </c>
      <c r="AN139" s="139">
        <v>3950000</v>
      </c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53">
        <f t="shared" si="965"/>
        <v>240700000</v>
      </c>
      <c r="AZ139" s="184">
        <v>0</v>
      </c>
      <c r="BA139" s="139">
        <v>195291667</v>
      </c>
      <c r="BB139" s="138"/>
      <c r="BC139" s="138"/>
      <c r="BD139" s="138"/>
      <c r="BE139" s="138"/>
      <c r="BF139" s="138"/>
      <c r="BG139" s="138"/>
      <c r="BH139" s="138"/>
      <c r="BI139" s="138"/>
      <c r="BJ139" s="138"/>
      <c r="BK139" s="138"/>
      <c r="BL139" s="138">
        <f t="shared" si="966"/>
        <v>195291667</v>
      </c>
      <c r="BM139" s="153">
        <v>0</v>
      </c>
      <c r="BN139" s="139">
        <v>0</v>
      </c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53">
        <f t="shared" si="967"/>
        <v>0</v>
      </c>
      <c r="BZ139" s="184">
        <v>0</v>
      </c>
      <c r="CA139" s="139">
        <v>0</v>
      </c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53">
        <f t="shared" si="968"/>
        <v>0</v>
      </c>
      <c r="CM139" s="184">
        <f t="shared" si="951"/>
        <v>114800000</v>
      </c>
      <c r="CN139" s="184">
        <f t="shared" si="952"/>
        <v>236750000</v>
      </c>
      <c r="CO139" s="184">
        <f t="shared" si="953"/>
        <v>195291667</v>
      </c>
      <c r="CP139" s="184">
        <f t="shared" si="954"/>
        <v>0</v>
      </c>
      <c r="CQ139" s="307">
        <f t="shared" si="955"/>
        <v>0.67707454289732771</v>
      </c>
      <c r="CR139" s="307">
        <f t="shared" si="956"/>
        <v>0.54934364838255978</v>
      </c>
    </row>
    <row r="140" spans="1:96" s="223" customFormat="1" ht="30" customHeight="1" outlineLevel="1" collapsed="1" x14ac:dyDescent="0.2">
      <c r="A140" s="222"/>
      <c r="B140" s="343" t="str">
        <f t="shared" ref="B140" si="969">+C140&amp;D140</f>
        <v>A-3-6-3-710</v>
      </c>
      <c r="C140" s="317" t="s">
        <v>541</v>
      </c>
      <c r="D140" s="292" t="s">
        <v>407</v>
      </c>
      <c r="E140" s="316" t="s">
        <v>439</v>
      </c>
      <c r="F140" s="318">
        <v>168153000000</v>
      </c>
      <c r="G140" s="319"/>
      <c r="H140" s="319"/>
      <c r="I140" s="320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  <c r="AA140" s="321"/>
      <c r="AB140" s="321"/>
      <c r="AC140" s="321"/>
      <c r="AD140" s="321"/>
      <c r="AE140" s="322">
        <f t="shared" si="960"/>
        <v>0</v>
      </c>
      <c r="AF140" s="319">
        <f t="shared" si="961"/>
        <v>0</v>
      </c>
      <c r="AG140" s="319">
        <v>6821902551</v>
      </c>
      <c r="AH140" s="323"/>
      <c r="AI140" s="318">
        <f t="shared" si="962"/>
        <v>161331097449</v>
      </c>
      <c r="AJ140" s="318">
        <v>3003786667</v>
      </c>
      <c r="AK140" s="320">
        <f t="shared" si="963"/>
        <v>111931816667</v>
      </c>
      <c r="AL140" s="318">
        <f t="shared" si="964"/>
        <v>158327310782</v>
      </c>
      <c r="AM140" s="322">
        <v>107244000000</v>
      </c>
      <c r="AN140" s="320">
        <v>1684030000</v>
      </c>
      <c r="AO140" s="321"/>
      <c r="AP140" s="321"/>
      <c r="AQ140" s="321"/>
      <c r="AR140" s="321"/>
      <c r="AS140" s="321"/>
      <c r="AT140" s="321"/>
      <c r="AU140" s="321"/>
      <c r="AV140" s="321"/>
      <c r="AW140" s="321"/>
      <c r="AX140" s="321"/>
      <c r="AY140" s="322">
        <f t="shared" si="965"/>
        <v>108928030000</v>
      </c>
      <c r="AZ140" s="319">
        <v>97482166665</v>
      </c>
      <c r="BA140" s="320">
        <v>18648000</v>
      </c>
      <c r="BB140" s="321"/>
      <c r="BC140" s="321"/>
      <c r="BD140" s="321"/>
      <c r="BE140" s="321"/>
      <c r="BF140" s="321"/>
      <c r="BG140" s="321"/>
      <c r="BH140" s="321"/>
      <c r="BI140" s="321"/>
      <c r="BJ140" s="321"/>
      <c r="BK140" s="321"/>
      <c r="BL140" s="321">
        <f t="shared" si="966"/>
        <v>97500814665</v>
      </c>
      <c r="BM140" s="322">
        <v>0</v>
      </c>
      <c r="BN140" s="320">
        <v>16146049999</v>
      </c>
      <c r="BO140" s="321"/>
      <c r="BP140" s="321"/>
      <c r="BQ140" s="321"/>
      <c r="BR140" s="321"/>
      <c r="BS140" s="321"/>
      <c r="BT140" s="321"/>
      <c r="BU140" s="321"/>
      <c r="BV140" s="321"/>
      <c r="BW140" s="321"/>
      <c r="BX140" s="321"/>
      <c r="BY140" s="322">
        <f t="shared" si="967"/>
        <v>16146049999</v>
      </c>
      <c r="BZ140" s="319">
        <v>0</v>
      </c>
      <c r="CA140" s="320">
        <v>16141797999</v>
      </c>
      <c r="CB140" s="321"/>
      <c r="CC140" s="321"/>
      <c r="CD140" s="321"/>
      <c r="CE140" s="321"/>
      <c r="CF140" s="321"/>
      <c r="CG140" s="321"/>
      <c r="CH140" s="321"/>
      <c r="CI140" s="321"/>
      <c r="CJ140" s="321"/>
      <c r="CK140" s="321"/>
      <c r="CL140" s="322">
        <f t="shared" si="968"/>
        <v>16141797999</v>
      </c>
      <c r="CM140" s="319">
        <f t="shared" si="951"/>
        <v>52403067449</v>
      </c>
      <c r="CN140" s="319">
        <f t="shared" si="952"/>
        <v>9761833335</v>
      </c>
      <c r="CO140" s="319">
        <f t="shared" si="953"/>
        <v>81354764666</v>
      </c>
      <c r="CP140" s="319">
        <f t="shared" si="954"/>
        <v>4252000</v>
      </c>
      <c r="CQ140" s="310">
        <f t="shared" si="955"/>
        <v>0.6751830968882756</v>
      </c>
      <c r="CR140" s="310">
        <f t="shared" si="956"/>
        <v>0.60435226814112486</v>
      </c>
    </row>
    <row r="141" spans="1:96" s="137" customFormat="1" ht="36" outlineLevel="1" x14ac:dyDescent="0.25">
      <c r="A141" s="134"/>
      <c r="B141" s="339"/>
      <c r="C141" s="141" t="s">
        <v>536</v>
      </c>
      <c r="D141" s="135" t="s">
        <v>360</v>
      </c>
      <c r="E141" s="312" t="s">
        <v>565</v>
      </c>
      <c r="F141" s="149">
        <f>+SUM(F142:F143)</f>
        <v>66009000000</v>
      </c>
      <c r="G141" s="149">
        <f t="shared" ref="G141:BS141" si="970">+SUM(G142:G143)</f>
        <v>0</v>
      </c>
      <c r="H141" s="149">
        <f t="shared" si="970"/>
        <v>0</v>
      </c>
      <c r="I141" s="149">
        <f t="shared" si="970"/>
        <v>0</v>
      </c>
      <c r="J141" s="149">
        <f t="shared" si="970"/>
        <v>0</v>
      </c>
      <c r="K141" s="149">
        <f t="shared" si="970"/>
        <v>0</v>
      </c>
      <c r="L141" s="149">
        <f t="shared" si="970"/>
        <v>0</v>
      </c>
      <c r="M141" s="149">
        <f t="shared" si="970"/>
        <v>0</v>
      </c>
      <c r="N141" s="149">
        <f t="shared" si="970"/>
        <v>0</v>
      </c>
      <c r="O141" s="149">
        <f t="shared" si="970"/>
        <v>0</v>
      </c>
      <c r="P141" s="149">
        <f t="shared" si="970"/>
        <v>0</v>
      </c>
      <c r="Q141" s="149">
        <f t="shared" si="970"/>
        <v>0</v>
      </c>
      <c r="R141" s="149">
        <f t="shared" si="970"/>
        <v>0</v>
      </c>
      <c r="S141" s="149">
        <f t="shared" si="970"/>
        <v>0</v>
      </c>
      <c r="T141" s="149">
        <f t="shared" si="970"/>
        <v>0</v>
      </c>
      <c r="U141" s="149">
        <f t="shared" si="970"/>
        <v>0</v>
      </c>
      <c r="V141" s="149">
        <f t="shared" si="970"/>
        <v>0</v>
      </c>
      <c r="W141" s="149">
        <f t="shared" si="970"/>
        <v>0</v>
      </c>
      <c r="X141" s="149">
        <f t="shared" si="970"/>
        <v>0</v>
      </c>
      <c r="Y141" s="149">
        <f t="shared" si="970"/>
        <v>0</v>
      </c>
      <c r="Z141" s="149">
        <f t="shared" si="970"/>
        <v>0</v>
      </c>
      <c r="AA141" s="149">
        <f t="shared" si="970"/>
        <v>0</v>
      </c>
      <c r="AB141" s="149">
        <f t="shared" si="970"/>
        <v>0</v>
      </c>
      <c r="AC141" s="149">
        <f t="shared" si="970"/>
        <v>0</v>
      </c>
      <c r="AD141" s="149">
        <f t="shared" si="970"/>
        <v>0</v>
      </c>
      <c r="AE141" s="149">
        <f t="shared" si="970"/>
        <v>0</v>
      </c>
      <c r="AF141" s="149">
        <f t="shared" si="970"/>
        <v>0</v>
      </c>
      <c r="AG141" s="149">
        <f>+SUM(AG142:AG143)</f>
        <v>0</v>
      </c>
      <c r="AH141" s="156">
        <f t="shared" si="970"/>
        <v>0</v>
      </c>
      <c r="AI141" s="149">
        <f t="shared" si="970"/>
        <v>66009000000</v>
      </c>
      <c r="AJ141" s="149">
        <f t="shared" si="970"/>
        <v>0</v>
      </c>
      <c r="AK141" s="184">
        <f t="shared" si="970"/>
        <v>10815609659</v>
      </c>
      <c r="AL141" s="149">
        <f t="shared" ref="AL141" si="971">+SUM(AL142:AL143)</f>
        <v>66009000000</v>
      </c>
      <c r="AM141" s="149">
        <f t="shared" si="970"/>
        <v>8377876508</v>
      </c>
      <c r="AN141" s="149">
        <f t="shared" si="970"/>
        <v>2437733151</v>
      </c>
      <c r="AO141" s="149">
        <f t="shared" si="970"/>
        <v>0</v>
      </c>
      <c r="AP141" s="149">
        <f t="shared" si="970"/>
        <v>0</v>
      </c>
      <c r="AQ141" s="149">
        <f t="shared" si="970"/>
        <v>0</v>
      </c>
      <c r="AR141" s="149">
        <f t="shared" si="970"/>
        <v>0</v>
      </c>
      <c r="AS141" s="149">
        <f t="shared" si="970"/>
        <v>0</v>
      </c>
      <c r="AT141" s="149">
        <f t="shared" si="970"/>
        <v>0</v>
      </c>
      <c r="AU141" s="149">
        <f t="shared" si="970"/>
        <v>0</v>
      </c>
      <c r="AV141" s="149">
        <f t="shared" si="970"/>
        <v>0</v>
      </c>
      <c r="AW141" s="149">
        <f t="shared" si="970"/>
        <v>0</v>
      </c>
      <c r="AX141" s="149">
        <f t="shared" si="970"/>
        <v>0</v>
      </c>
      <c r="AY141" s="149">
        <f t="shared" si="970"/>
        <v>10815609659</v>
      </c>
      <c r="AZ141" s="149">
        <f t="shared" si="970"/>
        <v>7714709551</v>
      </c>
      <c r="BA141" s="149">
        <f t="shared" si="970"/>
        <v>577835620</v>
      </c>
      <c r="BB141" s="149">
        <f t="shared" si="970"/>
        <v>0</v>
      </c>
      <c r="BC141" s="149">
        <f t="shared" si="970"/>
        <v>0</v>
      </c>
      <c r="BD141" s="149">
        <f t="shared" si="970"/>
        <v>0</v>
      </c>
      <c r="BE141" s="149">
        <f t="shared" si="970"/>
        <v>0</v>
      </c>
      <c r="BF141" s="149">
        <f t="shared" si="970"/>
        <v>0</v>
      </c>
      <c r="BG141" s="149">
        <f t="shared" si="970"/>
        <v>0</v>
      </c>
      <c r="BH141" s="149">
        <f t="shared" si="970"/>
        <v>0</v>
      </c>
      <c r="BI141" s="149">
        <f t="shared" si="970"/>
        <v>0</v>
      </c>
      <c r="BJ141" s="149">
        <f t="shared" si="970"/>
        <v>0</v>
      </c>
      <c r="BK141" s="149">
        <f t="shared" si="970"/>
        <v>0</v>
      </c>
      <c r="BL141" s="149">
        <f t="shared" si="970"/>
        <v>8292545171</v>
      </c>
      <c r="BM141" s="149">
        <f t="shared" si="970"/>
        <v>50558260</v>
      </c>
      <c r="BN141" s="149">
        <f t="shared" si="970"/>
        <v>452165972</v>
      </c>
      <c r="BO141" s="149">
        <f t="shared" si="970"/>
        <v>0</v>
      </c>
      <c r="BP141" s="149">
        <f t="shared" si="970"/>
        <v>0</v>
      </c>
      <c r="BQ141" s="149">
        <f t="shared" si="970"/>
        <v>0</v>
      </c>
      <c r="BR141" s="149">
        <f t="shared" si="970"/>
        <v>0</v>
      </c>
      <c r="BS141" s="149">
        <f t="shared" si="970"/>
        <v>0</v>
      </c>
      <c r="BT141" s="149">
        <f t="shared" ref="BT141:CL141" si="972">+SUM(BT142:BT143)</f>
        <v>0</v>
      </c>
      <c r="BU141" s="149">
        <f t="shared" si="972"/>
        <v>0</v>
      </c>
      <c r="BV141" s="149">
        <f t="shared" si="972"/>
        <v>0</v>
      </c>
      <c r="BW141" s="149">
        <f t="shared" si="972"/>
        <v>0</v>
      </c>
      <c r="BX141" s="149">
        <f t="shared" si="972"/>
        <v>0</v>
      </c>
      <c r="BY141" s="149">
        <f t="shared" si="972"/>
        <v>502724232</v>
      </c>
      <c r="BZ141" s="149">
        <f t="shared" si="972"/>
        <v>0</v>
      </c>
      <c r="CA141" s="149">
        <f t="shared" si="972"/>
        <v>470383604</v>
      </c>
      <c r="CB141" s="149">
        <f t="shared" si="972"/>
        <v>0</v>
      </c>
      <c r="CC141" s="149">
        <f t="shared" si="972"/>
        <v>0</v>
      </c>
      <c r="CD141" s="149">
        <f t="shared" si="972"/>
        <v>0</v>
      </c>
      <c r="CE141" s="149">
        <f t="shared" si="972"/>
        <v>0</v>
      </c>
      <c r="CF141" s="149">
        <f t="shared" si="972"/>
        <v>0</v>
      </c>
      <c r="CG141" s="149">
        <f t="shared" si="972"/>
        <v>0</v>
      </c>
      <c r="CH141" s="149">
        <f t="shared" si="972"/>
        <v>0</v>
      </c>
      <c r="CI141" s="149">
        <f t="shared" si="972"/>
        <v>0</v>
      </c>
      <c r="CJ141" s="149">
        <f t="shared" si="972"/>
        <v>0</v>
      </c>
      <c r="CK141" s="149">
        <f t="shared" si="972"/>
        <v>0</v>
      </c>
      <c r="CL141" s="149">
        <f t="shared" si="972"/>
        <v>470383604</v>
      </c>
      <c r="CM141" s="149">
        <f t="shared" si="951"/>
        <v>55193390341</v>
      </c>
      <c r="CN141" s="149">
        <f t="shared" si="952"/>
        <v>663166957</v>
      </c>
      <c r="CO141" s="149">
        <f t="shared" si="953"/>
        <v>7789820939</v>
      </c>
      <c r="CP141" s="149">
        <f t="shared" si="954"/>
        <v>32340628</v>
      </c>
      <c r="CQ141" s="307">
        <f t="shared" si="955"/>
        <v>0.16385053036707115</v>
      </c>
      <c r="CR141" s="307">
        <f t="shared" si="956"/>
        <v>0.1256274927812874</v>
      </c>
    </row>
    <row r="142" spans="1:96" s="108" customFormat="1" outlineLevel="2" x14ac:dyDescent="0.2">
      <c r="B142" s="340" t="str">
        <f t="shared" ref="B142:B144" si="973">+C142&amp;D142</f>
        <v>A-3-6-3-11-116</v>
      </c>
      <c r="C142" s="145" t="s">
        <v>537</v>
      </c>
      <c r="D142" s="133" t="s">
        <v>360</v>
      </c>
      <c r="E142" s="235" t="s">
        <v>440</v>
      </c>
      <c r="F142" s="119">
        <v>57859500000</v>
      </c>
      <c r="G142" s="122"/>
      <c r="H142" s="122"/>
      <c r="I142" s="140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5">
        <f t="shared" ref="AE142:AE144" si="974">+G142+I142+K142+M142+O142+Q142+S142+U142+W142+Y142+AA142+AC142</f>
        <v>0</v>
      </c>
      <c r="AF142" s="122">
        <f t="shared" ref="AF142:AF144" si="975">+H142+J142+L142+N142+P142+R142+T142+V142+X142+Z142+AB142+AD142</f>
        <v>0</v>
      </c>
      <c r="AG142" s="122"/>
      <c r="AH142" s="121"/>
      <c r="AI142" s="119">
        <f t="shared" ref="AI142:AI144" si="976">+F142-AE142+AF142-AG142+AH142</f>
        <v>57859500000</v>
      </c>
      <c r="AJ142" s="119"/>
      <c r="AK142" s="140">
        <f t="shared" ref="AK142:AK144" si="977">+AJ142+AY142</f>
        <v>2746109659</v>
      </c>
      <c r="AL142" s="119">
        <f t="shared" ref="AL142:AL144" si="978">+AI142-AJ142</f>
        <v>57859500000</v>
      </c>
      <c r="AM142" s="125">
        <v>308376508</v>
      </c>
      <c r="AN142" s="140">
        <v>2437733151</v>
      </c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5">
        <f t="shared" ref="AY142:AY144" si="979">+SUM(AM142:AX142)</f>
        <v>2746109659</v>
      </c>
      <c r="AZ142" s="122">
        <v>55209551</v>
      </c>
      <c r="BA142" s="140">
        <v>546348295</v>
      </c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>
        <f t="shared" ref="BL142:BL144" si="980">+SUM(AZ142:BK142)</f>
        <v>601557846</v>
      </c>
      <c r="BM142" s="125">
        <v>50558260</v>
      </c>
      <c r="BN142" s="140">
        <v>420678647</v>
      </c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5">
        <f t="shared" ref="BY142:BY144" si="981">+SUM(BM142:BX142)</f>
        <v>471236907</v>
      </c>
      <c r="BZ142" s="122">
        <v>0</v>
      </c>
      <c r="CA142" s="140">
        <v>467266804</v>
      </c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5">
        <f t="shared" ref="CL142:CL144" si="982">+SUM(BZ142:CK142)</f>
        <v>467266804</v>
      </c>
      <c r="CM142" s="122">
        <f t="shared" si="951"/>
        <v>55113390341</v>
      </c>
      <c r="CN142" s="122">
        <f t="shared" si="952"/>
        <v>253166957</v>
      </c>
      <c r="CO142" s="122">
        <f t="shared" si="953"/>
        <v>130320939</v>
      </c>
      <c r="CP142" s="122">
        <f t="shared" si="954"/>
        <v>3970103</v>
      </c>
      <c r="CQ142" s="311">
        <f t="shared" si="955"/>
        <v>4.7461690111390523E-2</v>
      </c>
      <c r="CR142" s="311">
        <f t="shared" si="956"/>
        <v>1.039687252741555E-2</v>
      </c>
    </row>
    <row r="143" spans="1:96" s="108" customFormat="1" outlineLevel="2" x14ac:dyDescent="0.2">
      <c r="B143" s="340" t="str">
        <f t="shared" si="973"/>
        <v>A-3-6-3-11-216</v>
      </c>
      <c r="C143" s="145" t="s">
        <v>538</v>
      </c>
      <c r="D143" s="133" t="s">
        <v>360</v>
      </c>
      <c r="E143" s="235" t="s">
        <v>441</v>
      </c>
      <c r="F143" s="119">
        <v>8149500000</v>
      </c>
      <c r="G143" s="122"/>
      <c r="H143" s="122"/>
      <c r="I143" s="140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5">
        <f t="shared" si="974"/>
        <v>0</v>
      </c>
      <c r="AF143" s="122">
        <f t="shared" si="975"/>
        <v>0</v>
      </c>
      <c r="AG143" s="122"/>
      <c r="AH143" s="121"/>
      <c r="AI143" s="126">
        <f t="shared" si="976"/>
        <v>8149500000</v>
      </c>
      <c r="AJ143" s="119"/>
      <c r="AK143" s="166">
        <f t="shared" si="977"/>
        <v>8069500000</v>
      </c>
      <c r="AL143" s="126">
        <f t="shared" si="978"/>
        <v>8149500000</v>
      </c>
      <c r="AM143" s="125">
        <v>8069500000</v>
      </c>
      <c r="AN143" s="140">
        <v>0</v>
      </c>
      <c r="AO143" s="128"/>
      <c r="AP143" s="128"/>
      <c r="AQ143" s="128"/>
      <c r="AR143" s="128"/>
      <c r="AS143" s="128"/>
      <c r="AT143" s="128"/>
      <c r="AU143" s="128"/>
      <c r="AV143" s="131"/>
      <c r="AW143" s="131"/>
      <c r="AX143" s="128"/>
      <c r="AY143" s="125">
        <f t="shared" si="979"/>
        <v>8069500000</v>
      </c>
      <c r="AZ143" s="122">
        <v>7659500000</v>
      </c>
      <c r="BA143" s="140">
        <v>31487325</v>
      </c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>
        <f t="shared" si="980"/>
        <v>7690987325</v>
      </c>
      <c r="BM143" s="125">
        <v>0</v>
      </c>
      <c r="BN143" s="140">
        <v>31487325</v>
      </c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5">
        <f t="shared" si="981"/>
        <v>31487325</v>
      </c>
      <c r="BZ143" s="122">
        <v>0</v>
      </c>
      <c r="CA143" s="140">
        <v>3116800</v>
      </c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5">
        <f t="shared" si="982"/>
        <v>3116800</v>
      </c>
      <c r="CM143" s="122">
        <f t="shared" si="951"/>
        <v>80000000</v>
      </c>
      <c r="CN143" s="122">
        <f t="shared" si="952"/>
        <v>410000000</v>
      </c>
      <c r="CO143" s="122">
        <f t="shared" si="953"/>
        <v>7659500000</v>
      </c>
      <c r="CP143" s="122">
        <f t="shared" si="954"/>
        <v>28370525</v>
      </c>
      <c r="CQ143" s="311">
        <f t="shared" si="955"/>
        <v>0.99018344683722925</v>
      </c>
      <c r="CR143" s="311">
        <f t="shared" si="956"/>
        <v>0.94373732437572855</v>
      </c>
    </row>
    <row r="144" spans="1:96" s="137" customFormat="1" ht="38.25" customHeight="1" outlineLevel="1" collapsed="1" thickBot="1" x14ac:dyDescent="0.3">
      <c r="A144" s="134"/>
      <c r="B144" s="343" t="str">
        <f t="shared" si="973"/>
        <v>A-3-6-3-6616</v>
      </c>
      <c r="C144" s="146" t="s">
        <v>540</v>
      </c>
      <c r="D144" s="147" t="s">
        <v>360</v>
      </c>
      <c r="E144" s="313" t="s">
        <v>442</v>
      </c>
      <c r="F144" s="150">
        <v>561000000</v>
      </c>
      <c r="G144" s="202"/>
      <c r="H144" s="202"/>
      <c r="I144" s="209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55">
        <f t="shared" si="974"/>
        <v>0</v>
      </c>
      <c r="AF144" s="202">
        <f t="shared" si="975"/>
        <v>0</v>
      </c>
      <c r="AG144" s="202">
        <v>56100000</v>
      </c>
      <c r="AH144" s="204"/>
      <c r="AI144" s="150">
        <f t="shared" si="976"/>
        <v>504900000</v>
      </c>
      <c r="AJ144" s="150"/>
      <c r="AK144" s="209">
        <f t="shared" si="977"/>
        <v>0</v>
      </c>
      <c r="AL144" s="150">
        <f t="shared" si="978"/>
        <v>504900000</v>
      </c>
      <c r="AM144" s="155">
        <v>0</v>
      </c>
      <c r="AN144" s="209">
        <v>0</v>
      </c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55">
        <f t="shared" si="979"/>
        <v>0</v>
      </c>
      <c r="AZ144" s="202">
        <v>0</v>
      </c>
      <c r="BA144" s="209">
        <v>0</v>
      </c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>
        <f t="shared" si="980"/>
        <v>0</v>
      </c>
      <c r="BM144" s="155">
        <v>0</v>
      </c>
      <c r="BN144" s="209">
        <v>0</v>
      </c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55">
        <f t="shared" si="981"/>
        <v>0</v>
      </c>
      <c r="BZ144" s="202">
        <v>0</v>
      </c>
      <c r="CA144" s="209">
        <v>0</v>
      </c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55">
        <f t="shared" si="982"/>
        <v>0</v>
      </c>
      <c r="CM144" s="202">
        <f t="shared" si="951"/>
        <v>504900000</v>
      </c>
      <c r="CN144" s="202">
        <f t="shared" si="952"/>
        <v>0</v>
      </c>
      <c r="CO144" s="202">
        <f t="shared" si="953"/>
        <v>0</v>
      </c>
      <c r="CP144" s="202">
        <f t="shared" si="954"/>
        <v>0</v>
      </c>
      <c r="CQ144" s="308">
        <f t="shared" si="955"/>
        <v>0</v>
      </c>
      <c r="CR144" s="308">
        <f t="shared" si="956"/>
        <v>0</v>
      </c>
    </row>
    <row r="145" spans="1:96" s="303" customFormat="1" ht="18.75" thickBot="1" x14ac:dyDescent="0.25">
      <c r="B145" s="344"/>
      <c r="C145" s="205"/>
      <c r="D145" s="206"/>
      <c r="E145" s="207"/>
      <c r="F145" s="208"/>
      <c r="G145" s="208"/>
      <c r="H145" s="208"/>
      <c r="I145" s="208"/>
      <c r="J145" s="208"/>
      <c r="K145" s="208"/>
      <c r="L145" s="208"/>
      <c r="M145" s="304"/>
      <c r="N145" s="304"/>
      <c r="O145" s="304"/>
      <c r="P145" s="304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305"/>
      <c r="AJ145" s="208"/>
      <c r="AK145" s="305"/>
      <c r="AL145" s="305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306"/>
      <c r="AW145" s="306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  <c r="BI145" s="208"/>
      <c r="BJ145" s="208"/>
      <c r="BK145" s="208"/>
      <c r="BL145" s="208"/>
      <c r="BM145" s="208"/>
      <c r="BN145" s="208"/>
      <c r="BO145" s="208"/>
      <c r="BP145" s="208"/>
      <c r="BQ145" s="208"/>
      <c r="BR145" s="208"/>
      <c r="BS145" s="208"/>
      <c r="BT145" s="208"/>
      <c r="BU145" s="208"/>
      <c r="BV145" s="208"/>
      <c r="BW145" s="208"/>
      <c r="BX145" s="208"/>
      <c r="BY145" s="208"/>
      <c r="BZ145" s="208"/>
      <c r="CA145" s="208"/>
      <c r="CB145" s="208"/>
      <c r="CC145" s="208"/>
      <c r="CD145" s="208"/>
      <c r="CE145" s="208"/>
      <c r="CF145" s="208"/>
      <c r="CG145" s="208"/>
      <c r="CH145" s="208"/>
      <c r="CI145" s="208"/>
      <c r="CJ145" s="208"/>
      <c r="CK145" s="208"/>
      <c r="CL145" s="208"/>
      <c r="CM145" s="304"/>
      <c r="CN145" s="304"/>
      <c r="CO145" s="304"/>
      <c r="CP145" s="304"/>
      <c r="CQ145" s="111"/>
      <c r="CR145" s="111"/>
    </row>
    <row r="146" spans="1:96" s="239" customFormat="1" ht="30" customHeight="1" thickBot="1" x14ac:dyDescent="0.25">
      <c r="A146" s="237"/>
      <c r="B146" s="345"/>
      <c r="C146" s="214" t="s">
        <v>443</v>
      </c>
      <c r="D146" s="215"/>
      <c r="E146" s="216" t="s">
        <v>644</v>
      </c>
      <c r="F146" s="218">
        <f t="shared" ref="F146:AK146" si="983">+SUM(F147:F167)</f>
        <v>35947899417</v>
      </c>
      <c r="G146" s="218">
        <f t="shared" si="983"/>
        <v>0</v>
      </c>
      <c r="H146" s="218">
        <f t="shared" si="983"/>
        <v>0</v>
      </c>
      <c r="I146" s="218">
        <f t="shared" si="983"/>
        <v>0</v>
      </c>
      <c r="J146" s="217">
        <f t="shared" si="983"/>
        <v>0</v>
      </c>
      <c r="K146" s="217">
        <f t="shared" si="983"/>
        <v>0</v>
      </c>
      <c r="L146" s="217">
        <f t="shared" si="983"/>
        <v>0</v>
      </c>
      <c r="M146" s="217">
        <f t="shared" si="983"/>
        <v>0</v>
      </c>
      <c r="N146" s="217">
        <f t="shared" si="983"/>
        <v>0</v>
      </c>
      <c r="O146" s="217">
        <f t="shared" si="983"/>
        <v>0</v>
      </c>
      <c r="P146" s="217">
        <f t="shared" si="983"/>
        <v>0</v>
      </c>
      <c r="Q146" s="217">
        <f t="shared" si="983"/>
        <v>0</v>
      </c>
      <c r="R146" s="217">
        <f t="shared" si="983"/>
        <v>0</v>
      </c>
      <c r="S146" s="217">
        <f t="shared" si="983"/>
        <v>0</v>
      </c>
      <c r="T146" s="217">
        <f t="shared" si="983"/>
        <v>0</v>
      </c>
      <c r="U146" s="217">
        <f t="shared" si="983"/>
        <v>0</v>
      </c>
      <c r="V146" s="217">
        <f t="shared" si="983"/>
        <v>0</v>
      </c>
      <c r="W146" s="217">
        <f t="shared" si="983"/>
        <v>0</v>
      </c>
      <c r="X146" s="217">
        <f t="shared" si="983"/>
        <v>0</v>
      </c>
      <c r="Y146" s="217">
        <f t="shared" si="983"/>
        <v>0</v>
      </c>
      <c r="Z146" s="217">
        <f t="shared" si="983"/>
        <v>0</v>
      </c>
      <c r="AA146" s="217">
        <f t="shared" si="983"/>
        <v>0</v>
      </c>
      <c r="AB146" s="217">
        <f t="shared" si="983"/>
        <v>0</v>
      </c>
      <c r="AC146" s="217">
        <f t="shared" si="983"/>
        <v>0</v>
      </c>
      <c r="AD146" s="217">
        <f t="shared" si="983"/>
        <v>0</v>
      </c>
      <c r="AE146" s="217">
        <f t="shared" si="983"/>
        <v>0</v>
      </c>
      <c r="AF146" s="218">
        <f t="shared" si="983"/>
        <v>0</v>
      </c>
      <c r="AG146" s="218">
        <f t="shared" si="983"/>
        <v>2272184913</v>
      </c>
      <c r="AH146" s="218">
        <f t="shared" si="983"/>
        <v>0</v>
      </c>
      <c r="AI146" s="217">
        <f t="shared" si="983"/>
        <v>33675714504</v>
      </c>
      <c r="AJ146" s="217">
        <f t="shared" si="983"/>
        <v>124877300</v>
      </c>
      <c r="AK146" s="217">
        <f t="shared" si="983"/>
        <v>29757977033</v>
      </c>
      <c r="AL146" s="217">
        <f t="shared" ref="AL146" si="984">+SUM(AL147:AL167)</f>
        <v>33550837204</v>
      </c>
      <c r="AM146" s="217">
        <f t="shared" ref="AM146:BR146" si="985">+SUM(AM147:AM167)</f>
        <v>26813760410</v>
      </c>
      <c r="AN146" s="218">
        <f t="shared" si="985"/>
        <v>2819339323</v>
      </c>
      <c r="AO146" s="217">
        <f t="shared" si="985"/>
        <v>0</v>
      </c>
      <c r="AP146" s="217">
        <f t="shared" si="985"/>
        <v>0</v>
      </c>
      <c r="AQ146" s="217">
        <f t="shared" si="985"/>
        <v>0</v>
      </c>
      <c r="AR146" s="217">
        <f t="shared" si="985"/>
        <v>0</v>
      </c>
      <c r="AS146" s="217">
        <f t="shared" si="985"/>
        <v>0</v>
      </c>
      <c r="AT146" s="217">
        <f t="shared" si="985"/>
        <v>0</v>
      </c>
      <c r="AU146" s="217">
        <f t="shared" si="985"/>
        <v>0</v>
      </c>
      <c r="AV146" s="217">
        <f t="shared" si="985"/>
        <v>0</v>
      </c>
      <c r="AW146" s="217">
        <f t="shared" si="985"/>
        <v>0</v>
      </c>
      <c r="AX146" s="217">
        <f t="shared" si="985"/>
        <v>0</v>
      </c>
      <c r="AY146" s="217">
        <f t="shared" si="985"/>
        <v>29633099733</v>
      </c>
      <c r="AZ146" s="218">
        <f t="shared" si="985"/>
        <v>17366848040</v>
      </c>
      <c r="BA146" s="218">
        <f t="shared" si="985"/>
        <v>5551469043</v>
      </c>
      <c r="BB146" s="217">
        <f t="shared" si="985"/>
        <v>0</v>
      </c>
      <c r="BC146" s="217">
        <f t="shared" si="985"/>
        <v>0</v>
      </c>
      <c r="BD146" s="217">
        <f t="shared" si="985"/>
        <v>0</v>
      </c>
      <c r="BE146" s="217">
        <f t="shared" si="985"/>
        <v>0</v>
      </c>
      <c r="BF146" s="217">
        <f t="shared" si="985"/>
        <v>0</v>
      </c>
      <c r="BG146" s="217">
        <f t="shared" si="985"/>
        <v>0</v>
      </c>
      <c r="BH146" s="217">
        <f t="shared" si="985"/>
        <v>0</v>
      </c>
      <c r="BI146" s="217">
        <f t="shared" si="985"/>
        <v>0</v>
      </c>
      <c r="BJ146" s="217">
        <f t="shared" si="985"/>
        <v>0</v>
      </c>
      <c r="BK146" s="217">
        <f t="shared" si="985"/>
        <v>0</v>
      </c>
      <c r="BL146" s="217">
        <f t="shared" si="985"/>
        <v>22918317083</v>
      </c>
      <c r="BM146" s="218">
        <f t="shared" si="985"/>
        <v>0</v>
      </c>
      <c r="BN146" s="218">
        <f t="shared" si="985"/>
        <v>99978670</v>
      </c>
      <c r="BO146" s="217">
        <f t="shared" si="985"/>
        <v>0</v>
      </c>
      <c r="BP146" s="217">
        <f t="shared" si="985"/>
        <v>0</v>
      </c>
      <c r="BQ146" s="217">
        <f t="shared" si="985"/>
        <v>0</v>
      </c>
      <c r="BR146" s="217">
        <f t="shared" si="985"/>
        <v>0</v>
      </c>
      <c r="BS146" s="217">
        <f t="shared" ref="BS146:CP146" si="986">+SUM(BS147:BS167)</f>
        <v>0</v>
      </c>
      <c r="BT146" s="217">
        <f t="shared" si="986"/>
        <v>0</v>
      </c>
      <c r="BU146" s="217">
        <f t="shared" si="986"/>
        <v>0</v>
      </c>
      <c r="BV146" s="217">
        <f t="shared" si="986"/>
        <v>0</v>
      </c>
      <c r="BW146" s="217">
        <f t="shared" si="986"/>
        <v>0</v>
      </c>
      <c r="BX146" s="217">
        <f t="shared" si="986"/>
        <v>0</v>
      </c>
      <c r="BY146" s="217">
        <f t="shared" si="986"/>
        <v>99978670</v>
      </c>
      <c r="BZ146" s="218">
        <f t="shared" si="986"/>
        <v>0</v>
      </c>
      <c r="CA146" s="218">
        <f t="shared" si="986"/>
        <v>99234186</v>
      </c>
      <c r="CB146" s="217">
        <f t="shared" si="986"/>
        <v>0</v>
      </c>
      <c r="CC146" s="217">
        <f t="shared" si="986"/>
        <v>0</v>
      </c>
      <c r="CD146" s="217">
        <f t="shared" si="986"/>
        <v>0</v>
      </c>
      <c r="CE146" s="217">
        <f t="shared" si="986"/>
        <v>0</v>
      </c>
      <c r="CF146" s="217">
        <f t="shared" si="986"/>
        <v>0</v>
      </c>
      <c r="CG146" s="217">
        <f t="shared" si="986"/>
        <v>0</v>
      </c>
      <c r="CH146" s="217">
        <f t="shared" si="986"/>
        <v>0</v>
      </c>
      <c r="CI146" s="217">
        <f t="shared" si="986"/>
        <v>0</v>
      </c>
      <c r="CJ146" s="217">
        <f t="shared" si="986"/>
        <v>0</v>
      </c>
      <c r="CK146" s="217">
        <f t="shared" si="986"/>
        <v>0</v>
      </c>
      <c r="CL146" s="217">
        <f t="shared" si="986"/>
        <v>99234186</v>
      </c>
      <c r="CM146" s="218">
        <f t="shared" si="986"/>
        <v>4042614771</v>
      </c>
      <c r="CN146" s="218">
        <f t="shared" si="986"/>
        <v>9446912370</v>
      </c>
      <c r="CO146" s="218">
        <f t="shared" si="986"/>
        <v>22818338413</v>
      </c>
      <c r="CP146" s="218">
        <f t="shared" si="986"/>
        <v>744484</v>
      </c>
      <c r="CQ146" s="238">
        <f>+AY146/AI146</f>
        <v>0.87995459545424581</v>
      </c>
      <c r="CR146" s="238">
        <f>+BL146/AI146</f>
        <v>0.68055919289486089</v>
      </c>
    </row>
    <row r="147" spans="1:96" s="118" customFormat="1" ht="54" outlineLevel="1" x14ac:dyDescent="0.2">
      <c r="A147" s="108"/>
      <c r="B147" s="340" t="str">
        <f t="shared" ref="B147:B167" si="987">+C147&amp;D147</f>
        <v>C-121-800-110</v>
      </c>
      <c r="C147" s="193" t="s">
        <v>542</v>
      </c>
      <c r="D147" s="194" t="s">
        <v>407</v>
      </c>
      <c r="E147" s="234" t="s">
        <v>566</v>
      </c>
      <c r="F147" s="195">
        <v>16000000000</v>
      </c>
      <c r="G147" s="109"/>
      <c r="H147" s="109"/>
      <c r="I147" s="210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10">
        <f t="shared" ref="AE147:AE167" si="988">+G147+I147+K147+M147+O147+Q147+S147+U147+W147+Y147+AA147+AC147</f>
        <v>0</v>
      </c>
      <c r="AF147" s="109">
        <f t="shared" ref="AF147:AF167" si="989">+H147+J147+L147+N147+P147+R147+T147+V147+X147+Z147+AB147+AD147</f>
        <v>0</v>
      </c>
      <c r="AG147" s="109">
        <v>0</v>
      </c>
      <c r="AH147" s="210"/>
      <c r="AI147" s="199">
        <f t="shared" ref="AI147:AI167" si="990">+F147-AE147+AF147-AG147+AH147</f>
        <v>16000000000</v>
      </c>
      <c r="AJ147" s="151"/>
      <c r="AK147" s="151">
        <f t="shared" ref="AK147:AK155" si="991">+AJ147+AY147</f>
        <v>16000000000</v>
      </c>
      <c r="AL147" s="199">
        <f t="shared" ref="AL147:AL164" si="992">+AI147-AJ147</f>
        <v>16000000000</v>
      </c>
      <c r="AM147" s="201">
        <v>16000000000</v>
      </c>
      <c r="AN147" s="198">
        <v>0</v>
      </c>
      <c r="AO147" s="199"/>
      <c r="AP147" s="199"/>
      <c r="AQ147" s="199"/>
      <c r="AR147" s="199"/>
      <c r="AS147" s="199"/>
      <c r="AT147" s="199"/>
      <c r="AU147" s="199"/>
      <c r="AV147" s="199"/>
      <c r="AW147" s="199"/>
      <c r="AX147" s="199"/>
      <c r="AY147" s="201">
        <f t="shared" ref="AY147:AY167" si="993">+SUM(AM147:AX147)</f>
        <v>16000000000</v>
      </c>
      <c r="AZ147" s="195">
        <v>16000000000</v>
      </c>
      <c r="BA147" s="198">
        <v>0</v>
      </c>
      <c r="BB147" s="199"/>
      <c r="BC147" s="199"/>
      <c r="BD147" s="199"/>
      <c r="BE147" s="199"/>
      <c r="BF147" s="199"/>
      <c r="BG147" s="199"/>
      <c r="BH147" s="199"/>
      <c r="BI147" s="199"/>
      <c r="BJ147" s="199"/>
      <c r="BK147" s="199"/>
      <c r="BL147" s="201">
        <f t="shared" ref="BL147:BL167" si="994">+SUM(AZ147:BK147)</f>
        <v>16000000000</v>
      </c>
      <c r="BM147" s="109">
        <v>0</v>
      </c>
      <c r="BN147" s="198">
        <v>0</v>
      </c>
      <c r="BO147" s="151"/>
      <c r="BP147" s="151"/>
      <c r="BQ147" s="151"/>
      <c r="BR147" s="151"/>
      <c r="BS147" s="151"/>
      <c r="BT147" s="151"/>
      <c r="BU147" s="151"/>
      <c r="BV147" s="151"/>
      <c r="BW147" s="151"/>
      <c r="BX147" s="151"/>
      <c r="BY147" s="110">
        <f t="shared" ref="BY147:BY167" si="995">+SUM(BM147:BX147)</f>
        <v>0</v>
      </c>
      <c r="BZ147" s="109">
        <v>0</v>
      </c>
      <c r="CA147" s="198">
        <v>0</v>
      </c>
      <c r="CB147" s="151"/>
      <c r="CC147" s="151"/>
      <c r="CD147" s="151"/>
      <c r="CE147" s="151"/>
      <c r="CF147" s="151"/>
      <c r="CG147" s="151"/>
      <c r="CH147" s="151"/>
      <c r="CI147" s="151"/>
      <c r="CJ147" s="151"/>
      <c r="CK147" s="151"/>
      <c r="CL147" s="110">
        <f t="shared" ref="CL147:CL167" si="996">+SUM(BZ147:CK147)</f>
        <v>0</v>
      </c>
      <c r="CM147" s="195">
        <f t="shared" ref="CM147:CM167" si="997">+AI147-AY147</f>
        <v>0</v>
      </c>
      <c r="CN147" s="195">
        <f t="shared" ref="CN147:CN167" si="998">+AM147-AZ147</f>
        <v>0</v>
      </c>
      <c r="CO147" s="195">
        <f t="shared" ref="CO147:CO167" si="999">+BL147-BY147</f>
        <v>16000000000</v>
      </c>
      <c r="CP147" s="195">
        <f t="shared" ref="CP147:CP167" si="1000">+BY147-CL147</f>
        <v>0</v>
      </c>
      <c r="CQ147" s="300">
        <f t="shared" ref="CQ147:CQ167" si="1001">+AY147/AI147</f>
        <v>1</v>
      </c>
      <c r="CR147" s="300">
        <f t="shared" ref="CR147:CR167" si="1002">+BL147/AI147</f>
        <v>1</v>
      </c>
    </row>
    <row r="148" spans="1:96" s="108" customFormat="1" ht="108" outlineLevel="1" x14ac:dyDescent="0.2">
      <c r="B148" s="340" t="str">
        <f t="shared" si="987"/>
        <v>C-122-800-210</v>
      </c>
      <c r="C148" s="145" t="s">
        <v>543</v>
      </c>
      <c r="D148" s="133" t="s">
        <v>407</v>
      </c>
      <c r="E148" s="235" t="s">
        <v>444</v>
      </c>
      <c r="F148" s="122">
        <v>800000000</v>
      </c>
      <c r="G148" s="122"/>
      <c r="H148" s="122"/>
      <c r="I148" s="140"/>
      <c r="J148" s="128"/>
      <c r="K148" s="128"/>
      <c r="L148" s="128"/>
      <c r="M148" s="128"/>
      <c r="N148" s="129"/>
      <c r="O148" s="129"/>
      <c r="P148" s="129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5">
        <f t="shared" si="988"/>
        <v>0</v>
      </c>
      <c r="AF148" s="122">
        <f t="shared" si="989"/>
        <v>0</v>
      </c>
      <c r="AG148" s="122">
        <v>0</v>
      </c>
      <c r="AH148" s="140"/>
      <c r="AI148" s="130">
        <f t="shared" si="990"/>
        <v>800000000</v>
      </c>
      <c r="AJ148" s="128"/>
      <c r="AK148" s="130">
        <f t="shared" si="991"/>
        <v>684600434</v>
      </c>
      <c r="AL148" s="130">
        <f t="shared" si="992"/>
        <v>800000000</v>
      </c>
      <c r="AM148" s="125">
        <v>684600434</v>
      </c>
      <c r="AN148" s="140">
        <v>0</v>
      </c>
      <c r="AO148" s="128"/>
      <c r="AP148" s="128"/>
      <c r="AQ148" s="128"/>
      <c r="AR148" s="128"/>
      <c r="AS148" s="128"/>
      <c r="AT148" s="128"/>
      <c r="AU148" s="128"/>
      <c r="AV148" s="131"/>
      <c r="AW148" s="131"/>
      <c r="AX148" s="128"/>
      <c r="AY148" s="125">
        <f t="shared" si="993"/>
        <v>684600434</v>
      </c>
      <c r="AZ148" s="122">
        <v>684600434</v>
      </c>
      <c r="BA148" s="140">
        <v>0</v>
      </c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5">
        <f t="shared" si="994"/>
        <v>684600434</v>
      </c>
      <c r="BM148" s="122">
        <v>0</v>
      </c>
      <c r="BN148" s="140">
        <v>0</v>
      </c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5">
        <f t="shared" si="995"/>
        <v>0</v>
      </c>
      <c r="BZ148" s="122">
        <v>0</v>
      </c>
      <c r="CA148" s="140">
        <v>0</v>
      </c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5">
        <f t="shared" si="996"/>
        <v>0</v>
      </c>
      <c r="CM148" s="122">
        <f t="shared" si="997"/>
        <v>115399566</v>
      </c>
      <c r="CN148" s="122">
        <f t="shared" si="998"/>
        <v>0</v>
      </c>
      <c r="CO148" s="122">
        <f t="shared" si="999"/>
        <v>684600434</v>
      </c>
      <c r="CP148" s="122">
        <f t="shared" si="1000"/>
        <v>0</v>
      </c>
      <c r="CQ148" s="301">
        <f t="shared" si="1001"/>
        <v>0.85575054250000004</v>
      </c>
      <c r="CR148" s="301">
        <f t="shared" si="1002"/>
        <v>0.85575054250000004</v>
      </c>
    </row>
    <row r="149" spans="1:96" s="108" customFormat="1" ht="72" outlineLevel="1" x14ac:dyDescent="0.2">
      <c r="B149" s="340" t="str">
        <f t="shared" si="987"/>
        <v>C-213-800-110</v>
      </c>
      <c r="C149" s="145" t="s">
        <v>544</v>
      </c>
      <c r="D149" s="133" t="s">
        <v>407</v>
      </c>
      <c r="E149" s="235" t="s">
        <v>567</v>
      </c>
      <c r="F149" s="122">
        <v>600000000</v>
      </c>
      <c r="G149" s="122"/>
      <c r="H149" s="122"/>
      <c r="I149" s="140"/>
      <c r="J149" s="128"/>
      <c r="K149" s="128"/>
      <c r="L149" s="128"/>
      <c r="M149" s="128"/>
      <c r="N149" s="129"/>
      <c r="O149" s="129"/>
      <c r="P149" s="129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5">
        <f t="shared" si="988"/>
        <v>0</v>
      </c>
      <c r="AF149" s="122">
        <f t="shared" si="989"/>
        <v>0</v>
      </c>
      <c r="AG149" s="122">
        <v>90000000</v>
      </c>
      <c r="AH149" s="140"/>
      <c r="AI149" s="130">
        <f t="shared" si="990"/>
        <v>510000000</v>
      </c>
      <c r="AJ149" s="128"/>
      <c r="AK149" s="130">
        <f t="shared" si="991"/>
        <v>182000000</v>
      </c>
      <c r="AL149" s="130">
        <f t="shared" si="992"/>
        <v>510000000</v>
      </c>
      <c r="AM149" s="125">
        <v>170000000</v>
      </c>
      <c r="AN149" s="140">
        <v>12000000</v>
      </c>
      <c r="AO149" s="128"/>
      <c r="AP149" s="128"/>
      <c r="AQ149" s="128"/>
      <c r="AR149" s="128"/>
      <c r="AS149" s="128"/>
      <c r="AT149" s="128"/>
      <c r="AU149" s="128"/>
      <c r="AV149" s="131"/>
      <c r="AW149" s="131"/>
      <c r="AX149" s="128"/>
      <c r="AY149" s="125">
        <f t="shared" si="993"/>
        <v>182000000</v>
      </c>
      <c r="AZ149" s="122">
        <v>0</v>
      </c>
      <c r="BA149" s="140">
        <v>0</v>
      </c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5">
        <f t="shared" si="994"/>
        <v>0</v>
      </c>
      <c r="BM149" s="122">
        <v>0</v>
      </c>
      <c r="BN149" s="140">
        <v>0</v>
      </c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5">
        <f t="shared" si="995"/>
        <v>0</v>
      </c>
      <c r="BZ149" s="122">
        <v>0</v>
      </c>
      <c r="CA149" s="140">
        <v>0</v>
      </c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5">
        <f t="shared" si="996"/>
        <v>0</v>
      </c>
      <c r="CM149" s="122">
        <f t="shared" si="997"/>
        <v>328000000</v>
      </c>
      <c r="CN149" s="122">
        <f t="shared" si="998"/>
        <v>170000000</v>
      </c>
      <c r="CO149" s="122">
        <f t="shared" si="999"/>
        <v>0</v>
      </c>
      <c r="CP149" s="122">
        <f t="shared" si="1000"/>
        <v>0</v>
      </c>
      <c r="CQ149" s="301">
        <f t="shared" si="1001"/>
        <v>0.35686274509803922</v>
      </c>
      <c r="CR149" s="301">
        <f t="shared" si="1002"/>
        <v>0</v>
      </c>
    </row>
    <row r="150" spans="1:96" s="108" customFormat="1" ht="72" outlineLevel="1" x14ac:dyDescent="0.2">
      <c r="B150" s="340" t="str">
        <f t="shared" si="987"/>
        <v>C-310-1504-110</v>
      </c>
      <c r="C150" s="145" t="s">
        <v>545</v>
      </c>
      <c r="D150" s="133" t="s">
        <v>407</v>
      </c>
      <c r="E150" s="235" t="s">
        <v>568</v>
      </c>
      <c r="F150" s="122">
        <v>500000000</v>
      </c>
      <c r="G150" s="122"/>
      <c r="H150" s="122"/>
      <c r="I150" s="140"/>
      <c r="J150" s="128"/>
      <c r="K150" s="128"/>
      <c r="L150" s="128"/>
      <c r="M150" s="128"/>
      <c r="N150" s="129"/>
      <c r="O150" s="129"/>
      <c r="P150" s="129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5">
        <f t="shared" si="988"/>
        <v>0</v>
      </c>
      <c r="AF150" s="122">
        <f t="shared" si="989"/>
        <v>0</v>
      </c>
      <c r="AG150" s="122">
        <v>75000000</v>
      </c>
      <c r="AH150" s="140"/>
      <c r="AI150" s="130">
        <f t="shared" si="990"/>
        <v>425000000</v>
      </c>
      <c r="AJ150" s="128"/>
      <c r="AK150" s="130">
        <f t="shared" si="991"/>
        <v>378720800</v>
      </c>
      <c r="AL150" s="130">
        <f t="shared" si="992"/>
        <v>425000000</v>
      </c>
      <c r="AM150" s="125">
        <v>368720800</v>
      </c>
      <c r="AN150" s="140">
        <v>10000000</v>
      </c>
      <c r="AO150" s="128"/>
      <c r="AP150" s="128"/>
      <c r="AQ150" s="128"/>
      <c r="AR150" s="128"/>
      <c r="AS150" s="128"/>
      <c r="AT150" s="128"/>
      <c r="AU150" s="128"/>
      <c r="AV150" s="131"/>
      <c r="AW150" s="131"/>
      <c r="AX150" s="128"/>
      <c r="AY150" s="125">
        <f t="shared" si="993"/>
        <v>378720800</v>
      </c>
      <c r="AZ150" s="122">
        <v>0</v>
      </c>
      <c r="BA150" s="140">
        <v>0</v>
      </c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5">
        <f t="shared" si="994"/>
        <v>0</v>
      </c>
      <c r="BM150" s="122">
        <v>0</v>
      </c>
      <c r="BN150" s="140">
        <v>0</v>
      </c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5">
        <f t="shared" si="995"/>
        <v>0</v>
      </c>
      <c r="BZ150" s="122">
        <v>0</v>
      </c>
      <c r="CA150" s="140">
        <v>0</v>
      </c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5">
        <f t="shared" si="996"/>
        <v>0</v>
      </c>
      <c r="CM150" s="122">
        <f t="shared" si="997"/>
        <v>46279200</v>
      </c>
      <c r="CN150" s="122">
        <f t="shared" si="998"/>
        <v>368720800</v>
      </c>
      <c r="CO150" s="122">
        <f t="shared" si="999"/>
        <v>0</v>
      </c>
      <c r="CP150" s="122">
        <f t="shared" si="1000"/>
        <v>0</v>
      </c>
      <c r="CQ150" s="301">
        <f t="shared" si="1001"/>
        <v>0.89110776470588238</v>
      </c>
      <c r="CR150" s="301">
        <f t="shared" si="1002"/>
        <v>0</v>
      </c>
    </row>
    <row r="151" spans="1:96" s="108" customFormat="1" ht="72" outlineLevel="1" x14ac:dyDescent="0.2">
      <c r="B151" s="340" t="str">
        <f t="shared" si="987"/>
        <v>C-310-1504-210</v>
      </c>
      <c r="C151" s="145" t="s">
        <v>546</v>
      </c>
      <c r="D151" s="133" t="s">
        <v>407</v>
      </c>
      <c r="E151" s="235" t="s">
        <v>569</v>
      </c>
      <c r="F151" s="122">
        <v>400000000</v>
      </c>
      <c r="G151" s="122"/>
      <c r="H151" s="122"/>
      <c r="I151" s="140"/>
      <c r="J151" s="128"/>
      <c r="K151" s="128"/>
      <c r="L151" s="128"/>
      <c r="M151" s="128"/>
      <c r="N151" s="129"/>
      <c r="O151" s="129"/>
      <c r="P151" s="129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5">
        <f t="shared" si="988"/>
        <v>0</v>
      </c>
      <c r="AF151" s="122">
        <f t="shared" si="989"/>
        <v>0</v>
      </c>
      <c r="AG151" s="122">
        <v>20000000</v>
      </c>
      <c r="AH151" s="140"/>
      <c r="AI151" s="130">
        <f t="shared" si="990"/>
        <v>380000000</v>
      </c>
      <c r="AJ151" s="128"/>
      <c r="AK151" s="130">
        <f t="shared" si="991"/>
        <v>378200000</v>
      </c>
      <c r="AL151" s="130">
        <f t="shared" si="992"/>
        <v>380000000</v>
      </c>
      <c r="AM151" s="125">
        <v>370200000</v>
      </c>
      <c r="AN151" s="140">
        <v>8000000</v>
      </c>
      <c r="AO151" s="128"/>
      <c r="AP151" s="128"/>
      <c r="AQ151" s="128"/>
      <c r="AR151" s="128"/>
      <c r="AS151" s="128"/>
      <c r="AT151" s="128"/>
      <c r="AU151" s="128"/>
      <c r="AV151" s="131"/>
      <c r="AW151" s="131"/>
      <c r="AX151" s="128"/>
      <c r="AY151" s="125">
        <f t="shared" si="993"/>
        <v>378200000</v>
      </c>
      <c r="AZ151" s="122">
        <v>0</v>
      </c>
      <c r="BA151" s="140">
        <v>0</v>
      </c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5">
        <f t="shared" si="994"/>
        <v>0</v>
      </c>
      <c r="BM151" s="122">
        <v>0</v>
      </c>
      <c r="BN151" s="140">
        <v>0</v>
      </c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5">
        <f t="shared" si="995"/>
        <v>0</v>
      </c>
      <c r="BZ151" s="122">
        <v>0</v>
      </c>
      <c r="CA151" s="140">
        <v>0</v>
      </c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5">
        <f t="shared" si="996"/>
        <v>0</v>
      </c>
      <c r="CM151" s="122">
        <f t="shared" si="997"/>
        <v>1800000</v>
      </c>
      <c r="CN151" s="122">
        <f t="shared" si="998"/>
        <v>370200000</v>
      </c>
      <c r="CO151" s="122">
        <f t="shared" si="999"/>
        <v>0</v>
      </c>
      <c r="CP151" s="122">
        <f t="shared" si="1000"/>
        <v>0</v>
      </c>
      <c r="CQ151" s="301">
        <f t="shared" si="1001"/>
        <v>0.99526315789473685</v>
      </c>
      <c r="CR151" s="301">
        <f t="shared" si="1002"/>
        <v>0</v>
      </c>
    </row>
    <row r="152" spans="1:96" s="108" customFormat="1" ht="54" outlineLevel="1" x14ac:dyDescent="0.2">
      <c r="B152" s="340" t="str">
        <f t="shared" si="987"/>
        <v>C-310-1507-110</v>
      </c>
      <c r="C152" s="145" t="s">
        <v>547</v>
      </c>
      <c r="D152" s="133" t="s">
        <v>407</v>
      </c>
      <c r="E152" s="235" t="s">
        <v>570</v>
      </c>
      <c r="F152" s="122">
        <v>600000000</v>
      </c>
      <c r="G152" s="122"/>
      <c r="H152" s="122"/>
      <c r="I152" s="140"/>
      <c r="J152" s="128"/>
      <c r="K152" s="128"/>
      <c r="L152" s="128"/>
      <c r="M152" s="128"/>
      <c r="N152" s="129"/>
      <c r="O152" s="129"/>
      <c r="P152" s="129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5">
        <f t="shared" si="988"/>
        <v>0</v>
      </c>
      <c r="AF152" s="122">
        <f t="shared" si="989"/>
        <v>0</v>
      </c>
      <c r="AG152" s="122">
        <v>90000000</v>
      </c>
      <c r="AH152" s="140"/>
      <c r="AI152" s="130">
        <f t="shared" si="990"/>
        <v>510000000</v>
      </c>
      <c r="AJ152" s="128"/>
      <c r="AK152" s="130">
        <f t="shared" si="991"/>
        <v>327000000</v>
      </c>
      <c r="AL152" s="130">
        <f t="shared" si="992"/>
        <v>510000000</v>
      </c>
      <c r="AM152" s="125">
        <v>40000000</v>
      </c>
      <c r="AN152" s="140">
        <v>287000000</v>
      </c>
      <c r="AO152" s="128"/>
      <c r="AP152" s="128"/>
      <c r="AQ152" s="128"/>
      <c r="AR152" s="128"/>
      <c r="AS152" s="128"/>
      <c r="AT152" s="128"/>
      <c r="AU152" s="128"/>
      <c r="AV152" s="131"/>
      <c r="AW152" s="131"/>
      <c r="AX152" s="128"/>
      <c r="AY152" s="125">
        <f t="shared" si="993"/>
        <v>327000000</v>
      </c>
      <c r="AZ152" s="122">
        <v>0</v>
      </c>
      <c r="BA152" s="140">
        <v>41000000</v>
      </c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5">
        <f t="shared" si="994"/>
        <v>41000000</v>
      </c>
      <c r="BM152" s="122">
        <v>0</v>
      </c>
      <c r="BN152" s="140">
        <v>1000000</v>
      </c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5">
        <f t="shared" si="995"/>
        <v>1000000</v>
      </c>
      <c r="BZ152" s="122">
        <v>0</v>
      </c>
      <c r="CA152" s="140">
        <v>1000000</v>
      </c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5">
        <f t="shared" si="996"/>
        <v>1000000</v>
      </c>
      <c r="CM152" s="122">
        <f t="shared" si="997"/>
        <v>183000000</v>
      </c>
      <c r="CN152" s="122">
        <f t="shared" si="998"/>
        <v>40000000</v>
      </c>
      <c r="CO152" s="122">
        <f t="shared" si="999"/>
        <v>40000000</v>
      </c>
      <c r="CP152" s="122">
        <f t="shared" si="1000"/>
        <v>0</v>
      </c>
      <c r="CQ152" s="301">
        <f t="shared" si="1001"/>
        <v>0.64117647058823535</v>
      </c>
      <c r="CR152" s="301">
        <f t="shared" si="1002"/>
        <v>8.0392156862745104E-2</v>
      </c>
    </row>
    <row r="153" spans="1:96" s="108" customFormat="1" ht="54" outlineLevel="1" x14ac:dyDescent="0.2">
      <c r="B153" s="340" t="str">
        <f t="shared" si="987"/>
        <v>C-310-1507-3-0-210</v>
      </c>
      <c r="C153" s="145" t="s">
        <v>548</v>
      </c>
      <c r="D153" s="133" t="s">
        <v>407</v>
      </c>
      <c r="E153" s="235" t="s">
        <v>571</v>
      </c>
      <c r="F153" s="122">
        <v>800000000</v>
      </c>
      <c r="G153" s="122"/>
      <c r="H153" s="122"/>
      <c r="I153" s="140"/>
      <c r="J153" s="128"/>
      <c r="K153" s="128"/>
      <c r="L153" s="128"/>
      <c r="M153" s="129"/>
      <c r="N153" s="129"/>
      <c r="O153" s="129"/>
      <c r="P153" s="129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5">
        <f t="shared" si="988"/>
        <v>0</v>
      </c>
      <c r="AF153" s="122">
        <f t="shared" si="989"/>
        <v>0</v>
      </c>
      <c r="AG153" s="122">
        <v>300000000</v>
      </c>
      <c r="AH153" s="140"/>
      <c r="AI153" s="130">
        <f t="shared" si="990"/>
        <v>500000000</v>
      </c>
      <c r="AJ153" s="128"/>
      <c r="AK153" s="130">
        <f t="shared" si="991"/>
        <v>0</v>
      </c>
      <c r="AL153" s="130">
        <f t="shared" si="992"/>
        <v>500000000</v>
      </c>
      <c r="AM153" s="125">
        <v>0</v>
      </c>
      <c r="AN153" s="140">
        <v>0</v>
      </c>
      <c r="AO153" s="128"/>
      <c r="AP153" s="128"/>
      <c r="AQ153" s="128"/>
      <c r="AR153" s="128"/>
      <c r="AS153" s="128"/>
      <c r="AT153" s="128"/>
      <c r="AU153" s="128"/>
      <c r="AV153" s="131"/>
      <c r="AW153" s="131"/>
      <c r="AX153" s="128"/>
      <c r="AY153" s="125">
        <f t="shared" si="993"/>
        <v>0</v>
      </c>
      <c r="AZ153" s="122">
        <v>0</v>
      </c>
      <c r="BA153" s="140">
        <v>0</v>
      </c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5">
        <f t="shared" si="994"/>
        <v>0</v>
      </c>
      <c r="BM153" s="122">
        <v>0</v>
      </c>
      <c r="BN153" s="140">
        <v>0</v>
      </c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5">
        <f t="shared" si="995"/>
        <v>0</v>
      </c>
      <c r="BZ153" s="122">
        <v>0</v>
      </c>
      <c r="CA153" s="140">
        <v>0</v>
      </c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5">
        <f t="shared" si="996"/>
        <v>0</v>
      </c>
      <c r="CM153" s="122">
        <f t="shared" si="997"/>
        <v>500000000</v>
      </c>
      <c r="CN153" s="122">
        <f t="shared" si="998"/>
        <v>0</v>
      </c>
      <c r="CO153" s="122">
        <f t="shared" si="999"/>
        <v>0</v>
      </c>
      <c r="CP153" s="122">
        <f t="shared" si="1000"/>
        <v>0</v>
      </c>
      <c r="CQ153" s="301">
        <f t="shared" si="1001"/>
        <v>0</v>
      </c>
      <c r="CR153" s="301">
        <f t="shared" si="1002"/>
        <v>0</v>
      </c>
    </row>
    <row r="154" spans="1:96" s="118" customFormat="1" ht="54" outlineLevel="1" x14ac:dyDescent="0.2">
      <c r="A154" s="108"/>
      <c r="B154" s="340" t="str">
        <f t="shared" si="987"/>
        <v>C-310-1507-3-0-310</v>
      </c>
      <c r="C154" s="145" t="s">
        <v>549</v>
      </c>
      <c r="D154" s="133" t="s">
        <v>407</v>
      </c>
      <c r="E154" s="235" t="s">
        <v>572</v>
      </c>
      <c r="F154" s="122">
        <v>1200000000</v>
      </c>
      <c r="G154" s="115"/>
      <c r="H154" s="115"/>
      <c r="I154" s="148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17">
        <f t="shared" si="988"/>
        <v>0</v>
      </c>
      <c r="AF154" s="115">
        <f t="shared" si="989"/>
        <v>0</v>
      </c>
      <c r="AG154" s="122"/>
      <c r="AH154" s="148"/>
      <c r="AI154" s="128">
        <f t="shared" si="990"/>
        <v>1200000000</v>
      </c>
      <c r="AJ154" s="129">
        <v>124877300</v>
      </c>
      <c r="AK154" s="129">
        <f t="shared" si="991"/>
        <v>767837300</v>
      </c>
      <c r="AL154" s="128">
        <f t="shared" si="992"/>
        <v>1075122700</v>
      </c>
      <c r="AM154" s="125">
        <v>296500000</v>
      </c>
      <c r="AN154" s="140">
        <v>346460000</v>
      </c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5">
        <f t="shared" si="993"/>
        <v>642960000</v>
      </c>
      <c r="AZ154" s="122">
        <v>2636800</v>
      </c>
      <c r="BA154" s="140">
        <v>285027339</v>
      </c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5">
        <f t="shared" si="994"/>
        <v>287664139</v>
      </c>
      <c r="BM154" s="115">
        <v>0</v>
      </c>
      <c r="BN154" s="140">
        <v>6086800</v>
      </c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17">
        <f t="shared" si="995"/>
        <v>6086800</v>
      </c>
      <c r="BZ154" s="115">
        <v>0</v>
      </c>
      <c r="CA154" s="140">
        <v>6086800</v>
      </c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L154" s="117">
        <f t="shared" si="996"/>
        <v>6086800</v>
      </c>
      <c r="CM154" s="122">
        <f t="shared" si="997"/>
        <v>557040000</v>
      </c>
      <c r="CN154" s="122">
        <f t="shared" si="998"/>
        <v>293863200</v>
      </c>
      <c r="CO154" s="122">
        <f t="shared" si="999"/>
        <v>281577339</v>
      </c>
      <c r="CP154" s="122">
        <f t="shared" si="1000"/>
        <v>0</v>
      </c>
      <c r="CQ154" s="301">
        <f t="shared" si="1001"/>
        <v>0.53580000000000005</v>
      </c>
      <c r="CR154" s="301">
        <f t="shared" si="1002"/>
        <v>0.23972011583333333</v>
      </c>
    </row>
    <row r="155" spans="1:96" s="108" customFormat="1" ht="54" outlineLevel="1" x14ac:dyDescent="0.2">
      <c r="B155" s="340" t="str">
        <f t="shared" si="987"/>
        <v>C-310-1507-410</v>
      </c>
      <c r="C155" s="145" t="s">
        <v>550</v>
      </c>
      <c r="D155" s="133" t="s">
        <v>407</v>
      </c>
      <c r="E155" s="235" t="s">
        <v>573</v>
      </c>
      <c r="F155" s="122">
        <v>400000000</v>
      </c>
      <c r="G155" s="122"/>
      <c r="H155" s="122"/>
      <c r="I155" s="140"/>
      <c r="J155" s="128"/>
      <c r="K155" s="128"/>
      <c r="L155" s="128"/>
      <c r="M155" s="129"/>
      <c r="N155" s="129"/>
      <c r="O155" s="129"/>
      <c r="P155" s="129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5">
        <f t="shared" si="988"/>
        <v>0</v>
      </c>
      <c r="AF155" s="122">
        <f t="shared" si="989"/>
        <v>0</v>
      </c>
      <c r="AG155" s="122">
        <v>60000000</v>
      </c>
      <c r="AH155" s="140"/>
      <c r="AI155" s="130">
        <f t="shared" si="990"/>
        <v>340000000</v>
      </c>
      <c r="AJ155" s="128"/>
      <c r="AK155" s="130">
        <f t="shared" si="991"/>
        <v>118000000</v>
      </c>
      <c r="AL155" s="130">
        <f t="shared" si="992"/>
        <v>340000000</v>
      </c>
      <c r="AM155" s="125">
        <v>106000000</v>
      </c>
      <c r="AN155" s="140">
        <v>12000000</v>
      </c>
      <c r="AO155" s="128"/>
      <c r="AP155" s="128"/>
      <c r="AQ155" s="128"/>
      <c r="AR155" s="128"/>
      <c r="AS155" s="128"/>
      <c r="AT155" s="128"/>
      <c r="AU155" s="128"/>
      <c r="AV155" s="131"/>
      <c r="AW155" s="131"/>
      <c r="AX155" s="128"/>
      <c r="AY155" s="125">
        <f t="shared" si="993"/>
        <v>118000000</v>
      </c>
      <c r="AZ155" s="122">
        <v>0</v>
      </c>
      <c r="BA155" s="140">
        <v>25309595</v>
      </c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5">
        <f t="shared" si="994"/>
        <v>25309595</v>
      </c>
      <c r="BM155" s="122">
        <v>0</v>
      </c>
      <c r="BN155" s="140">
        <v>4745380</v>
      </c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5">
        <f t="shared" si="995"/>
        <v>4745380</v>
      </c>
      <c r="BZ155" s="122">
        <v>0</v>
      </c>
      <c r="CA155" s="140">
        <v>4745380</v>
      </c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5">
        <f t="shared" si="996"/>
        <v>4745380</v>
      </c>
      <c r="CM155" s="122">
        <f t="shared" si="997"/>
        <v>222000000</v>
      </c>
      <c r="CN155" s="122">
        <f t="shared" si="998"/>
        <v>106000000</v>
      </c>
      <c r="CO155" s="122">
        <f t="shared" si="999"/>
        <v>20564215</v>
      </c>
      <c r="CP155" s="122">
        <f t="shared" si="1000"/>
        <v>0</v>
      </c>
      <c r="CQ155" s="301">
        <f t="shared" si="1001"/>
        <v>0.34705882352941175</v>
      </c>
      <c r="CR155" s="301">
        <f t="shared" si="1002"/>
        <v>7.4439985294117647E-2</v>
      </c>
    </row>
    <row r="156" spans="1:96" s="324" customFormat="1" ht="54" outlineLevel="1" x14ac:dyDescent="0.2">
      <c r="B156" s="340" t="str">
        <f t="shared" si="987"/>
        <v>C-320-307-110</v>
      </c>
      <c r="C156" s="325" t="s">
        <v>645</v>
      </c>
      <c r="D156" s="326" t="s">
        <v>407</v>
      </c>
      <c r="E156" s="327" t="s">
        <v>646</v>
      </c>
      <c r="F156" s="226">
        <v>400000000</v>
      </c>
      <c r="G156" s="226"/>
      <c r="H156" s="226"/>
      <c r="I156" s="328"/>
      <c r="J156" s="329"/>
      <c r="K156" s="329"/>
      <c r="L156" s="329"/>
      <c r="M156" s="330"/>
      <c r="N156" s="330"/>
      <c r="O156" s="330"/>
      <c r="P156" s="330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31">
        <f t="shared" si="988"/>
        <v>0</v>
      </c>
      <c r="AF156" s="226">
        <f t="shared" si="989"/>
        <v>0</v>
      </c>
      <c r="AG156" s="226">
        <v>400000000</v>
      </c>
      <c r="AH156" s="328"/>
      <c r="AI156" s="263">
        <f t="shared" si="990"/>
        <v>0</v>
      </c>
      <c r="AJ156" s="329"/>
      <c r="AK156" s="263">
        <f t="shared" ref="AK156" si="1003">+AJ156+AY156</f>
        <v>0</v>
      </c>
      <c r="AL156" s="263">
        <f t="shared" si="992"/>
        <v>0</v>
      </c>
      <c r="AM156" s="331">
        <v>0</v>
      </c>
      <c r="AN156" s="328">
        <v>0</v>
      </c>
      <c r="AO156" s="329"/>
      <c r="AP156" s="329"/>
      <c r="AQ156" s="329"/>
      <c r="AR156" s="329"/>
      <c r="AS156" s="329"/>
      <c r="AT156" s="329"/>
      <c r="AU156" s="329"/>
      <c r="AV156" s="332"/>
      <c r="AW156" s="332"/>
      <c r="AX156" s="329"/>
      <c r="AY156" s="331">
        <f t="shared" si="993"/>
        <v>0</v>
      </c>
      <c r="AZ156" s="226">
        <v>0</v>
      </c>
      <c r="BA156" s="328">
        <v>0</v>
      </c>
      <c r="BB156" s="329"/>
      <c r="BC156" s="329"/>
      <c r="BD156" s="329"/>
      <c r="BE156" s="329"/>
      <c r="BF156" s="329"/>
      <c r="BG156" s="329"/>
      <c r="BH156" s="329"/>
      <c r="BI156" s="329"/>
      <c r="BJ156" s="329"/>
      <c r="BK156" s="329"/>
      <c r="BL156" s="331">
        <f t="shared" si="994"/>
        <v>0</v>
      </c>
      <c r="BM156" s="226">
        <v>0</v>
      </c>
      <c r="BN156" s="328">
        <v>0</v>
      </c>
      <c r="BO156" s="329"/>
      <c r="BP156" s="329"/>
      <c r="BQ156" s="329"/>
      <c r="BR156" s="329"/>
      <c r="BS156" s="329"/>
      <c r="BT156" s="329"/>
      <c r="BU156" s="329"/>
      <c r="BV156" s="329"/>
      <c r="BW156" s="329"/>
      <c r="BX156" s="329"/>
      <c r="BY156" s="331">
        <f t="shared" si="995"/>
        <v>0</v>
      </c>
      <c r="BZ156" s="226">
        <v>0</v>
      </c>
      <c r="CA156" s="328">
        <v>0</v>
      </c>
      <c r="CB156" s="329"/>
      <c r="CC156" s="329"/>
      <c r="CD156" s="329"/>
      <c r="CE156" s="329"/>
      <c r="CF156" s="329"/>
      <c r="CG156" s="329"/>
      <c r="CH156" s="329"/>
      <c r="CI156" s="329"/>
      <c r="CJ156" s="329"/>
      <c r="CK156" s="329"/>
      <c r="CL156" s="331">
        <f t="shared" si="996"/>
        <v>0</v>
      </c>
      <c r="CM156" s="226">
        <f t="shared" si="997"/>
        <v>0</v>
      </c>
      <c r="CN156" s="226">
        <f t="shared" si="998"/>
        <v>0</v>
      </c>
      <c r="CO156" s="226">
        <f t="shared" si="999"/>
        <v>0</v>
      </c>
      <c r="CP156" s="226">
        <f t="shared" si="1000"/>
        <v>0</v>
      </c>
      <c r="CQ156" s="273">
        <v>0</v>
      </c>
      <c r="CR156" s="273">
        <v>0</v>
      </c>
    </row>
    <row r="157" spans="1:96" s="108" customFormat="1" ht="72" outlineLevel="1" x14ac:dyDescent="0.2">
      <c r="B157" s="340" t="str">
        <f t="shared" si="987"/>
        <v>C-320-1304-110</v>
      </c>
      <c r="C157" s="145" t="s">
        <v>551</v>
      </c>
      <c r="D157" s="133" t="s">
        <v>407</v>
      </c>
      <c r="E157" s="235" t="s">
        <v>574</v>
      </c>
      <c r="F157" s="122">
        <v>624899417</v>
      </c>
      <c r="G157" s="122"/>
      <c r="H157" s="122"/>
      <c r="I157" s="140"/>
      <c r="J157" s="128"/>
      <c r="K157" s="128"/>
      <c r="L157" s="128"/>
      <c r="M157" s="129"/>
      <c r="N157" s="129"/>
      <c r="O157" s="129"/>
      <c r="P157" s="129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5">
        <f t="shared" si="988"/>
        <v>0</v>
      </c>
      <c r="AF157" s="122">
        <f t="shared" si="989"/>
        <v>0</v>
      </c>
      <c r="AG157" s="122">
        <v>93734913</v>
      </c>
      <c r="AH157" s="140"/>
      <c r="AI157" s="130">
        <f t="shared" si="990"/>
        <v>531164504</v>
      </c>
      <c r="AJ157" s="128"/>
      <c r="AK157" s="130">
        <f t="shared" ref="AK157" si="1004">+AJ157+AY157</f>
        <v>272999999</v>
      </c>
      <c r="AL157" s="130">
        <f t="shared" si="992"/>
        <v>531164504</v>
      </c>
      <c r="AM157" s="125">
        <v>260502011</v>
      </c>
      <c r="AN157" s="140">
        <v>12497988</v>
      </c>
      <c r="AO157" s="128"/>
      <c r="AP157" s="128"/>
      <c r="AQ157" s="128"/>
      <c r="AR157" s="128"/>
      <c r="AS157" s="128"/>
      <c r="AT157" s="128"/>
      <c r="AU157" s="128"/>
      <c r="AV157" s="131"/>
      <c r="AW157" s="131"/>
      <c r="AX157" s="128"/>
      <c r="AY157" s="125">
        <f t="shared" si="993"/>
        <v>272999999</v>
      </c>
      <c r="AZ157" s="122">
        <v>0</v>
      </c>
      <c r="BA157" s="140">
        <v>0</v>
      </c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5">
        <f t="shared" si="994"/>
        <v>0</v>
      </c>
      <c r="BM157" s="122">
        <v>0</v>
      </c>
      <c r="BN157" s="140">
        <v>0</v>
      </c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5">
        <f t="shared" si="995"/>
        <v>0</v>
      </c>
      <c r="BZ157" s="122">
        <v>0</v>
      </c>
      <c r="CA157" s="140">
        <v>0</v>
      </c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5">
        <f t="shared" si="996"/>
        <v>0</v>
      </c>
      <c r="CM157" s="122">
        <f t="shared" si="997"/>
        <v>258164505</v>
      </c>
      <c r="CN157" s="122">
        <f t="shared" si="998"/>
        <v>260502011</v>
      </c>
      <c r="CO157" s="122">
        <f t="shared" si="999"/>
        <v>0</v>
      </c>
      <c r="CP157" s="122">
        <f t="shared" si="1000"/>
        <v>0</v>
      </c>
      <c r="CQ157" s="301">
        <f t="shared" si="1001"/>
        <v>0.51396506533124808</v>
      </c>
      <c r="CR157" s="301">
        <f t="shared" si="1002"/>
        <v>0</v>
      </c>
    </row>
    <row r="158" spans="1:96" s="118" customFormat="1" ht="54" outlineLevel="1" x14ac:dyDescent="0.2">
      <c r="A158" s="108"/>
      <c r="B158" s="340" t="str">
        <f t="shared" si="987"/>
        <v>C-320-1507-1-0-210</v>
      </c>
      <c r="C158" s="145" t="s">
        <v>552</v>
      </c>
      <c r="D158" s="133" t="s">
        <v>407</v>
      </c>
      <c r="E158" s="235" t="s">
        <v>575</v>
      </c>
      <c r="F158" s="122">
        <v>668000000</v>
      </c>
      <c r="G158" s="115"/>
      <c r="H158" s="115"/>
      <c r="I158" s="148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17">
        <f t="shared" si="988"/>
        <v>0</v>
      </c>
      <c r="AF158" s="115">
        <f t="shared" si="989"/>
        <v>0</v>
      </c>
      <c r="AG158" s="122">
        <v>50200000</v>
      </c>
      <c r="AH158" s="148"/>
      <c r="AI158" s="128">
        <f t="shared" si="990"/>
        <v>617800000</v>
      </c>
      <c r="AJ158" s="129"/>
      <c r="AK158" s="129">
        <f t="shared" ref="AK158" si="1005">+AJ158+AY158</f>
        <v>603938000</v>
      </c>
      <c r="AL158" s="128">
        <f t="shared" si="992"/>
        <v>617800000</v>
      </c>
      <c r="AM158" s="125">
        <v>586078000</v>
      </c>
      <c r="AN158" s="140">
        <v>17860000</v>
      </c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5">
        <f t="shared" si="993"/>
        <v>603938000</v>
      </c>
      <c r="AZ158" s="122">
        <v>1095380</v>
      </c>
      <c r="BA158" s="140">
        <v>397876417</v>
      </c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5">
        <f t="shared" si="994"/>
        <v>398971797</v>
      </c>
      <c r="BM158" s="115">
        <v>0</v>
      </c>
      <c r="BN158" s="140">
        <v>6155204</v>
      </c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17">
        <f t="shared" si="995"/>
        <v>6155204</v>
      </c>
      <c r="BZ158" s="115">
        <v>0</v>
      </c>
      <c r="CA158" s="140">
        <v>6155204</v>
      </c>
      <c r="CB158" s="129"/>
      <c r="CC158" s="129"/>
      <c r="CD158" s="129"/>
      <c r="CE158" s="129"/>
      <c r="CF158" s="129"/>
      <c r="CG158" s="129"/>
      <c r="CH158" s="129"/>
      <c r="CI158" s="129"/>
      <c r="CJ158" s="129"/>
      <c r="CK158" s="129"/>
      <c r="CL158" s="117">
        <f t="shared" si="996"/>
        <v>6155204</v>
      </c>
      <c r="CM158" s="122">
        <f t="shared" si="997"/>
        <v>13862000</v>
      </c>
      <c r="CN158" s="122">
        <f t="shared" si="998"/>
        <v>584982620</v>
      </c>
      <c r="CO158" s="122">
        <f t="shared" si="999"/>
        <v>392816593</v>
      </c>
      <c r="CP158" s="122">
        <f t="shared" si="1000"/>
        <v>0</v>
      </c>
      <c r="CQ158" s="301">
        <f t="shared" si="1001"/>
        <v>0.97756231790223369</v>
      </c>
      <c r="CR158" s="301">
        <f t="shared" si="1002"/>
        <v>0.64579442699902878</v>
      </c>
    </row>
    <row r="159" spans="1:96" s="108" customFormat="1" ht="72" outlineLevel="1" x14ac:dyDescent="0.2">
      <c r="B159" s="340" t="str">
        <f t="shared" si="987"/>
        <v>C-320-1507-210</v>
      </c>
      <c r="C159" s="145" t="s">
        <v>553</v>
      </c>
      <c r="D159" s="133" t="s">
        <v>407</v>
      </c>
      <c r="E159" s="235" t="s">
        <v>576</v>
      </c>
      <c r="F159" s="122">
        <v>3000000000</v>
      </c>
      <c r="G159" s="122"/>
      <c r="H159" s="122"/>
      <c r="I159" s="140"/>
      <c r="J159" s="128"/>
      <c r="K159" s="128"/>
      <c r="L159" s="128"/>
      <c r="M159" s="129"/>
      <c r="N159" s="128"/>
      <c r="O159" s="129"/>
      <c r="P159" s="129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5">
        <f t="shared" si="988"/>
        <v>0</v>
      </c>
      <c r="AF159" s="122">
        <f t="shared" si="989"/>
        <v>0</v>
      </c>
      <c r="AG159" s="122">
        <v>100000000</v>
      </c>
      <c r="AH159" s="165"/>
      <c r="AI159" s="130">
        <f t="shared" si="990"/>
        <v>2900000000</v>
      </c>
      <c r="AJ159" s="128"/>
      <c r="AK159" s="130">
        <f t="shared" ref="AK159:AK164" si="1006">+AJ159+AY159</f>
        <v>2895472500</v>
      </c>
      <c r="AL159" s="130">
        <f t="shared" si="992"/>
        <v>2900000000</v>
      </c>
      <c r="AM159" s="125">
        <v>2125472500</v>
      </c>
      <c r="AN159" s="140">
        <v>770000000</v>
      </c>
      <c r="AO159" s="128"/>
      <c r="AP159" s="128"/>
      <c r="AQ159" s="128"/>
      <c r="AR159" s="128"/>
      <c r="AS159" s="128"/>
      <c r="AT159" s="128"/>
      <c r="AU159" s="128"/>
      <c r="AV159" s="131"/>
      <c r="AW159" s="131"/>
      <c r="AX159" s="128"/>
      <c r="AY159" s="125">
        <f t="shared" si="993"/>
        <v>2895472500</v>
      </c>
      <c r="AZ159" s="122">
        <v>593164830</v>
      </c>
      <c r="BA159" s="140">
        <v>651780511</v>
      </c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5">
        <f t="shared" si="994"/>
        <v>1244945341</v>
      </c>
      <c r="BM159" s="122">
        <v>0</v>
      </c>
      <c r="BN159" s="140">
        <v>33572777</v>
      </c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5">
        <f t="shared" si="995"/>
        <v>33572777</v>
      </c>
      <c r="BZ159" s="122">
        <v>0</v>
      </c>
      <c r="CA159" s="140">
        <v>33572777</v>
      </c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5">
        <f t="shared" si="996"/>
        <v>33572777</v>
      </c>
      <c r="CM159" s="122">
        <f t="shared" si="997"/>
        <v>4527500</v>
      </c>
      <c r="CN159" s="122">
        <f t="shared" si="998"/>
        <v>1532307670</v>
      </c>
      <c r="CO159" s="122">
        <f t="shared" si="999"/>
        <v>1211372564</v>
      </c>
      <c r="CP159" s="122">
        <f t="shared" si="1000"/>
        <v>0</v>
      </c>
      <c r="CQ159" s="273">
        <f t="shared" si="1001"/>
        <v>0.9984387931034483</v>
      </c>
      <c r="CR159" s="273">
        <f t="shared" si="1002"/>
        <v>0.42929149689655172</v>
      </c>
    </row>
    <row r="160" spans="1:96" s="118" customFormat="1" ht="72" outlineLevel="1" x14ac:dyDescent="0.2">
      <c r="A160" s="108"/>
      <c r="B160" s="340" t="str">
        <f t="shared" si="987"/>
        <v>C-320-1507-310</v>
      </c>
      <c r="C160" s="145" t="s">
        <v>554</v>
      </c>
      <c r="D160" s="133" t="s">
        <v>407</v>
      </c>
      <c r="E160" s="235" t="s">
        <v>577</v>
      </c>
      <c r="F160" s="122">
        <v>3555000000</v>
      </c>
      <c r="G160" s="115"/>
      <c r="H160" s="115"/>
      <c r="I160" s="148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17">
        <f t="shared" si="988"/>
        <v>0</v>
      </c>
      <c r="AF160" s="115">
        <f t="shared" si="989"/>
        <v>0</v>
      </c>
      <c r="AG160" s="122">
        <v>33250000</v>
      </c>
      <c r="AH160" s="148"/>
      <c r="AI160" s="128">
        <f t="shared" si="990"/>
        <v>3521750000</v>
      </c>
      <c r="AJ160" s="129"/>
      <c r="AK160" s="129">
        <f t="shared" si="1006"/>
        <v>3505000000</v>
      </c>
      <c r="AL160" s="128">
        <f t="shared" si="992"/>
        <v>3521750000</v>
      </c>
      <c r="AM160" s="125">
        <v>2947000000</v>
      </c>
      <c r="AN160" s="140">
        <v>558000000</v>
      </c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5">
        <f t="shared" si="993"/>
        <v>3505000000</v>
      </c>
      <c r="AZ160" s="122">
        <v>746700</v>
      </c>
      <c r="BA160" s="140">
        <v>2171178920</v>
      </c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5">
        <f t="shared" si="994"/>
        <v>2171925620</v>
      </c>
      <c r="BM160" s="115">
        <v>0</v>
      </c>
      <c r="BN160" s="140">
        <v>4155740</v>
      </c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17">
        <f t="shared" si="995"/>
        <v>4155740</v>
      </c>
      <c r="BZ160" s="115">
        <v>0</v>
      </c>
      <c r="CA160" s="140">
        <v>4155740</v>
      </c>
      <c r="CB160" s="129"/>
      <c r="CC160" s="129"/>
      <c r="CD160" s="129"/>
      <c r="CE160" s="129"/>
      <c r="CF160" s="129"/>
      <c r="CG160" s="129"/>
      <c r="CH160" s="129"/>
      <c r="CI160" s="129"/>
      <c r="CJ160" s="129"/>
      <c r="CK160" s="129"/>
      <c r="CL160" s="117">
        <f t="shared" si="996"/>
        <v>4155740</v>
      </c>
      <c r="CM160" s="122">
        <f t="shared" si="997"/>
        <v>16750000</v>
      </c>
      <c r="CN160" s="122">
        <f t="shared" si="998"/>
        <v>2946253300</v>
      </c>
      <c r="CO160" s="122">
        <f t="shared" si="999"/>
        <v>2167769880</v>
      </c>
      <c r="CP160" s="122">
        <f t="shared" si="1000"/>
        <v>0</v>
      </c>
      <c r="CQ160" s="301">
        <f t="shared" si="1001"/>
        <v>0.99524384183999437</v>
      </c>
      <c r="CR160" s="301">
        <f t="shared" si="1002"/>
        <v>0.61671771704408318</v>
      </c>
    </row>
    <row r="161" spans="1:96" s="118" customFormat="1" ht="54" outlineLevel="1" x14ac:dyDescent="0.2">
      <c r="A161" s="108"/>
      <c r="B161" s="340" t="str">
        <f t="shared" si="987"/>
        <v>C-510-704-110</v>
      </c>
      <c r="C161" s="145" t="s">
        <v>555</v>
      </c>
      <c r="D161" s="133" t="s">
        <v>407</v>
      </c>
      <c r="E161" s="235" t="s">
        <v>578</v>
      </c>
      <c r="F161" s="122">
        <v>600000000</v>
      </c>
      <c r="G161" s="115"/>
      <c r="H161" s="115"/>
      <c r="I161" s="148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17">
        <f t="shared" si="988"/>
        <v>0</v>
      </c>
      <c r="AF161" s="115">
        <f t="shared" si="989"/>
        <v>0</v>
      </c>
      <c r="AG161" s="122">
        <v>90000000</v>
      </c>
      <c r="AH161" s="148"/>
      <c r="AI161" s="128">
        <f t="shared" si="990"/>
        <v>510000000</v>
      </c>
      <c r="AJ161" s="129"/>
      <c r="AK161" s="129">
        <f t="shared" si="1006"/>
        <v>12000000</v>
      </c>
      <c r="AL161" s="128">
        <f t="shared" si="992"/>
        <v>510000000</v>
      </c>
      <c r="AM161" s="125">
        <v>0</v>
      </c>
      <c r="AN161" s="140">
        <v>12000000</v>
      </c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5">
        <f t="shared" si="993"/>
        <v>12000000</v>
      </c>
      <c r="AZ161" s="122">
        <v>0</v>
      </c>
      <c r="BA161" s="140">
        <v>0</v>
      </c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5">
        <f t="shared" si="994"/>
        <v>0</v>
      </c>
      <c r="BM161" s="115">
        <v>0</v>
      </c>
      <c r="BN161" s="140">
        <v>0</v>
      </c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17">
        <f t="shared" si="995"/>
        <v>0</v>
      </c>
      <c r="BZ161" s="115">
        <v>0</v>
      </c>
      <c r="CA161" s="140">
        <v>0</v>
      </c>
      <c r="CB161" s="129"/>
      <c r="CC161" s="129"/>
      <c r="CD161" s="129"/>
      <c r="CE161" s="129"/>
      <c r="CF161" s="129"/>
      <c r="CG161" s="129"/>
      <c r="CH161" s="129"/>
      <c r="CI161" s="129"/>
      <c r="CJ161" s="129"/>
      <c r="CK161" s="129"/>
      <c r="CL161" s="117">
        <f t="shared" si="996"/>
        <v>0</v>
      </c>
      <c r="CM161" s="122">
        <f t="shared" si="997"/>
        <v>498000000</v>
      </c>
      <c r="CN161" s="122">
        <f t="shared" si="998"/>
        <v>0</v>
      </c>
      <c r="CO161" s="122">
        <f t="shared" si="999"/>
        <v>0</v>
      </c>
      <c r="CP161" s="122">
        <f t="shared" si="1000"/>
        <v>0</v>
      </c>
      <c r="CQ161" s="301">
        <f t="shared" si="1001"/>
        <v>2.3529411764705882E-2</v>
      </c>
      <c r="CR161" s="301">
        <f t="shared" si="1002"/>
        <v>0</v>
      </c>
    </row>
    <row r="162" spans="1:96" s="108" customFormat="1" ht="54" outlineLevel="1" x14ac:dyDescent="0.2">
      <c r="B162" s="340" t="str">
        <f t="shared" si="987"/>
        <v>C-510-800-2-0-210</v>
      </c>
      <c r="C162" s="145" t="s">
        <v>556</v>
      </c>
      <c r="D162" s="133" t="s">
        <v>407</v>
      </c>
      <c r="E162" s="235" t="s">
        <v>579</v>
      </c>
      <c r="F162" s="122">
        <v>459828730</v>
      </c>
      <c r="G162" s="122"/>
      <c r="H162" s="122"/>
      <c r="I162" s="140"/>
      <c r="J162" s="128"/>
      <c r="K162" s="128"/>
      <c r="L162" s="128"/>
      <c r="M162" s="128"/>
      <c r="N162" s="129"/>
      <c r="O162" s="129"/>
      <c r="P162" s="129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5">
        <f t="shared" si="988"/>
        <v>0</v>
      </c>
      <c r="AF162" s="122">
        <f t="shared" si="989"/>
        <v>0</v>
      </c>
      <c r="AG162" s="122"/>
      <c r="AH162" s="140"/>
      <c r="AI162" s="130">
        <f t="shared" si="990"/>
        <v>459828730</v>
      </c>
      <c r="AJ162" s="128"/>
      <c r="AK162" s="130">
        <f t="shared" si="1006"/>
        <v>149250000</v>
      </c>
      <c r="AL162" s="130">
        <f t="shared" si="992"/>
        <v>459828730</v>
      </c>
      <c r="AM162" s="125">
        <v>149250000</v>
      </c>
      <c r="AN162" s="140">
        <v>0</v>
      </c>
      <c r="AO162" s="128"/>
      <c r="AP162" s="128"/>
      <c r="AQ162" s="128"/>
      <c r="AR162" s="128"/>
      <c r="AS162" s="128"/>
      <c r="AT162" s="128"/>
      <c r="AU162" s="128"/>
      <c r="AV162" s="131"/>
      <c r="AW162" s="131"/>
      <c r="AX162" s="128"/>
      <c r="AY162" s="125">
        <f t="shared" si="993"/>
        <v>149250000</v>
      </c>
      <c r="AZ162" s="122">
        <v>0</v>
      </c>
      <c r="BA162" s="140">
        <v>149250000</v>
      </c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5">
        <f t="shared" si="994"/>
        <v>149250000</v>
      </c>
      <c r="BM162" s="122">
        <v>0</v>
      </c>
      <c r="BN162" s="140">
        <v>0</v>
      </c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5">
        <f t="shared" si="995"/>
        <v>0</v>
      </c>
      <c r="BZ162" s="122">
        <v>0</v>
      </c>
      <c r="CA162" s="140">
        <v>0</v>
      </c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5">
        <f t="shared" si="996"/>
        <v>0</v>
      </c>
      <c r="CM162" s="122">
        <f t="shared" si="997"/>
        <v>310578730</v>
      </c>
      <c r="CN162" s="122">
        <f t="shared" si="998"/>
        <v>149250000</v>
      </c>
      <c r="CO162" s="122">
        <f t="shared" si="999"/>
        <v>149250000</v>
      </c>
      <c r="CP162" s="122">
        <f t="shared" si="1000"/>
        <v>0</v>
      </c>
      <c r="CQ162" s="301">
        <f t="shared" si="1001"/>
        <v>0.3245773703613517</v>
      </c>
      <c r="CR162" s="301">
        <f t="shared" si="1002"/>
        <v>0.3245773703613517</v>
      </c>
    </row>
    <row r="163" spans="1:96" s="108" customFormat="1" ht="54" outlineLevel="1" x14ac:dyDescent="0.2">
      <c r="B163" s="340" t="str">
        <f t="shared" si="987"/>
        <v>C-510-800-2-0-310</v>
      </c>
      <c r="C163" s="145" t="s">
        <v>557</v>
      </c>
      <c r="D163" s="133" t="s">
        <v>407</v>
      </c>
      <c r="E163" s="235" t="s">
        <v>580</v>
      </c>
      <c r="F163" s="122">
        <v>1340171270</v>
      </c>
      <c r="G163" s="122"/>
      <c r="H163" s="122"/>
      <c r="I163" s="140"/>
      <c r="J163" s="128"/>
      <c r="K163" s="128"/>
      <c r="L163" s="128"/>
      <c r="M163" s="128"/>
      <c r="N163" s="129"/>
      <c r="O163" s="129"/>
      <c r="P163" s="129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5">
        <f t="shared" si="988"/>
        <v>0</v>
      </c>
      <c r="AF163" s="122">
        <f t="shared" si="989"/>
        <v>0</v>
      </c>
      <c r="AG163" s="122">
        <v>270000000</v>
      </c>
      <c r="AH163" s="140"/>
      <c r="AI163" s="130">
        <f t="shared" si="990"/>
        <v>1070171270</v>
      </c>
      <c r="AJ163" s="128"/>
      <c r="AK163" s="130">
        <f t="shared" si="1006"/>
        <v>596250000</v>
      </c>
      <c r="AL163" s="130">
        <f t="shared" si="992"/>
        <v>1070171270</v>
      </c>
      <c r="AM163" s="125">
        <v>530250000</v>
      </c>
      <c r="AN163" s="140">
        <v>66000000</v>
      </c>
      <c r="AO163" s="128"/>
      <c r="AP163" s="128"/>
      <c r="AQ163" s="128"/>
      <c r="AR163" s="128"/>
      <c r="AS163" s="128"/>
      <c r="AT163" s="128"/>
      <c r="AU163" s="128"/>
      <c r="AV163" s="131"/>
      <c r="AW163" s="131"/>
      <c r="AX163" s="128"/>
      <c r="AY163" s="125">
        <f t="shared" si="993"/>
        <v>596250000</v>
      </c>
      <c r="AZ163" s="122">
        <v>0</v>
      </c>
      <c r="BA163" s="140">
        <v>530250000</v>
      </c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5">
        <f t="shared" si="994"/>
        <v>530250000</v>
      </c>
      <c r="BM163" s="122">
        <v>0</v>
      </c>
      <c r="BN163" s="140">
        <v>0</v>
      </c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5">
        <f t="shared" si="995"/>
        <v>0</v>
      </c>
      <c r="BZ163" s="122">
        <v>0</v>
      </c>
      <c r="CA163" s="140">
        <v>0</v>
      </c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5">
        <f t="shared" si="996"/>
        <v>0</v>
      </c>
      <c r="CM163" s="122">
        <f t="shared" si="997"/>
        <v>473921270</v>
      </c>
      <c r="CN163" s="122">
        <f t="shared" si="998"/>
        <v>530250000</v>
      </c>
      <c r="CO163" s="122">
        <f t="shared" si="999"/>
        <v>530250000</v>
      </c>
      <c r="CP163" s="122">
        <f t="shared" si="1000"/>
        <v>0</v>
      </c>
      <c r="CQ163" s="301">
        <f t="shared" si="1001"/>
        <v>0.55715380959535565</v>
      </c>
      <c r="CR163" s="301">
        <f t="shared" si="1002"/>
        <v>0.49548143821876289</v>
      </c>
    </row>
    <row r="164" spans="1:96" s="108" customFormat="1" ht="72" outlineLevel="1" x14ac:dyDescent="0.2">
      <c r="B164" s="340" t="str">
        <f t="shared" si="987"/>
        <v>C-520-800-310</v>
      </c>
      <c r="C164" s="145" t="s">
        <v>558</v>
      </c>
      <c r="D164" s="133" t="s">
        <v>407</v>
      </c>
      <c r="E164" s="235" t="s">
        <v>581</v>
      </c>
      <c r="F164" s="122">
        <v>500000000</v>
      </c>
      <c r="G164" s="122"/>
      <c r="H164" s="122"/>
      <c r="I164" s="140"/>
      <c r="J164" s="128"/>
      <c r="K164" s="128"/>
      <c r="L164" s="128"/>
      <c r="M164" s="128"/>
      <c r="N164" s="129"/>
      <c r="O164" s="129"/>
      <c r="P164" s="129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5">
        <f t="shared" si="988"/>
        <v>0</v>
      </c>
      <c r="AF164" s="122">
        <f t="shared" si="989"/>
        <v>0</v>
      </c>
      <c r="AG164" s="122">
        <v>75000000</v>
      </c>
      <c r="AH164" s="140"/>
      <c r="AI164" s="130">
        <f t="shared" si="990"/>
        <v>425000000</v>
      </c>
      <c r="AJ164" s="128"/>
      <c r="AK164" s="130">
        <f t="shared" si="1006"/>
        <v>10000000</v>
      </c>
      <c r="AL164" s="130">
        <f t="shared" si="992"/>
        <v>425000000</v>
      </c>
      <c r="AM164" s="125">
        <v>0</v>
      </c>
      <c r="AN164" s="140">
        <v>10000000</v>
      </c>
      <c r="AO164" s="128"/>
      <c r="AP164" s="128"/>
      <c r="AQ164" s="128"/>
      <c r="AR164" s="128"/>
      <c r="AS164" s="128"/>
      <c r="AT164" s="128"/>
      <c r="AU164" s="128"/>
      <c r="AV164" s="131"/>
      <c r="AW164" s="131"/>
      <c r="AX164" s="128"/>
      <c r="AY164" s="125">
        <f t="shared" si="993"/>
        <v>10000000</v>
      </c>
      <c r="AZ164" s="122">
        <v>0</v>
      </c>
      <c r="BA164" s="140">
        <v>0</v>
      </c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5">
        <f t="shared" si="994"/>
        <v>0</v>
      </c>
      <c r="BM164" s="122">
        <v>0</v>
      </c>
      <c r="BN164" s="140">
        <v>0</v>
      </c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5">
        <f t="shared" si="995"/>
        <v>0</v>
      </c>
      <c r="BZ164" s="122">
        <v>0</v>
      </c>
      <c r="CA164" s="140">
        <v>0</v>
      </c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5">
        <f t="shared" si="996"/>
        <v>0</v>
      </c>
      <c r="CM164" s="122">
        <f t="shared" si="997"/>
        <v>415000000</v>
      </c>
      <c r="CN164" s="122">
        <f t="shared" si="998"/>
        <v>0</v>
      </c>
      <c r="CO164" s="122">
        <f t="shared" si="999"/>
        <v>0</v>
      </c>
      <c r="CP164" s="122">
        <f t="shared" si="1000"/>
        <v>0</v>
      </c>
      <c r="CQ164" s="301">
        <f t="shared" si="1001"/>
        <v>2.3529411764705882E-2</v>
      </c>
      <c r="CR164" s="301">
        <f t="shared" si="1002"/>
        <v>0</v>
      </c>
    </row>
    <row r="165" spans="1:96" s="108" customFormat="1" ht="72" outlineLevel="1" x14ac:dyDescent="0.2">
      <c r="B165" s="340" t="str">
        <f t="shared" si="987"/>
        <v>C-670-1507-3-0-210</v>
      </c>
      <c r="C165" s="145" t="s">
        <v>559</v>
      </c>
      <c r="D165" s="133" t="s">
        <v>407</v>
      </c>
      <c r="E165" s="235" t="s">
        <v>582</v>
      </c>
      <c r="F165" s="122">
        <v>1500000000</v>
      </c>
      <c r="G165" s="122"/>
      <c r="H165" s="122"/>
      <c r="I165" s="140"/>
      <c r="J165" s="128"/>
      <c r="K165" s="128"/>
      <c r="L165" s="128"/>
      <c r="M165" s="128"/>
      <c r="N165" s="129"/>
      <c r="O165" s="129"/>
      <c r="P165" s="129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5">
        <f t="shared" si="988"/>
        <v>0</v>
      </c>
      <c r="AF165" s="122">
        <f t="shared" si="989"/>
        <v>0</v>
      </c>
      <c r="AG165" s="122"/>
      <c r="AH165" s="165"/>
      <c r="AI165" s="130">
        <f t="shared" si="990"/>
        <v>1500000000</v>
      </c>
      <c r="AJ165" s="128"/>
      <c r="AK165" s="130">
        <f t="shared" ref="AK165" si="1007">+AJ165+AY165</f>
        <v>1500000000</v>
      </c>
      <c r="AL165" s="130">
        <f t="shared" ref="AL165" si="1008">+AI165-AJ165</f>
        <v>1500000000</v>
      </c>
      <c r="AM165" s="125">
        <v>970000000</v>
      </c>
      <c r="AN165" s="140">
        <v>530000000</v>
      </c>
      <c r="AO165" s="128"/>
      <c r="AP165" s="128"/>
      <c r="AQ165" s="128"/>
      <c r="AR165" s="128"/>
      <c r="AS165" s="128"/>
      <c r="AT165" s="128"/>
      <c r="AU165" s="128"/>
      <c r="AV165" s="131"/>
      <c r="AW165" s="131"/>
      <c r="AX165" s="128"/>
      <c r="AY165" s="125">
        <f t="shared" si="993"/>
        <v>1500000000</v>
      </c>
      <c r="AZ165" s="122">
        <v>0</v>
      </c>
      <c r="BA165" s="140">
        <v>566249200</v>
      </c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5">
        <f t="shared" si="994"/>
        <v>566249200</v>
      </c>
      <c r="BM165" s="122">
        <v>0</v>
      </c>
      <c r="BN165" s="140">
        <v>0</v>
      </c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5">
        <f t="shared" si="995"/>
        <v>0</v>
      </c>
      <c r="BZ165" s="122">
        <v>0</v>
      </c>
      <c r="CA165" s="140">
        <v>0</v>
      </c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5">
        <f t="shared" si="996"/>
        <v>0</v>
      </c>
      <c r="CM165" s="122">
        <f t="shared" si="997"/>
        <v>0</v>
      </c>
      <c r="CN165" s="122">
        <f t="shared" si="998"/>
        <v>970000000</v>
      </c>
      <c r="CO165" s="122">
        <f t="shared" si="999"/>
        <v>566249200</v>
      </c>
      <c r="CP165" s="122">
        <f t="shared" si="1000"/>
        <v>0</v>
      </c>
      <c r="CQ165" s="301">
        <f t="shared" si="1001"/>
        <v>1</v>
      </c>
      <c r="CR165" s="301">
        <f t="shared" si="1002"/>
        <v>0.37749946666666667</v>
      </c>
    </row>
    <row r="166" spans="1:96" s="108" customFormat="1" ht="72" outlineLevel="1" x14ac:dyDescent="0.2">
      <c r="B166" s="340" t="str">
        <f t="shared" si="987"/>
        <v>C-670-1507-3-0-310</v>
      </c>
      <c r="C166" s="145" t="s">
        <v>560</v>
      </c>
      <c r="D166" s="133" t="s">
        <v>407</v>
      </c>
      <c r="E166" s="235" t="s">
        <v>583</v>
      </c>
      <c r="F166" s="122">
        <v>1000000000</v>
      </c>
      <c r="G166" s="122"/>
      <c r="H166" s="122"/>
      <c r="I166" s="140"/>
      <c r="J166" s="128"/>
      <c r="K166" s="128"/>
      <c r="L166" s="128"/>
      <c r="M166" s="128"/>
      <c r="N166" s="129"/>
      <c r="O166" s="129"/>
      <c r="P166" s="129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5">
        <f t="shared" si="988"/>
        <v>0</v>
      </c>
      <c r="AF166" s="122">
        <f t="shared" si="989"/>
        <v>0</v>
      </c>
      <c r="AG166" s="122">
        <v>375000000</v>
      </c>
      <c r="AH166" s="165"/>
      <c r="AI166" s="130">
        <f t="shared" si="990"/>
        <v>625000000</v>
      </c>
      <c r="AJ166" s="128"/>
      <c r="AK166" s="130">
        <f t="shared" ref="AK166" si="1009">+AJ166+AY166</f>
        <v>570000000</v>
      </c>
      <c r="AL166" s="130">
        <f t="shared" ref="AL166" si="1010">+AI166-AJ166</f>
        <v>625000000</v>
      </c>
      <c r="AM166" s="125">
        <v>540000000</v>
      </c>
      <c r="AN166" s="140">
        <v>30000000</v>
      </c>
      <c r="AO166" s="128"/>
      <c r="AP166" s="128"/>
      <c r="AQ166" s="128"/>
      <c r="AR166" s="128"/>
      <c r="AS166" s="128"/>
      <c r="AT166" s="128"/>
      <c r="AU166" s="128"/>
      <c r="AV166" s="131"/>
      <c r="AW166" s="131"/>
      <c r="AX166" s="128"/>
      <c r="AY166" s="125">
        <f t="shared" si="993"/>
        <v>570000000</v>
      </c>
      <c r="AZ166" s="122">
        <v>25869396</v>
      </c>
      <c r="BA166" s="140">
        <v>261928264</v>
      </c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5">
        <f t="shared" si="994"/>
        <v>287797660</v>
      </c>
      <c r="BM166" s="122">
        <v>0</v>
      </c>
      <c r="BN166" s="140">
        <v>37576965</v>
      </c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5">
        <f t="shared" si="995"/>
        <v>37576965</v>
      </c>
      <c r="BZ166" s="122">
        <v>0</v>
      </c>
      <c r="CA166" s="140">
        <v>37576965</v>
      </c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5">
        <f t="shared" si="996"/>
        <v>37576965</v>
      </c>
      <c r="CM166" s="122">
        <f t="shared" si="997"/>
        <v>55000000</v>
      </c>
      <c r="CN166" s="122">
        <f t="shared" si="998"/>
        <v>514130604</v>
      </c>
      <c r="CO166" s="122">
        <f t="shared" si="999"/>
        <v>250220695</v>
      </c>
      <c r="CP166" s="122">
        <f t="shared" si="1000"/>
        <v>0</v>
      </c>
      <c r="CQ166" s="301">
        <f t="shared" si="1001"/>
        <v>0.91200000000000003</v>
      </c>
      <c r="CR166" s="301">
        <f t="shared" si="1002"/>
        <v>0.46047625599999997</v>
      </c>
    </row>
    <row r="167" spans="1:96" s="108" customFormat="1" ht="72.75" outlineLevel="1" thickBot="1" x14ac:dyDescent="0.25">
      <c r="B167" s="340" t="str">
        <f t="shared" si="987"/>
        <v>C-670-1508-110</v>
      </c>
      <c r="C167" s="179" t="s">
        <v>561</v>
      </c>
      <c r="D167" s="180" t="s">
        <v>407</v>
      </c>
      <c r="E167" s="236" t="s">
        <v>584</v>
      </c>
      <c r="F167" s="190">
        <v>1000000000</v>
      </c>
      <c r="G167" s="190"/>
      <c r="H167" s="190"/>
      <c r="I167" s="185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7">
        <f t="shared" si="988"/>
        <v>0</v>
      </c>
      <c r="AF167" s="190">
        <f t="shared" si="989"/>
        <v>0</v>
      </c>
      <c r="AG167" s="190">
        <v>150000000</v>
      </c>
      <c r="AH167" s="185"/>
      <c r="AI167" s="181">
        <f t="shared" si="990"/>
        <v>850000000</v>
      </c>
      <c r="AJ167" s="181"/>
      <c r="AK167" s="181">
        <f t="shared" ref="AK167" si="1011">+AJ167+AY167</f>
        <v>806708000</v>
      </c>
      <c r="AL167" s="181">
        <f t="shared" ref="AL167" si="1012">+AI167-AJ167</f>
        <v>850000000</v>
      </c>
      <c r="AM167" s="187">
        <v>669186665</v>
      </c>
      <c r="AN167" s="185">
        <v>137521335</v>
      </c>
      <c r="AO167" s="181"/>
      <c r="AP167" s="181"/>
      <c r="AQ167" s="181"/>
      <c r="AR167" s="181"/>
      <c r="AS167" s="181"/>
      <c r="AT167" s="181"/>
      <c r="AU167" s="181"/>
      <c r="AV167" s="181"/>
      <c r="AW167" s="181"/>
      <c r="AX167" s="181"/>
      <c r="AY167" s="187">
        <f t="shared" si="993"/>
        <v>806708000</v>
      </c>
      <c r="AZ167" s="190">
        <v>58734500</v>
      </c>
      <c r="BA167" s="185">
        <v>471618797</v>
      </c>
      <c r="BB167" s="181"/>
      <c r="BC167" s="181"/>
      <c r="BD167" s="181"/>
      <c r="BE167" s="181"/>
      <c r="BF167" s="181"/>
      <c r="BG167" s="181"/>
      <c r="BH167" s="181"/>
      <c r="BI167" s="181"/>
      <c r="BJ167" s="181"/>
      <c r="BK167" s="181"/>
      <c r="BL167" s="187">
        <f t="shared" si="994"/>
        <v>530353297</v>
      </c>
      <c r="BM167" s="190">
        <v>0</v>
      </c>
      <c r="BN167" s="185">
        <v>6685804</v>
      </c>
      <c r="BO167" s="181"/>
      <c r="BP167" s="181"/>
      <c r="BQ167" s="181"/>
      <c r="BR167" s="181"/>
      <c r="BS167" s="181"/>
      <c r="BT167" s="181"/>
      <c r="BU167" s="181"/>
      <c r="BV167" s="181"/>
      <c r="BW167" s="181"/>
      <c r="BX167" s="181"/>
      <c r="BY167" s="187">
        <f t="shared" si="995"/>
        <v>6685804</v>
      </c>
      <c r="BZ167" s="190">
        <v>0</v>
      </c>
      <c r="CA167" s="185">
        <v>5941320</v>
      </c>
      <c r="CB167" s="181"/>
      <c r="CC167" s="181"/>
      <c r="CD167" s="181"/>
      <c r="CE167" s="181"/>
      <c r="CF167" s="181"/>
      <c r="CG167" s="181"/>
      <c r="CH167" s="181"/>
      <c r="CI167" s="181"/>
      <c r="CJ167" s="181"/>
      <c r="CK167" s="181"/>
      <c r="CL167" s="187">
        <f t="shared" si="996"/>
        <v>5941320</v>
      </c>
      <c r="CM167" s="190">
        <f t="shared" si="997"/>
        <v>43292000</v>
      </c>
      <c r="CN167" s="190">
        <f t="shared" si="998"/>
        <v>610452165</v>
      </c>
      <c r="CO167" s="190">
        <f t="shared" si="999"/>
        <v>523667493</v>
      </c>
      <c r="CP167" s="190">
        <f t="shared" si="1000"/>
        <v>744484</v>
      </c>
      <c r="CQ167" s="302">
        <f t="shared" si="1001"/>
        <v>0.94906823529411766</v>
      </c>
      <c r="CR167" s="302">
        <f t="shared" si="1002"/>
        <v>0.6239450552941177</v>
      </c>
    </row>
    <row r="168" spans="1:96" ht="18" customHeight="1" thickBot="1" x14ac:dyDescent="0.3">
      <c r="C168" s="92"/>
      <c r="D168" s="74"/>
      <c r="E168" s="75"/>
      <c r="F168" s="94"/>
      <c r="G168" s="94"/>
      <c r="H168" s="94"/>
      <c r="I168" s="94"/>
      <c r="J168" s="94"/>
      <c r="K168" s="94"/>
      <c r="L168" s="94"/>
      <c r="M168" s="93"/>
      <c r="N168" s="93"/>
      <c r="O168" s="93"/>
      <c r="P168" s="93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7"/>
      <c r="AJ168" s="94"/>
      <c r="AK168" s="97"/>
      <c r="AL168" s="97"/>
      <c r="AM168" s="94"/>
      <c r="AN168" s="94"/>
      <c r="AO168" s="94"/>
      <c r="AP168" s="94"/>
      <c r="AQ168" s="94"/>
      <c r="AR168" s="94"/>
      <c r="AS168" s="94"/>
      <c r="AT168" s="94"/>
      <c r="AU168" s="94"/>
      <c r="AV168" s="82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5"/>
      <c r="CR168" s="95"/>
    </row>
    <row r="169" spans="1:96" s="233" customFormat="1" ht="40.5" customHeight="1" thickBot="1" x14ac:dyDescent="0.25">
      <c r="A169" s="227"/>
      <c r="B169" s="346"/>
      <c r="C169" s="228"/>
      <c r="D169" s="229"/>
      <c r="E169" s="230" t="s">
        <v>8</v>
      </c>
      <c r="F169" s="231">
        <f>+F146+F21</f>
        <v>453507159417</v>
      </c>
      <c r="G169" s="231">
        <f t="shared" ref="G169:AY169" si="1013">+G146+G21</f>
        <v>245000000</v>
      </c>
      <c r="H169" s="231">
        <f t="shared" si="1013"/>
        <v>245000000</v>
      </c>
      <c r="I169" s="231">
        <f t="shared" si="1013"/>
        <v>340000000</v>
      </c>
      <c r="J169" s="231">
        <f t="shared" si="1013"/>
        <v>340000000</v>
      </c>
      <c r="K169" s="231">
        <f t="shared" si="1013"/>
        <v>0</v>
      </c>
      <c r="L169" s="231">
        <f t="shared" si="1013"/>
        <v>0</v>
      </c>
      <c r="M169" s="231">
        <f t="shared" si="1013"/>
        <v>0</v>
      </c>
      <c r="N169" s="231">
        <f t="shared" si="1013"/>
        <v>0</v>
      </c>
      <c r="O169" s="231">
        <f t="shared" si="1013"/>
        <v>0</v>
      </c>
      <c r="P169" s="231">
        <f t="shared" si="1013"/>
        <v>0</v>
      </c>
      <c r="Q169" s="231">
        <f t="shared" si="1013"/>
        <v>0</v>
      </c>
      <c r="R169" s="231">
        <f t="shared" si="1013"/>
        <v>0</v>
      </c>
      <c r="S169" s="231">
        <f t="shared" si="1013"/>
        <v>0</v>
      </c>
      <c r="T169" s="231">
        <f t="shared" si="1013"/>
        <v>0</v>
      </c>
      <c r="U169" s="231">
        <f t="shared" si="1013"/>
        <v>0</v>
      </c>
      <c r="V169" s="231">
        <f t="shared" si="1013"/>
        <v>0</v>
      </c>
      <c r="W169" s="231">
        <f t="shared" si="1013"/>
        <v>0</v>
      </c>
      <c r="X169" s="231">
        <f t="shared" si="1013"/>
        <v>0</v>
      </c>
      <c r="Y169" s="231">
        <f t="shared" si="1013"/>
        <v>0</v>
      </c>
      <c r="Z169" s="231">
        <f t="shared" si="1013"/>
        <v>0</v>
      </c>
      <c r="AA169" s="231">
        <f t="shared" si="1013"/>
        <v>0</v>
      </c>
      <c r="AB169" s="231">
        <f t="shared" si="1013"/>
        <v>0</v>
      </c>
      <c r="AC169" s="231">
        <f t="shared" si="1013"/>
        <v>0</v>
      </c>
      <c r="AD169" s="231">
        <f t="shared" si="1013"/>
        <v>0</v>
      </c>
      <c r="AE169" s="231">
        <f t="shared" si="1013"/>
        <v>585000000</v>
      </c>
      <c r="AF169" s="231">
        <f t="shared" si="1013"/>
        <v>585000000</v>
      </c>
      <c r="AG169" s="231">
        <f t="shared" si="1013"/>
        <v>12048200464</v>
      </c>
      <c r="AH169" s="231">
        <f t="shared" si="1013"/>
        <v>0</v>
      </c>
      <c r="AI169" s="231">
        <f t="shared" si="1013"/>
        <v>441458958953</v>
      </c>
      <c r="AJ169" s="231">
        <f t="shared" si="1013"/>
        <v>3732959659</v>
      </c>
      <c r="AK169" s="231">
        <f t="shared" si="1013"/>
        <v>329450484918.95996</v>
      </c>
      <c r="AL169" s="231">
        <f t="shared" ref="AL169" si="1014">+AL146+AL21</f>
        <v>437725999294</v>
      </c>
      <c r="AM169" s="231">
        <f t="shared" si="1013"/>
        <v>315927428611.95996</v>
      </c>
      <c r="AN169" s="231">
        <f t="shared" si="1013"/>
        <v>9790096648</v>
      </c>
      <c r="AO169" s="231">
        <f t="shared" si="1013"/>
        <v>0</v>
      </c>
      <c r="AP169" s="231">
        <f t="shared" si="1013"/>
        <v>0</v>
      </c>
      <c r="AQ169" s="231">
        <f t="shared" si="1013"/>
        <v>0</v>
      </c>
      <c r="AR169" s="231">
        <f t="shared" si="1013"/>
        <v>0</v>
      </c>
      <c r="AS169" s="231">
        <f t="shared" si="1013"/>
        <v>0</v>
      </c>
      <c r="AT169" s="231">
        <f t="shared" si="1013"/>
        <v>0</v>
      </c>
      <c r="AU169" s="231">
        <f t="shared" si="1013"/>
        <v>0</v>
      </c>
      <c r="AV169" s="231">
        <f t="shared" si="1013"/>
        <v>0</v>
      </c>
      <c r="AW169" s="231">
        <f t="shared" si="1013"/>
        <v>0</v>
      </c>
      <c r="AX169" s="231">
        <f t="shared" si="1013"/>
        <v>0</v>
      </c>
      <c r="AY169" s="231">
        <f t="shared" si="1013"/>
        <v>325717525259.95996</v>
      </c>
      <c r="AZ169" s="231">
        <f t="shared" ref="AZ169:BS169" si="1015">+AZ146+AZ21</f>
        <v>140439943130.95999</v>
      </c>
      <c r="BA169" s="231">
        <f t="shared" si="1015"/>
        <v>18542959350</v>
      </c>
      <c r="BB169" s="231">
        <f t="shared" si="1015"/>
        <v>0</v>
      </c>
      <c r="BC169" s="231">
        <f t="shared" si="1015"/>
        <v>0</v>
      </c>
      <c r="BD169" s="231">
        <f t="shared" si="1015"/>
        <v>0</v>
      </c>
      <c r="BE169" s="231">
        <f t="shared" si="1015"/>
        <v>0</v>
      </c>
      <c r="BF169" s="231">
        <f t="shared" si="1015"/>
        <v>0</v>
      </c>
      <c r="BG169" s="231">
        <f t="shared" si="1015"/>
        <v>0</v>
      </c>
      <c r="BH169" s="231">
        <f t="shared" si="1015"/>
        <v>0</v>
      </c>
      <c r="BI169" s="231">
        <f t="shared" si="1015"/>
        <v>0</v>
      </c>
      <c r="BJ169" s="231">
        <f t="shared" si="1015"/>
        <v>0</v>
      </c>
      <c r="BK169" s="231">
        <f t="shared" si="1015"/>
        <v>0</v>
      </c>
      <c r="BL169" s="231">
        <f t="shared" si="1015"/>
        <v>158982902480.95999</v>
      </c>
      <c r="BM169" s="231">
        <f t="shared" si="1015"/>
        <v>10408499977</v>
      </c>
      <c r="BN169" s="231">
        <f t="shared" si="1015"/>
        <v>28162282262.709999</v>
      </c>
      <c r="BO169" s="231">
        <f t="shared" si="1015"/>
        <v>0</v>
      </c>
      <c r="BP169" s="231">
        <f t="shared" si="1015"/>
        <v>0</v>
      </c>
      <c r="BQ169" s="231">
        <f t="shared" si="1015"/>
        <v>0</v>
      </c>
      <c r="BR169" s="231">
        <f t="shared" si="1015"/>
        <v>0</v>
      </c>
      <c r="BS169" s="231">
        <f t="shared" si="1015"/>
        <v>0</v>
      </c>
      <c r="BT169" s="231">
        <f t="shared" ref="BT169:CP169" si="1016">+BT146+BT21</f>
        <v>0</v>
      </c>
      <c r="BU169" s="231">
        <f t="shared" si="1016"/>
        <v>0</v>
      </c>
      <c r="BV169" s="231">
        <f t="shared" si="1016"/>
        <v>0</v>
      </c>
      <c r="BW169" s="231">
        <f t="shared" si="1016"/>
        <v>0</v>
      </c>
      <c r="BX169" s="231">
        <f t="shared" si="1016"/>
        <v>0</v>
      </c>
      <c r="BY169" s="231">
        <f>+BY146+BY21</f>
        <v>38570782239.709999</v>
      </c>
      <c r="BZ169" s="231">
        <f t="shared" si="1016"/>
        <v>7587868141</v>
      </c>
      <c r="CA169" s="231">
        <f t="shared" si="1016"/>
        <v>30924093494.709999</v>
      </c>
      <c r="CB169" s="231">
        <f t="shared" si="1016"/>
        <v>0</v>
      </c>
      <c r="CC169" s="231">
        <f t="shared" si="1016"/>
        <v>0</v>
      </c>
      <c r="CD169" s="231">
        <f t="shared" si="1016"/>
        <v>0</v>
      </c>
      <c r="CE169" s="231">
        <f t="shared" si="1016"/>
        <v>0</v>
      </c>
      <c r="CF169" s="231">
        <f t="shared" si="1016"/>
        <v>0</v>
      </c>
      <c r="CG169" s="231">
        <f t="shared" si="1016"/>
        <v>0</v>
      </c>
      <c r="CH169" s="231">
        <f t="shared" si="1016"/>
        <v>0</v>
      </c>
      <c r="CI169" s="231">
        <f t="shared" si="1016"/>
        <v>0</v>
      </c>
      <c r="CJ169" s="231">
        <f t="shared" si="1016"/>
        <v>0</v>
      </c>
      <c r="CK169" s="231">
        <f t="shared" si="1016"/>
        <v>0</v>
      </c>
      <c r="CL169" s="231">
        <f t="shared" si="1016"/>
        <v>38511961635.709999</v>
      </c>
      <c r="CM169" s="231">
        <f t="shared" si="1016"/>
        <v>115741433693.03999</v>
      </c>
      <c r="CN169" s="231">
        <f t="shared" si="1016"/>
        <v>175487485481</v>
      </c>
      <c r="CO169" s="231">
        <f t="shared" si="1016"/>
        <v>120412120241.25</v>
      </c>
      <c r="CP169" s="231">
        <f t="shared" si="1016"/>
        <v>58820604</v>
      </c>
      <c r="CQ169" s="232">
        <f t="shared" ref="CQ169" si="1017">+AY169/AI169</f>
        <v>0.73782062557402428</v>
      </c>
      <c r="CR169" s="232">
        <f t="shared" ref="CR169" si="1018">+BL169/AI169</f>
        <v>0.36013065146082157</v>
      </c>
    </row>
    <row r="170" spans="1:96" x14ac:dyDescent="0.25">
      <c r="CQ170" s="99"/>
      <c r="CR170" s="99"/>
    </row>
    <row r="171" spans="1:96" x14ac:dyDescent="0.25">
      <c r="CQ171" s="99"/>
      <c r="CR171" s="99"/>
    </row>
    <row r="172" spans="1:96" x14ac:dyDescent="0.25">
      <c r="CQ172" s="99"/>
      <c r="CR172" s="99"/>
    </row>
    <row r="173" spans="1:96" x14ac:dyDescent="0.25">
      <c r="CQ173" s="99"/>
      <c r="CR173" s="99"/>
    </row>
    <row r="174" spans="1:96" x14ac:dyDescent="0.25">
      <c r="CQ174" s="99"/>
      <c r="CR174" s="99"/>
    </row>
    <row r="175" spans="1:96" x14ac:dyDescent="0.25">
      <c r="CQ175" s="99"/>
      <c r="CR175" s="99"/>
    </row>
    <row r="176" spans="1:96" x14ac:dyDescent="0.25">
      <c r="CQ176" s="99"/>
      <c r="CR176" s="99"/>
    </row>
    <row r="177" spans="21:96" x14ac:dyDescent="0.25">
      <c r="CQ177" s="99"/>
      <c r="CR177" s="99"/>
    </row>
    <row r="179" spans="21:96" x14ac:dyDescent="0.25">
      <c r="U179" s="78">
        <v>168000000000</v>
      </c>
      <c r="V179" s="78">
        <f>+U179*1%</f>
        <v>1680000000</v>
      </c>
    </row>
    <row r="180" spans="21:96" x14ac:dyDescent="0.25">
      <c r="U180" s="78">
        <f>+U179/4000000</f>
        <v>42000</v>
      </c>
      <c r="V180" s="78">
        <f>+V179/(4000000*6)</f>
        <v>70</v>
      </c>
    </row>
  </sheetData>
  <autoFilter ref="A20:CR189"/>
  <mergeCells count="33">
    <mergeCell ref="AA19:AB19"/>
    <mergeCell ref="AE18:AF19"/>
    <mergeCell ref="AZ18:BK19"/>
    <mergeCell ref="AH18:AH20"/>
    <mergeCell ref="AM18:AX19"/>
    <mergeCell ref="AJ18:AJ20"/>
    <mergeCell ref="AK18:AK20"/>
    <mergeCell ref="AL18:AL19"/>
    <mergeCell ref="Q19:R19"/>
    <mergeCell ref="S19:T19"/>
    <mergeCell ref="U19:V19"/>
    <mergeCell ref="W19:X19"/>
    <mergeCell ref="Y19:Z19"/>
    <mergeCell ref="G19:H19"/>
    <mergeCell ref="I19:J19"/>
    <mergeCell ref="K19:L19"/>
    <mergeCell ref="M19:N19"/>
    <mergeCell ref="O19:P19"/>
    <mergeCell ref="F18:F19"/>
    <mergeCell ref="AG18:AG19"/>
    <mergeCell ref="AI18:AI19"/>
    <mergeCell ref="BL18:BL19"/>
    <mergeCell ref="BY18:BY19"/>
    <mergeCell ref="CP18:CP19"/>
    <mergeCell ref="CO18:CO19"/>
    <mergeCell ref="CN18:CN19"/>
    <mergeCell ref="CM18:CM19"/>
    <mergeCell ref="CL18:CL19"/>
    <mergeCell ref="AY18:AY19"/>
    <mergeCell ref="BM18:BX19"/>
    <mergeCell ref="BZ18:CK19"/>
    <mergeCell ref="G18:AD18"/>
    <mergeCell ref="AC19:AD19"/>
  </mergeCells>
  <conditionalFormatting sqref="AY159">
    <cfRule type="iconSet" priority="73">
      <iconSet reverse="1">
        <cfvo type="percent" val="0"/>
        <cfvo type="formula" val="#REF!*0.8"/>
        <cfvo type="formula" val="#REF!*0.9"/>
      </iconSet>
    </cfRule>
  </conditionalFormatting>
  <conditionalFormatting sqref="BL159">
    <cfRule type="iconSet" priority="102">
      <iconSet reverse="1">
        <cfvo type="percent" val="0"/>
        <cfvo type="formula" val="#REF!*0.8"/>
        <cfvo type="formula" val="#REF!*0.9"/>
      </iconSet>
    </cfRule>
  </conditionalFormatting>
  <conditionalFormatting sqref="BL97">
    <cfRule type="iconSet" priority="14">
      <iconSet reverse="1">
        <cfvo type="percent" val="0"/>
        <cfvo type="formula" val="#REF!*0.8"/>
        <cfvo type="formula" val="#REF!*0.9"/>
      </iconSet>
    </cfRule>
  </conditionalFormatting>
  <conditionalFormatting sqref="BL87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AY54">
    <cfRule type="iconSet" priority="9">
      <iconSet reverse="1">
        <cfvo type="percent" val="0"/>
        <cfvo type="formula" val="#REF!*0.8"/>
        <cfvo type="formula" val="#REF!*0.9"/>
      </iconSet>
    </cfRule>
  </conditionalFormatting>
  <conditionalFormatting sqref="BL54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BY54">
    <cfRule type="iconSet" priority="7">
      <iconSet reverse="1">
        <cfvo type="percent" val="0"/>
        <cfvo type="formula" val="#REF!*0.8"/>
        <cfvo type="formula" val="#REF!*0.9"/>
      </iconSet>
    </cfRule>
  </conditionalFormatting>
  <conditionalFormatting sqref="CL54">
    <cfRule type="iconSet" priority="6">
      <iconSet reverse="1">
        <cfvo type="percent" val="0"/>
        <cfvo type="formula" val="#REF!*0.8"/>
        <cfvo type="formula" val="#REF!*0.9"/>
      </iconSet>
    </cfRule>
  </conditionalFormatting>
  <conditionalFormatting sqref="AY63">
    <cfRule type="iconSet" priority="5">
      <iconSet reverse="1">
        <cfvo type="percent" val="0"/>
        <cfvo type="formula" val="#REF!*0.8"/>
        <cfvo type="formula" val="#REF!*0.9"/>
      </iconSet>
    </cfRule>
  </conditionalFormatting>
  <conditionalFormatting sqref="AY130:AY132 AY124:AY128 AY121:AY122 AY119 AY115:AY117 AY109:AY113 AY106:AY107 AY102:AY104 AY93:AY100 AY83:AY91 AY80:AY81 AY72:AY78 AY68:AY69 AY64:AY66">
    <cfRule type="iconSet" priority="4">
      <iconSet reverse="1">
        <cfvo type="percent" val="0"/>
        <cfvo type="formula" val="#REF!*0.8"/>
        <cfvo type="formula" val="#REF!*0.9"/>
      </iconSet>
    </cfRule>
  </conditionalFormatting>
  <conditionalFormatting sqref="BL63">
    <cfRule type="iconSet" priority="3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1" fitToWidth="3" fitToHeight="3" orientation="landscape" horizontalDpi="4294967295" verticalDpi="4294967295" r:id="rId1"/>
  <rowBreaks count="2" manualBreakCount="2">
    <brk id="81" min="2" max="95" man="1"/>
    <brk id="144" min="2" max="9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Hoja3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Sistemas</cp:lastModifiedBy>
  <cp:lastPrinted>2016-03-02T18:36:31Z</cp:lastPrinted>
  <dcterms:created xsi:type="dcterms:W3CDTF">1999-01-28T17:30:06Z</dcterms:created>
  <dcterms:modified xsi:type="dcterms:W3CDTF">2016-03-02T18:36:50Z</dcterms:modified>
</cp:coreProperties>
</file>