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PORTES FINANCIERA ESCANER\SOPORTES PPTO 2017\22_INFORMES\INFORMES WEB\WEB\"/>
    </mc:Choice>
  </mc:AlternateContent>
  <bookViews>
    <workbookView xWindow="0" yWindow="0" windowWidth="28770" windowHeight="11970" tabRatio="601"/>
  </bookViews>
  <sheets>
    <sheet name="RESUMEN" sheetId="24" r:id="rId1"/>
    <sheet name="06 2017 EJEC V2" sheetId="40" r:id="rId2"/>
    <sheet name="06 2017 MES" sheetId="39" r:id="rId3"/>
  </sheets>
  <definedNames>
    <definedName name="_xlnm._FilterDatabase" localSheetId="1" hidden="1">'06 2017 EJEC V2'!$N$17:$BQ$239</definedName>
    <definedName name="_xlnm._FilterDatabase" localSheetId="2" hidden="1">'06 2017 MES'!$A$17:$BO$246</definedName>
    <definedName name="_xlnm._FilterDatabase" localSheetId="0" hidden="1">RESUMEN!$A$10:$CP$203</definedName>
    <definedName name="_xlnm.Print_Area" localSheetId="0">RESUMEN!$B$1:$CP$203</definedName>
    <definedName name="_xlnm.Print_Titles" localSheetId="0">RESUMEN!$A:$D,RESUMEN!$1:$10</definedName>
  </definedNames>
  <calcPr calcId="152511"/>
</workbook>
</file>

<file path=xl/calcChain.xml><?xml version="1.0" encoding="utf-8"?>
<calcChain xmlns="http://schemas.openxmlformats.org/spreadsheetml/2006/main">
  <c r="CC31" i="24" l="1"/>
  <c r="CC63" i="24"/>
  <c r="CC60" i="24"/>
  <c r="BP63" i="24"/>
  <c r="BP60" i="24"/>
  <c r="CC56" i="24"/>
  <c r="BP56" i="24"/>
  <c r="BZ124" i="24"/>
  <c r="CI132" i="24" l="1"/>
  <c r="CH132" i="24"/>
  <c r="CG132" i="24"/>
  <c r="CF132" i="24"/>
  <c r="CE132" i="24"/>
  <c r="CD132" i="24"/>
  <c r="CB132" i="24"/>
  <c r="CA132" i="24"/>
  <c r="BZ132" i="24"/>
  <c r="BY132" i="24"/>
  <c r="BX132" i="24"/>
  <c r="BV132" i="24"/>
  <c r="BU132" i="24"/>
  <c r="BT132" i="24"/>
  <c r="BS132" i="24"/>
  <c r="BR132" i="24"/>
  <c r="BQ132" i="24"/>
  <c r="BO132" i="24"/>
  <c r="BN132" i="24"/>
  <c r="BM132" i="24"/>
  <c r="BL132" i="24"/>
  <c r="BK132" i="24"/>
  <c r="BI132" i="24"/>
  <c r="BH132" i="24"/>
  <c r="BG132" i="24"/>
  <c r="BF132" i="24"/>
  <c r="BE132" i="24"/>
  <c r="BD132" i="24"/>
  <c r="BB132" i="24"/>
  <c r="BA132" i="24"/>
  <c r="AZ132" i="24"/>
  <c r="AY132" i="24"/>
  <c r="AX132" i="24"/>
  <c r="AV132" i="24"/>
  <c r="AU132" i="24"/>
  <c r="AT132" i="24"/>
  <c r="AS132" i="24"/>
  <c r="AR132" i="24"/>
  <c r="AQ132" i="24"/>
  <c r="AP132" i="24"/>
  <c r="AO132" i="24"/>
  <c r="AN132" i="24"/>
  <c r="AM132" i="24"/>
  <c r="AL132" i="24"/>
  <c r="AK132" i="24"/>
  <c r="AH132" i="24"/>
  <c r="AF132" i="24"/>
  <c r="AC132" i="24"/>
  <c r="AB132" i="24"/>
  <c r="AA132" i="24"/>
  <c r="Z132" i="24"/>
  <c r="Y132" i="24"/>
  <c r="X132" i="24"/>
  <c r="W132" i="24"/>
  <c r="V132" i="24"/>
  <c r="U132" i="24"/>
  <c r="T132" i="24"/>
  <c r="S132" i="24"/>
  <c r="R132" i="24"/>
  <c r="Q132" i="24"/>
  <c r="P132" i="24"/>
  <c r="E132" i="24"/>
  <c r="O132" i="24"/>
  <c r="N132" i="24"/>
  <c r="M132" i="24"/>
  <c r="L132" i="24"/>
  <c r="K132" i="24"/>
  <c r="J132" i="24"/>
  <c r="I132" i="24"/>
  <c r="H132" i="24"/>
  <c r="G132" i="24"/>
  <c r="F132" i="24"/>
  <c r="BP15" i="40"/>
  <c r="BO15" i="40"/>
  <c r="BN15" i="40"/>
  <c r="BM15" i="40"/>
  <c r="BL15" i="40"/>
  <c r="BL11" i="40" s="1"/>
  <c r="BK15" i="40"/>
  <c r="BK11" i="40" s="1"/>
  <c r="BJ15" i="40"/>
  <c r="BI15" i="40"/>
  <c r="BH15" i="40"/>
  <c r="BG15" i="40"/>
  <c r="BF15" i="40"/>
  <c r="BE15" i="40"/>
  <c r="BD15" i="40"/>
  <c r="BP14" i="40"/>
  <c r="BP11" i="40" s="1"/>
  <c r="BO14" i="40"/>
  <c r="BO11" i="40" s="1"/>
  <c r="BN14" i="40"/>
  <c r="BN11" i="40" s="1"/>
  <c r="BM14" i="40"/>
  <c r="BM11" i="40" s="1"/>
  <c r="BL14" i="40"/>
  <c r="BK14" i="40"/>
  <c r="BJ14" i="40"/>
  <c r="BJ11" i="40" s="1"/>
  <c r="BI14" i="40"/>
  <c r="BH14" i="40"/>
  <c r="BH11" i="40" s="1"/>
  <c r="BG14" i="40"/>
  <c r="BG11" i="40" s="1"/>
  <c r="BF14" i="40"/>
  <c r="BF11" i="40" s="1"/>
  <c r="BE14" i="40"/>
  <c r="BE11" i="40" s="1"/>
  <c r="BD14" i="40"/>
  <c r="BD11" i="40"/>
  <c r="BC14" i="40"/>
  <c r="BC15" i="40"/>
  <c r="BC11" i="40" s="1"/>
  <c r="BD14" i="39"/>
  <c r="BE14" i="39"/>
  <c r="BF14" i="39"/>
  <c r="BG14" i="39"/>
  <c r="BH14" i="39"/>
  <c r="BI14" i="39"/>
  <c r="BJ14" i="39"/>
  <c r="BK14" i="39"/>
  <c r="BL14" i="39"/>
  <c r="BM14" i="39"/>
  <c r="BN14" i="39"/>
  <c r="BO14" i="39"/>
  <c r="BC14" i="39"/>
  <c r="BI11" i="40" l="1"/>
  <c r="CJ173" i="24"/>
  <c r="CJ144" i="24"/>
  <c r="CJ142" i="24"/>
  <c r="CJ140" i="24"/>
  <c r="CJ133" i="24"/>
  <c r="CJ122" i="24"/>
  <c r="BW173" i="24"/>
  <c r="BW144" i="24"/>
  <c r="BW143" i="24"/>
  <c r="BW142" i="24"/>
  <c r="BW141" i="24"/>
  <c r="BW140" i="24"/>
  <c r="BW122" i="24"/>
  <c r="AW173" i="24"/>
  <c r="AW144" i="24"/>
  <c r="AI144" i="24" s="1"/>
  <c r="AW143" i="24"/>
  <c r="AI143" i="24" s="1"/>
  <c r="AW142" i="24"/>
  <c r="AI142" i="24" s="1"/>
  <c r="AW141" i="24"/>
  <c r="AW133" i="24"/>
  <c r="AE133" i="24"/>
  <c r="AD133" i="24"/>
  <c r="AE144" i="24"/>
  <c r="AD144" i="24"/>
  <c r="CJ143" i="24"/>
  <c r="AE143" i="24"/>
  <c r="AD143" i="24"/>
  <c r="AE142" i="24"/>
  <c r="AD142" i="24"/>
  <c r="CJ141" i="24"/>
  <c r="AE141" i="24"/>
  <c r="AD141" i="24"/>
  <c r="AE140" i="24"/>
  <c r="AD140" i="24"/>
  <c r="CI139" i="24"/>
  <c r="CH139" i="24"/>
  <c r="CG139" i="24"/>
  <c r="CF139" i="24"/>
  <c r="CE139" i="24"/>
  <c r="CD139" i="24"/>
  <c r="CB139" i="24"/>
  <c r="CA139" i="24"/>
  <c r="BZ139" i="24"/>
  <c r="BY139" i="24"/>
  <c r="BX139" i="24"/>
  <c r="BV139" i="24"/>
  <c r="BU139" i="24"/>
  <c r="BT139" i="24"/>
  <c r="BS139" i="24"/>
  <c r="BR139" i="24"/>
  <c r="BQ139" i="24"/>
  <c r="BO139" i="24"/>
  <c r="BN139" i="24"/>
  <c r="BM139" i="24"/>
  <c r="BL139" i="24"/>
  <c r="BK139" i="24"/>
  <c r="BI139" i="24"/>
  <c r="BH139" i="24"/>
  <c r="BG139" i="24"/>
  <c r="BF139" i="24"/>
  <c r="BE139" i="24"/>
  <c r="BD139" i="24"/>
  <c r="BB139" i="24"/>
  <c r="BA139" i="24"/>
  <c r="AZ139" i="24"/>
  <c r="AY139" i="24"/>
  <c r="AX139" i="24"/>
  <c r="AV139" i="24"/>
  <c r="AU139" i="24"/>
  <c r="AT139" i="24"/>
  <c r="AS139" i="24"/>
  <c r="AR139" i="24"/>
  <c r="AQ139" i="24"/>
  <c r="AO139" i="24"/>
  <c r="AN139" i="24"/>
  <c r="AM139" i="24"/>
  <c r="AL139" i="24"/>
  <c r="AK139" i="24"/>
  <c r="AH139" i="24"/>
  <c r="AF139" i="24"/>
  <c r="AC139" i="24"/>
  <c r="AB139" i="24"/>
  <c r="AA139" i="24"/>
  <c r="Z139" i="24"/>
  <c r="Y139" i="24"/>
  <c r="X139" i="24"/>
  <c r="W139" i="24"/>
  <c r="V139" i="24"/>
  <c r="U139" i="24"/>
  <c r="T139" i="24"/>
  <c r="S139" i="24"/>
  <c r="R139" i="24"/>
  <c r="Q139" i="24"/>
  <c r="P139" i="24"/>
  <c r="O139" i="24"/>
  <c r="N139" i="24"/>
  <c r="M139" i="24"/>
  <c r="L139" i="24"/>
  <c r="K139" i="24"/>
  <c r="J139" i="24"/>
  <c r="I139" i="24"/>
  <c r="H139" i="24"/>
  <c r="G139" i="24"/>
  <c r="F139" i="24"/>
  <c r="E139" i="24"/>
  <c r="B16" i="39"/>
  <c r="C16" i="39" s="1"/>
  <c r="D16" i="39" s="1"/>
  <c r="E16" i="39" s="1"/>
  <c r="F16" i="39" s="1"/>
  <c r="G16" i="39" s="1"/>
  <c r="H16" i="39" s="1"/>
  <c r="I16" i="39" s="1"/>
  <c r="J16" i="39" s="1"/>
  <c r="K16" i="39" s="1"/>
  <c r="L16" i="39" s="1"/>
  <c r="M16" i="39" s="1"/>
  <c r="N16" i="39" s="1"/>
  <c r="O16" i="39" s="1"/>
  <c r="P16" i="39" s="1"/>
  <c r="Q16" i="39" s="1"/>
  <c r="R16" i="39" s="1"/>
  <c r="S16" i="39" s="1"/>
  <c r="T16" i="39" s="1"/>
  <c r="U16" i="39" s="1"/>
  <c r="V16" i="39" s="1"/>
  <c r="W16" i="39" s="1"/>
  <c r="X16" i="39" s="1"/>
  <c r="Y16" i="39" s="1"/>
  <c r="Z16" i="39" s="1"/>
  <c r="AA16" i="39" s="1"/>
  <c r="AB16" i="39" s="1"/>
  <c r="AC16" i="39" s="1"/>
  <c r="AD16" i="39" s="1"/>
  <c r="AE16" i="39" s="1"/>
  <c r="AF16" i="39" s="1"/>
  <c r="AG16" i="39" s="1"/>
  <c r="AH16" i="39" s="1"/>
  <c r="AI16" i="39" s="1"/>
  <c r="AJ16" i="39" s="1"/>
  <c r="AK16" i="39" s="1"/>
  <c r="AL16" i="39" s="1"/>
  <c r="AM16" i="39" s="1"/>
  <c r="AN16" i="39" s="1"/>
  <c r="AO16" i="39" s="1"/>
  <c r="AP16" i="39" s="1"/>
  <c r="AQ16" i="39" s="1"/>
  <c r="AR16" i="39" s="1"/>
  <c r="AS16" i="39" s="1"/>
  <c r="AT16" i="39" s="1"/>
  <c r="AU16" i="39" s="1"/>
  <c r="AV16" i="39" s="1"/>
  <c r="AW16" i="39" s="1"/>
  <c r="AX16" i="39" s="1"/>
  <c r="AY16" i="39" s="1"/>
  <c r="AZ16" i="39" s="1"/>
  <c r="BA16" i="39" s="1"/>
  <c r="BB16" i="39" s="1"/>
  <c r="BC16" i="39" s="1"/>
  <c r="BD16" i="39" s="1"/>
  <c r="BE16" i="39" s="1"/>
  <c r="BF16" i="39" s="1"/>
  <c r="BG16" i="39" s="1"/>
  <c r="BH16" i="39" s="1"/>
  <c r="BI16" i="39" s="1"/>
  <c r="BJ16" i="39" s="1"/>
  <c r="BK16" i="39" s="1"/>
  <c r="BL16" i="39" s="1"/>
  <c r="BM16" i="39" s="1"/>
  <c r="BN16" i="39" s="1"/>
  <c r="BO16" i="39" s="1"/>
  <c r="C16" i="40"/>
  <c r="D16" i="40"/>
  <c r="E16" i="40" s="1"/>
  <c r="F16" i="40" s="1"/>
  <c r="G16" i="40" s="1"/>
  <c r="H16" i="40" s="1"/>
  <c r="I16" i="40" s="1"/>
  <c r="J16" i="40" s="1"/>
  <c r="K16" i="40" s="1"/>
  <c r="L16" i="40" s="1"/>
  <c r="M16" i="40" s="1"/>
  <c r="N16" i="40" s="1"/>
  <c r="O16" i="40" s="1"/>
  <c r="P16" i="40" s="1"/>
  <c r="Q16" i="40" s="1"/>
  <c r="R16" i="40" s="1"/>
  <c r="S16" i="40" s="1"/>
  <c r="T16" i="40" s="1"/>
  <c r="U16" i="40" s="1"/>
  <c r="V16" i="40" s="1"/>
  <c r="W16" i="40" s="1"/>
  <c r="X16" i="40" s="1"/>
  <c r="Y16" i="40" s="1"/>
  <c r="Z16" i="40" s="1"/>
  <c r="AA16" i="40" s="1"/>
  <c r="AB16" i="40" s="1"/>
  <c r="AC16" i="40" s="1"/>
  <c r="AD16" i="40" s="1"/>
  <c r="AE16" i="40" s="1"/>
  <c r="AF16" i="40" s="1"/>
  <c r="AG16" i="40" s="1"/>
  <c r="AH16" i="40" s="1"/>
  <c r="AI16" i="40" s="1"/>
  <c r="AJ16" i="40" s="1"/>
  <c r="AK16" i="40" s="1"/>
  <c r="AL16" i="40" s="1"/>
  <c r="AM16" i="40" s="1"/>
  <c r="AN16" i="40" s="1"/>
  <c r="AO16" i="40" s="1"/>
  <c r="AP16" i="40" s="1"/>
  <c r="AQ16" i="40" s="1"/>
  <c r="AR16" i="40" s="1"/>
  <c r="AS16" i="40" s="1"/>
  <c r="AT16" i="40" s="1"/>
  <c r="AU16" i="40" s="1"/>
  <c r="AV16" i="40" s="1"/>
  <c r="AW16" i="40" s="1"/>
  <c r="AX16" i="40" s="1"/>
  <c r="AY16" i="40" s="1"/>
  <c r="AZ16" i="40" s="1"/>
  <c r="BA16" i="40" s="1"/>
  <c r="BB16" i="40" s="1"/>
  <c r="BC16" i="40" s="1"/>
  <c r="BD16" i="40" s="1"/>
  <c r="BE16" i="40" s="1"/>
  <c r="BF16" i="40" s="1"/>
  <c r="BG16" i="40" s="1"/>
  <c r="BH16" i="40" s="1"/>
  <c r="BI16" i="40" s="1"/>
  <c r="BJ16" i="40" s="1"/>
  <c r="BK16" i="40" s="1"/>
  <c r="BL16" i="40" s="1"/>
  <c r="BM16" i="40" s="1"/>
  <c r="BN16" i="40" s="1"/>
  <c r="BO16" i="40" s="1"/>
  <c r="B16" i="40"/>
  <c r="Q168" i="24"/>
  <c r="P168" i="24"/>
  <c r="Q112" i="24"/>
  <c r="P112" i="24"/>
  <c r="BJ122" i="24"/>
  <c r="AW122" i="24"/>
  <c r="AE122" i="24"/>
  <c r="AD122" i="24"/>
  <c r="AE173" i="24"/>
  <c r="AD173" i="24"/>
  <c r="A239" i="39"/>
  <c r="A238" i="39"/>
  <c r="A233" i="39"/>
  <c r="A232" i="39"/>
  <c r="A231" i="39"/>
  <c r="A230" i="39"/>
  <c r="A229" i="39"/>
  <c r="A228" i="39"/>
  <c r="A224" i="39"/>
  <c r="A223" i="39"/>
  <c r="A222" i="39"/>
  <c r="A221" i="39"/>
  <c r="A220" i="39"/>
  <c r="A216" i="39"/>
  <c r="A215" i="39"/>
  <c r="A214" i="39"/>
  <c r="A213" i="39"/>
  <c r="A212" i="39"/>
  <c r="A211" i="39"/>
  <c r="A207" i="39"/>
  <c r="A206" i="39"/>
  <c r="A205" i="39"/>
  <c r="A204" i="39"/>
  <c r="A203" i="39"/>
  <c r="A202" i="39"/>
  <c r="A198" i="39"/>
  <c r="A197" i="39"/>
  <c r="A196" i="39"/>
  <c r="A195" i="39"/>
  <c r="A194" i="39"/>
  <c r="A193" i="39"/>
  <c r="A191" i="39"/>
  <c r="A187" i="39"/>
  <c r="A186" i="39"/>
  <c r="A185" i="39"/>
  <c r="A184" i="39"/>
  <c r="A183" i="39"/>
  <c r="A182" i="39"/>
  <c r="A180" i="39"/>
  <c r="A179" i="39"/>
  <c r="A178" i="39"/>
  <c r="A177" i="39"/>
  <c r="A173" i="39"/>
  <c r="A172" i="39"/>
  <c r="A171" i="39"/>
  <c r="A170" i="39"/>
  <c r="A169" i="39"/>
  <c r="A167" i="39"/>
  <c r="A166" i="39"/>
  <c r="A165" i="39"/>
  <c r="A164" i="39"/>
  <c r="A163" i="39"/>
  <c r="A162" i="39"/>
  <c r="A149" i="39"/>
  <c r="A148" i="39"/>
  <c r="A147" i="39"/>
  <c r="A145" i="39"/>
  <c r="A144" i="39"/>
  <c r="A141" i="39"/>
  <c r="A136" i="39"/>
  <c r="A133" i="39"/>
  <c r="A127" i="39"/>
  <c r="A126" i="39"/>
  <c r="A125" i="39"/>
  <c r="A123" i="39"/>
  <c r="A121" i="39"/>
  <c r="A120" i="39"/>
  <c r="A119" i="39"/>
  <c r="A118" i="39"/>
  <c r="A116" i="39"/>
  <c r="A115" i="39"/>
  <c r="A114" i="39"/>
  <c r="A112" i="39"/>
  <c r="A111" i="39"/>
  <c r="A109" i="39"/>
  <c r="A108" i="39"/>
  <c r="A107" i="39"/>
  <c r="A105" i="39"/>
  <c r="A104" i="39"/>
  <c r="A103" i="39"/>
  <c r="A102" i="39"/>
  <c r="A101" i="39"/>
  <c r="A99" i="39"/>
  <c r="A98" i="39"/>
  <c r="A96" i="39"/>
  <c r="A95" i="39"/>
  <c r="A94" i="39"/>
  <c r="A92" i="39"/>
  <c r="A91" i="39"/>
  <c r="A90" i="39"/>
  <c r="A89" i="39"/>
  <c r="A88" i="39"/>
  <c r="A87" i="39"/>
  <c r="A86" i="39"/>
  <c r="A84" i="39"/>
  <c r="A83" i="39"/>
  <c r="A82" i="39"/>
  <c r="A81" i="39"/>
  <c r="A80" i="39"/>
  <c r="A79" i="39"/>
  <c r="A78" i="39"/>
  <c r="A77" i="39"/>
  <c r="A75" i="39"/>
  <c r="A74" i="39"/>
  <c r="A72" i="39"/>
  <c r="A71" i="39"/>
  <c r="A69" i="39"/>
  <c r="A68" i="39"/>
  <c r="A67" i="39"/>
  <c r="A65" i="39"/>
  <c r="A64" i="39"/>
  <c r="A63" i="39"/>
  <c r="A62" i="39"/>
  <c r="A57" i="39"/>
  <c r="A56" i="39"/>
  <c r="A55" i="39"/>
  <c r="A54" i="39"/>
  <c r="A53" i="39"/>
  <c r="A52" i="39"/>
  <c r="A51" i="39"/>
  <c r="A50" i="39"/>
  <c r="A48" i="39"/>
  <c r="A47" i="39"/>
  <c r="A46" i="39"/>
  <c r="A45" i="39"/>
  <c r="A44" i="39"/>
  <c r="A41" i="39"/>
  <c r="A39" i="39"/>
  <c r="A38" i="39"/>
  <c r="A36" i="39"/>
  <c r="A35" i="39"/>
  <c r="A34" i="39"/>
  <c r="A33" i="39"/>
  <c r="A32" i="39"/>
  <c r="A31" i="39"/>
  <c r="A29" i="39"/>
  <c r="A27" i="39"/>
  <c r="A26" i="39"/>
  <c r="A25" i="39"/>
  <c r="E239" i="40"/>
  <c r="D239" i="40"/>
  <c r="C239" i="40"/>
  <c r="B239" i="40"/>
  <c r="E238" i="40"/>
  <c r="D238" i="40"/>
  <c r="C238" i="40"/>
  <c r="B238" i="40"/>
  <c r="E237" i="40"/>
  <c r="D237" i="40"/>
  <c r="C237" i="40"/>
  <c r="B237" i="40"/>
  <c r="E236" i="40"/>
  <c r="D236" i="40"/>
  <c r="C236" i="40"/>
  <c r="B236" i="40"/>
  <c r="C235" i="40"/>
  <c r="B235" i="40"/>
  <c r="C234" i="40"/>
  <c r="B234" i="40"/>
  <c r="H233" i="40"/>
  <c r="G233" i="40"/>
  <c r="F233" i="40"/>
  <c r="E233" i="40"/>
  <c r="D233" i="40"/>
  <c r="C233" i="40"/>
  <c r="B233" i="40"/>
  <c r="H232" i="40"/>
  <c r="G232" i="40"/>
  <c r="F232" i="40"/>
  <c r="E232" i="40"/>
  <c r="D232" i="40"/>
  <c r="C232" i="40"/>
  <c r="B232" i="40"/>
  <c r="H231" i="40"/>
  <c r="G231" i="40"/>
  <c r="F231" i="40"/>
  <c r="E231" i="40"/>
  <c r="D231" i="40"/>
  <c r="C231" i="40"/>
  <c r="B231" i="40"/>
  <c r="H230" i="40"/>
  <c r="G230" i="40"/>
  <c r="F230" i="40"/>
  <c r="E230" i="40"/>
  <c r="D230" i="40"/>
  <c r="C230" i="40"/>
  <c r="B230" i="40"/>
  <c r="H229" i="40"/>
  <c r="G229" i="40"/>
  <c r="F229" i="40"/>
  <c r="E229" i="40"/>
  <c r="D229" i="40"/>
  <c r="C229" i="40"/>
  <c r="B229" i="40"/>
  <c r="H228" i="40"/>
  <c r="G228" i="40"/>
  <c r="F228" i="40"/>
  <c r="E228" i="40"/>
  <c r="D228" i="40"/>
  <c r="C228" i="40"/>
  <c r="B228" i="40"/>
  <c r="H227" i="40"/>
  <c r="G227" i="40"/>
  <c r="F227" i="40"/>
  <c r="E227" i="40"/>
  <c r="D227" i="40"/>
  <c r="C227" i="40"/>
  <c r="B227" i="40"/>
  <c r="H226" i="40"/>
  <c r="G226" i="40"/>
  <c r="F226" i="40"/>
  <c r="E226" i="40"/>
  <c r="D226" i="40"/>
  <c r="C226" i="40"/>
  <c r="B226" i="40"/>
  <c r="H225" i="40"/>
  <c r="G225" i="40"/>
  <c r="F225" i="40"/>
  <c r="E225" i="40"/>
  <c r="D225" i="40"/>
  <c r="C225" i="40"/>
  <c r="B225" i="40"/>
  <c r="H224" i="40"/>
  <c r="G224" i="40"/>
  <c r="F224" i="40"/>
  <c r="E224" i="40"/>
  <c r="D224" i="40"/>
  <c r="C224" i="40"/>
  <c r="B224" i="40"/>
  <c r="H223" i="40"/>
  <c r="G223" i="40"/>
  <c r="F223" i="40"/>
  <c r="E223" i="40"/>
  <c r="D223" i="40"/>
  <c r="C223" i="40"/>
  <c r="B223" i="40"/>
  <c r="H222" i="40"/>
  <c r="G222" i="40"/>
  <c r="F222" i="40"/>
  <c r="E222" i="40"/>
  <c r="D222" i="40"/>
  <c r="C222" i="40"/>
  <c r="B222" i="40"/>
  <c r="H221" i="40"/>
  <c r="G221" i="40"/>
  <c r="F221" i="40"/>
  <c r="E221" i="40"/>
  <c r="D221" i="40"/>
  <c r="C221" i="40"/>
  <c r="B221" i="40"/>
  <c r="H220" i="40"/>
  <c r="G220" i="40"/>
  <c r="F220" i="40"/>
  <c r="E220" i="40"/>
  <c r="D220" i="40"/>
  <c r="C220" i="40"/>
  <c r="B220" i="40"/>
  <c r="H219" i="40"/>
  <c r="G219" i="40"/>
  <c r="F219" i="40"/>
  <c r="E219" i="40"/>
  <c r="D219" i="40"/>
  <c r="C219" i="40"/>
  <c r="B219" i="40"/>
  <c r="H218" i="40"/>
  <c r="G218" i="40"/>
  <c r="F218" i="40"/>
  <c r="E218" i="40"/>
  <c r="D218" i="40"/>
  <c r="C218" i="40"/>
  <c r="B218" i="40"/>
  <c r="H217" i="40"/>
  <c r="G217" i="40"/>
  <c r="F217" i="40"/>
  <c r="E217" i="40"/>
  <c r="D217" i="40"/>
  <c r="C217" i="40"/>
  <c r="B217" i="40"/>
  <c r="H216" i="40"/>
  <c r="G216" i="40"/>
  <c r="F216" i="40"/>
  <c r="E216" i="40"/>
  <c r="D216" i="40"/>
  <c r="C216" i="40"/>
  <c r="B216" i="40"/>
  <c r="H215" i="40"/>
  <c r="G215" i="40"/>
  <c r="F215" i="40"/>
  <c r="E215" i="40"/>
  <c r="D215" i="40"/>
  <c r="C215" i="40"/>
  <c r="B215" i="40"/>
  <c r="H214" i="40"/>
  <c r="G214" i="40"/>
  <c r="F214" i="40"/>
  <c r="E214" i="40"/>
  <c r="D214" i="40"/>
  <c r="C214" i="40"/>
  <c r="B214" i="40"/>
  <c r="H213" i="40"/>
  <c r="G213" i="40"/>
  <c r="F213" i="40"/>
  <c r="E213" i="40"/>
  <c r="D213" i="40"/>
  <c r="C213" i="40"/>
  <c r="B213" i="40"/>
  <c r="H212" i="40"/>
  <c r="G212" i="40"/>
  <c r="F212" i="40"/>
  <c r="E212" i="40"/>
  <c r="D212" i="40"/>
  <c r="C212" i="40"/>
  <c r="B212" i="40"/>
  <c r="H211" i="40"/>
  <c r="G211" i="40"/>
  <c r="F211" i="40"/>
  <c r="E211" i="40"/>
  <c r="D211" i="40"/>
  <c r="C211" i="40"/>
  <c r="B211" i="40"/>
  <c r="H210" i="40"/>
  <c r="G210" i="40"/>
  <c r="F210" i="40"/>
  <c r="E210" i="40"/>
  <c r="D210" i="40"/>
  <c r="C210" i="40"/>
  <c r="B210" i="40"/>
  <c r="H209" i="40"/>
  <c r="G209" i="40"/>
  <c r="F209" i="40"/>
  <c r="E209" i="40"/>
  <c r="D209" i="40"/>
  <c r="C209" i="40"/>
  <c r="B209" i="40"/>
  <c r="H208" i="40"/>
  <c r="G208" i="40"/>
  <c r="F208" i="40"/>
  <c r="E208" i="40"/>
  <c r="D208" i="40"/>
  <c r="C208" i="40"/>
  <c r="B208" i="40"/>
  <c r="H207" i="40"/>
  <c r="G207" i="40"/>
  <c r="F207" i="40"/>
  <c r="E207" i="40"/>
  <c r="D207" i="40"/>
  <c r="C207" i="40"/>
  <c r="B207" i="40"/>
  <c r="H206" i="40"/>
  <c r="G206" i="40"/>
  <c r="F206" i="40"/>
  <c r="E206" i="40"/>
  <c r="D206" i="40"/>
  <c r="C206" i="40"/>
  <c r="B206" i="40"/>
  <c r="H205" i="40"/>
  <c r="G205" i="40"/>
  <c r="F205" i="40"/>
  <c r="E205" i="40"/>
  <c r="D205" i="40"/>
  <c r="C205" i="40"/>
  <c r="B205" i="40"/>
  <c r="H204" i="40"/>
  <c r="G204" i="40"/>
  <c r="F204" i="40"/>
  <c r="E204" i="40"/>
  <c r="D204" i="40"/>
  <c r="C204" i="40"/>
  <c r="B204" i="40"/>
  <c r="H203" i="40"/>
  <c r="G203" i="40"/>
  <c r="F203" i="40"/>
  <c r="E203" i="40"/>
  <c r="D203" i="40"/>
  <c r="C203" i="40"/>
  <c r="B203" i="40"/>
  <c r="H202" i="40"/>
  <c r="G202" i="40"/>
  <c r="F202" i="40"/>
  <c r="E202" i="40"/>
  <c r="D202" i="40"/>
  <c r="C202" i="40"/>
  <c r="B202" i="40"/>
  <c r="H201" i="40"/>
  <c r="G201" i="40"/>
  <c r="F201" i="40"/>
  <c r="E201" i="40"/>
  <c r="D201" i="40"/>
  <c r="C201" i="40"/>
  <c r="B201" i="40"/>
  <c r="H200" i="40"/>
  <c r="G200" i="40"/>
  <c r="F200" i="40"/>
  <c r="E200" i="40"/>
  <c r="D200" i="40"/>
  <c r="C200" i="40"/>
  <c r="B200" i="40"/>
  <c r="H199" i="40"/>
  <c r="G199" i="40"/>
  <c r="F199" i="40"/>
  <c r="E199" i="40"/>
  <c r="D199" i="40"/>
  <c r="C199" i="40"/>
  <c r="B199" i="40"/>
  <c r="H198" i="40"/>
  <c r="G198" i="40"/>
  <c r="F198" i="40"/>
  <c r="E198" i="40"/>
  <c r="D198" i="40"/>
  <c r="C198" i="40"/>
  <c r="B198" i="40"/>
  <c r="H197" i="40"/>
  <c r="G197" i="40"/>
  <c r="F197" i="40"/>
  <c r="E197" i="40"/>
  <c r="D197" i="40"/>
  <c r="C197" i="40"/>
  <c r="B197" i="40"/>
  <c r="H196" i="40"/>
  <c r="G196" i="40"/>
  <c r="F196" i="40"/>
  <c r="E196" i="40"/>
  <c r="D196" i="40"/>
  <c r="C196" i="40"/>
  <c r="B196" i="40"/>
  <c r="H195" i="40"/>
  <c r="G195" i="40"/>
  <c r="F195" i="40"/>
  <c r="E195" i="40"/>
  <c r="D195" i="40"/>
  <c r="C195" i="40"/>
  <c r="B195" i="40"/>
  <c r="H194" i="40"/>
  <c r="G194" i="40"/>
  <c r="F194" i="40"/>
  <c r="E194" i="40"/>
  <c r="D194" i="40"/>
  <c r="C194" i="40"/>
  <c r="B194" i="40"/>
  <c r="H193" i="40"/>
  <c r="G193" i="40"/>
  <c r="F193" i="40"/>
  <c r="E193" i="40"/>
  <c r="D193" i="40"/>
  <c r="C193" i="40"/>
  <c r="B193" i="40"/>
  <c r="H192" i="40"/>
  <c r="G192" i="40"/>
  <c r="F192" i="40"/>
  <c r="E192" i="40"/>
  <c r="D192" i="40"/>
  <c r="C192" i="40"/>
  <c r="B192" i="40"/>
  <c r="H191" i="40"/>
  <c r="G191" i="40"/>
  <c r="F191" i="40"/>
  <c r="E191" i="40"/>
  <c r="D191" i="40"/>
  <c r="C191" i="40"/>
  <c r="B191" i="40"/>
  <c r="H190" i="40"/>
  <c r="G190" i="40"/>
  <c r="F190" i="40"/>
  <c r="E190" i="40"/>
  <c r="D190" i="40"/>
  <c r="C190" i="40"/>
  <c r="B190" i="40"/>
  <c r="H189" i="40"/>
  <c r="G189" i="40"/>
  <c r="F189" i="40"/>
  <c r="E189" i="40"/>
  <c r="D189" i="40"/>
  <c r="C189" i="40"/>
  <c r="B189" i="40"/>
  <c r="H188" i="40"/>
  <c r="G188" i="40"/>
  <c r="F188" i="40"/>
  <c r="E188" i="40"/>
  <c r="D188" i="40"/>
  <c r="C188" i="40"/>
  <c r="B188" i="40"/>
  <c r="H187" i="40"/>
  <c r="G187" i="40"/>
  <c r="F187" i="40"/>
  <c r="E187" i="40"/>
  <c r="D187" i="40"/>
  <c r="C187" i="40"/>
  <c r="B187" i="40"/>
  <c r="H186" i="40"/>
  <c r="G186" i="40"/>
  <c r="F186" i="40"/>
  <c r="E186" i="40"/>
  <c r="D186" i="40"/>
  <c r="C186" i="40"/>
  <c r="B186" i="40"/>
  <c r="H185" i="40"/>
  <c r="G185" i="40"/>
  <c r="F185" i="40"/>
  <c r="E185" i="40"/>
  <c r="D185" i="40"/>
  <c r="C185" i="40"/>
  <c r="B185" i="40"/>
  <c r="H184" i="40"/>
  <c r="G184" i="40"/>
  <c r="F184" i="40"/>
  <c r="E184" i="40"/>
  <c r="D184" i="40"/>
  <c r="C184" i="40"/>
  <c r="B184" i="40"/>
  <c r="H183" i="40"/>
  <c r="G183" i="40"/>
  <c r="F183" i="40"/>
  <c r="E183" i="40"/>
  <c r="D183" i="40"/>
  <c r="C183" i="40"/>
  <c r="B183" i="40"/>
  <c r="H182" i="40"/>
  <c r="G182" i="40"/>
  <c r="F182" i="40"/>
  <c r="E182" i="40"/>
  <c r="D182" i="40"/>
  <c r="C182" i="40"/>
  <c r="B182" i="40"/>
  <c r="H181" i="40"/>
  <c r="G181" i="40"/>
  <c r="F181" i="40"/>
  <c r="E181" i="40"/>
  <c r="D181" i="40"/>
  <c r="C181" i="40"/>
  <c r="B181" i="40"/>
  <c r="H180" i="40"/>
  <c r="G180" i="40"/>
  <c r="F180" i="40"/>
  <c r="E180" i="40"/>
  <c r="D180" i="40"/>
  <c r="C180" i="40"/>
  <c r="B180" i="40"/>
  <c r="H179" i="40"/>
  <c r="G179" i="40"/>
  <c r="F179" i="40"/>
  <c r="E179" i="40"/>
  <c r="D179" i="40"/>
  <c r="C179" i="40"/>
  <c r="B179" i="40"/>
  <c r="H178" i="40"/>
  <c r="G178" i="40"/>
  <c r="F178" i="40"/>
  <c r="E178" i="40"/>
  <c r="D178" i="40"/>
  <c r="C178" i="40"/>
  <c r="B178" i="40"/>
  <c r="H177" i="40"/>
  <c r="G177" i="40"/>
  <c r="F177" i="40"/>
  <c r="E177" i="40"/>
  <c r="D177" i="40"/>
  <c r="C177" i="40"/>
  <c r="B177" i="40"/>
  <c r="H176" i="40"/>
  <c r="G176" i="40"/>
  <c r="F176" i="40"/>
  <c r="E176" i="40"/>
  <c r="D176" i="40"/>
  <c r="C176" i="40"/>
  <c r="B176" i="40"/>
  <c r="H175" i="40"/>
  <c r="G175" i="40"/>
  <c r="F175" i="40"/>
  <c r="E175" i="40"/>
  <c r="D175" i="40"/>
  <c r="C175" i="40"/>
  <c r="B175" i="40"/>
  <c r="H174" i="40"/>
  <c r="G174" i="40"/>
  <c r="F174" i="40"/>
  <c r="E174" i="40"/>
  <c r="D174" i="40"/>
  <c r="C174" i="40"/>
  <c r="B174" i="40"/>
  <c r="H173" i="40"/>
  <c r="G173" i="40"/>
  <c r="F173" i="40"/>
  <c r="E173" i="40"/>
  <c r="D173" i="40"/>
  <c r="C173" i="40"/>
  <c r="B173" i="40"/>
  <c r="H172" i="40"/>
  <c r="G172" i="40"/>
  <c r="F172" i="40"/>
  <c r="E172" i="40"/>
  <c r="D172" i="40"/>
  <c r="C172" i="40"/>
  <c r="B172" i="40"/>
  <c r="H171" i="40"/>
  <c r="G171" i="40"/>
  <c r="F171" i="40"/>
  <c r="E171" i="40"/>
  <c r="D171" i="40"/>
  <c r="C171" i="40"/>
  <c r="B171" i="40"/>
  <c r="H170" i="40"/>
  <c r="G170" i="40"/>
  <c r="F170" i="40"/>
  <c r="E170" i="40"/>
  <c r="D170" i="40"/>
  <c r="C170" i="40"/>
  <c r="B170" i="40"/>
  <c r="H169" i="40"/>
  <c r="G169" i="40"/>
  <c r="F169" i="40"/>
  <c r="E169" i="40"/>
  <c r="D169" i="40"/>
  <c r="C169" i="40"/>
  <c r="B169" i="40"/>
  <c r="H168" i="40"/>
  <c r="G168" i="40"/>
  <c r="F168" i="40"/>
  <c r="E168" i="40"/>
  <c r="D168" i="40"/>
  <c r="C168" i="40"/>
  <c r="B168" i="40"/>
  <c r="H167" i="40"/>
  <c r="G167" i="40"/>
  <c r="F167" i="40"/>
  <c r="E167" i="40"/>
  <c r="D167" i="40"/>
  <c r="C167" i="40"/>
  <c r="B167" i="40"/>
  <c r="H166" i="40"/>
  <c r="G166" i="40"/>
  <c r="F166" i="40"/>
  <c r="E166" i="40"/>
  <c r="D166" i="40"/>
  <c r="C166" i="40"/>
  <c r="B166" i="40"/>
  <c r="H165" i="40"/>
  <c r="G165" i="40"/>
  <c r="F165" i="40"/>
  <c r="E165" i="40"/>
  <c r="D165" i="40"/>
  <c r="C165" i="40"/>
  <c r="B165" i="40"/>
  <c r="H164" i="40"/>
  <c r="G164" i="40"/>
  <c r="F164" i="40"/>
  <c r="E164" i="40"/>
  <c r="D164" i="40"/>
  <c r="C164" i="40"/>
  <c r="B164" i="40"/>
  <c r="H163" i="40"/>
  <c r="G163" i="40"/>
  <c r="F163" i="40"/>
  <c r="E163" i="40"/>
  <c r="D163" i="40"/>
  <c r="C163" i="40"/>
  <c r="B163" i="40"/>
  <c r="H162" i="40"/>
  <c r="G162" i="40"/>
  <c r="F162" i="40"/>
  <c r="E162" i="40"/>
  <c r="D162" i="40"/>
  <c r="C162" i="40"/>
  <c r="B162" i="40"/>
  <c r="H161" i="40"/>
  <c r="G161" i="40"/>
  <c r="F161" i="40"/>
  <c r="E161" i="40"/>
  <c r="D161" i="40"/>
  <c r="C161" i="40"/>
  <c r="B161" i="40"/>
  <c r="H160" i="40"/>
  <c r="G160" i="40"/>
  <c r="F160" i="40"/>
  <c r="E160" i="40"/>
  <c r="D160" i="40"/>
  <c r="C160" i="40"/>
  <c r="B160" i="40"/>
  <c r="H159" i="40"/>
  <c r="G159" i="40"/>
  <c r="F159" i="40"/>
  <c r="E159" i="40"/>
  <c r="D159" i="40"/>
  <c r="C159" i="40"/>
  <c r="B159" i="40"/>
  <c r="H158" i="40"/>
  <c r="G158" i="40"/>
  <c r="F158" i="40"/>
  <c r="E158" i="40"/>
  <c r="D158" i="40"/>
  <c r="C158" i="40"/>
  <c r="B158" i="40"/>
  <c r="H157" i="40"/>
  <c r="G157" i="40"/>
  <c r="F157" i="40"/>
  <c r="E157" i="40"/>
  <c r="D157" i="40"/>
  <c r="C157" i="40"/>
  <c r="B157" i="40"/>
  <c r="D156" i="40"/>
  <c r="C156" i="40"/>
  <c r="B156" i="40"/>
  <c r="D155" i="40"/>
  <c r="C155" i="40"/>
  <c r="B155" i="40"/>
  <c r="C154" i="40"/>
  <c r="B154" i="40"/>
  <c r="C153" i="40"/>
  <c r="B153" i="40"/>
  <c r="B152" i="40"/>
  <c r="B151" i="40"/>
  <c r="B150" i="40"/>
  <c r="F149" i="40"/>
  <c r="E149" i="40"/>
  <c r="D149" i="40"/>
  <c r="C149" i="40"/>
  <c r="B149" i="40"/>
  <c r="G148" i="40"/>
  <c r="F148" i="40"/>
  <c r="E148" i="40"/>
  <c r="D148" i="40"/>
  <c r="C148" i="40"/>
  <c r="B148" i="40"/>
  <c r="G147" i="40"/>
  <c r="F147" i="40"/>
  <c r="E147" i="40"/>
  <c r="D147" i="40"/>
  <c r="C147" i="40"/>
  <c r="B147" i="40"/>
  <c r="F146" i="40"/>
  <c r="E146" i="40"/>
  <c r="D146" i="40"/>
  <c r="C146" i="40"/>
  <c r="B146" i="40"/>
  <c r="F145" i="40"/>
  <c r="E145" i="40"/>
  <c r="D145" i="40"/>
  <c r="C145" i="40"/>
  <c r="B145" i="40"/>
  <c r="F144" i="40"/>
  <c r="E144" i="40"/>
  <c r="D144" i="40"/>
  <c r="C144" i="40"/>
  <c r="B144" i="40"/>
  <c r="E143" i="40"/>
  <c r="D143" i="40"/>
  <c r="C143" i="40"/>
  <c r="B143" i="40"/>
  <c r="E142" i="40"/>
  <c r="D142" i="40"/>
  <c r="C142" i="40"/>
  <c r="B142" i="40"/>
  <c r="G141" i="40"/>
  <c r="F141" i="40"/>
  <c r="E141" i="40"/>
  <c r="D141" i="40"/>
  <c r="C141" i="40"/>
  <c r="B141" i="40"/>
  <c r="G136" i="40"/>
  <c r="F136" i="40"/>
  <c r="E136" i="40"/>
  <c r="D136" i="40"/>
  <c r="C136" i="40"/>
  <c r="B136" i="40"/>
  <c r="G133" i="40"/>
  <c r="F133" i="40"/>
  <c r="E133" i="40"/>
  <c r="D133" i="40"/>
  <c r="C133" i="40"/>
  <c r="B133" i="40"/>
  <c r="G127" i="40"/>
  <c r="F127" i="40"/>
  <c r="E127" i="40"/>
  <c r="D127" i="40"/>
  <c r="C127" i="40"/>
  <c r="B127" i="40"/>
  <c r="G126" i="40"/>
  <c r="F126" i="40"/>
  <c r="E126" i="40"/>
  <c r="D126" i="40"/>
  <c r="C126" i="40"/>
  <c r="B126" i="40"/>
  <c r="G125" i="40"/>
  <c r="F125" i="40"/>
  <c r="E125" i="40"/>
  <c r="D125" i="40"/>
  <c r="C125" i="40"/>
  <c r="B125" i="40"/>
  <c r="G124" i="40"/>
  <c r="F124" i="40"/>
  <c r="E124" i="40"/>
  <c r="D124" i="40"/>
  <c r="C124" i="40"/>
  <c r="B124" i="40"/>
  <c r="G123" i="40"/>
  <c r="F123" i="40"/>
  <c r="E123" i="40"/>
  <c r="D123" i="40"/>
  <c r="C123" i="40"/>
  <c r="B123" i="40"/>
  <c r="G122" i="40"/>
  <c r="F122" i="40"/>
  <c r="E122" i="40"/>
  <c r="D122" i="40"/>
  <c r="C122" i="40"/>
  <c r="B122" i="40"/>
  <c r="G121" i="40"/>
  <c r="F121" i="40"/>
  <c r="E121" i="40"/>
  <c r="D121" i="40"/>
  <c r="C121" i="40"/>
  <c r="B121" i="40"/>
  <c r="G120" i="40"/>
  <c r="F120" i="40"/>
  <c r="E120" i="40"/>
  <c r="D120" i="40"/>
  <c r="C120" i="40"/>
  <c r="B120" i="40"/>
  <c r="G119" i="40"/>
  <c r="F119" i="40"/>
  <c r="E119" i="40"/>
  <c r="D119" i="40"/>
  <c r="C119" i="40"/>
  <c r="B119" i="40"/>
  <c r="G118" i="40"/>
  <c r="F118" i="40"/>
  <c r="E118" i="40"/>
  <c r="D118" i="40"/>
  <c r="C118" i="40"/>
  <c r="B118" i="40"/>
  <c r="G117" i="40"/>
  <c r="F117" i="40"/>
  <c r="E117" i="40"/>
  <c r="D117" i="40"/>
  <c r="C117" i="40"/>
  <c r="B117" i="40"/>
  <c r="G116" i="40"/>
  <c r="F116" i="40"/>
  <c r="E116" i="40"/>
  <c r="D116" i="40"/>
  <c r="C116" i="40"/>
  <c r="B116" i="40"/>
  <c r="G115" i="40"/>
  <c r="F115" i="40"/>
  <c r="E115" i="40"/>
  <c r="D115" i="40"/>
  <c r="C115" i="40"/>
  <c r="B115" i="40"/>
  <c r="G114" i="40"/>
  <c r="F114" i="40"/>
  <c r="E114" i="40"/>
  <c r="D114" i="40"/>
  <c r="C114" i="40"/>
  <c r="B114" i="40"/>
  <c r="G113" i="40"/>
  <c r="F113" i="40"/>
  <c r="E113" i="40"/>
  <c r="D113" i="40"/>
  <c r="C113" i="40"/>
  <c r="B113" i="40"/>
  <c r="G112" i="40"/>
  <c r="F112" i="40"/>
  <c r="E112" i="40"/>
  <c r="D112" i="40"/>
  <c r="C112" i="40"/>
  <c r="B112" i="40"/>
  <c r="G111" i="40"/>
  <c r="F111" i="40"/>
  <c r="E111" i="40"/>
  <c r="D111" i="40"/>
  <c r="C111" i="40"/>
  <c r="B111" i="40"/>
  <c r="G110" i="40"/>
  <c r="F110" i="40"/>
  <c r="E110" i="40"/>
  <c r="D110" i="40"/>
  <c r="C110" i="40"/>
  <c r="B110" i="40"/>
  <c r="G109" i="40"/>
  <c r="F109" i="40"/>
  <c r="E109" i="40"/>
  <c r="D109" i="40"/>
  <c r="C109" i="40"/>
  <c r="B109" i="40"/>
  <c r="G108" i="40"/>
  <c r="F108" i="40"/>
  <c r="E108" i="40"/>
  <c r="D108" i="40"/>
  <c r="C108" i="40"/>
  <c r="B108" i="40"/>
  <c r="G107" i="40"/>
  <c r="F107" i="40"/>
  <c r="E107" i="40"/>
  <c r="D107" i="40"/>
  <c r="C107" i="40"/>
  <c r="B107" i="40"/>
  <c r="G106" i="40"/>
  <c r="F106" i="40"/>
  <c r="E106" i="40"/>
  <c r="D106" i="40"/>
  <c r="C106" i="40"/>
  <c r="B106" i="40"/>
  <c r="G105" i="40"/>
  <c r="F105" i="40"/>
  <c r="E105" i="40"/>
  <c r="D105" i="40"/>
  <c r="C105" i="40"/>
  <c r="B105" i="40"/>
  <c r="G104" i="40"/>
  <c r="F104" i="40"/>
  <c r="E104" i="40"/>
  <c r="D104" i="40"/>
  <c r="C104" i="40"/>
  <c r="B104" i="40"/>
  <c r="G103" i="40"/>
  <c r="F103" i="40"/>
  <c r="E103" i="40"/>
  <c r="D103" i="40"/>
  <c r="C103" i="40"/>
  <c r="B103" i="40"/>
  <c r="G102" i="40"/>
  <c r="F102" i="40"/>
  <c r="E102" i="40"/>
  <c r="D102" i="40"/>
  <c r="C102" i="40"/>
  <c r="B102" i="40"/>
  <c r="G101" i="40"/>
  <c r="F101" i="40"/>
  <c r="E101" i="40"/>
  <c r="D101" i="40"/>
  <c r="C101" i="40"/>
  <c r="B101" i="40"/>
  <c r="G100" i="40"/>
  <c r="F100" i="40"/>
  <c r="E100" i="40"/>
  <c r="D100" i="40"/>
  <c r="C100" i="40"/>
  <c r="B100" i="40"/>
  <c r="G99" i="40"/>
  <c r="F99" i="40"/>
  <c r="E99" i="40"/>
  <c r="D99" i="40"/>
  <c r="C99" i="40"/>
  <c r="B99" i="40"/>
  <c r="G98" i="40"/>
  <c r="F98" i="40"/>
  <c r="E98" i="40"/>
  <c r="D98" i="40"/>
  <c r="C98" i="40"/>
  <c r="B98" i="40"/>
  <c r="G97" i="40"/>
  <c r="F97" i="40"/>
  <c r="E97" i="40"/>
  <c r="D97" i="40"/>
  <c r="C97" i="40"/>
  <c r="B97" i="40"/>
  <c r="G96" i="40"/>
  <c r="F96" i="40"/>
  <c r="E96" i="40"/>
  <c r="D96" i="40"/>
  <c r="C96" i="40"/>
  <c r="B96" i="40"/>
  <c r="G95" i="40"/>
  <c r="F95" i="40"/>
  <c r="E95" i="40"/>
  <c r="D95" i="40"/>
  <c r="C95" i="40"/>
  <c r="B95" i="40"/>
  <c r="G94" i="40"/>
  <c r="F94" i="40"/>
  <c r="E94" i="40"/>
  <c r="D94" i="40"/>
  <c r="C94" i="40"/>
  <c r="B94" i="40"/>
  <c r="G93" i="40"/>
  <c r="F93" i="40"/>
  <c r="E93" i="40"/>
  <c r="D93" i="40"/>
  <c r="C93" i="40"/>
  <c r="B93" i="40"/>
  <c r="G92" i="40"/>
  <c r="F92" i="40"/>
  <c r="E92" i="40"/>
  <c r="D92" i="40"/>
  <c r="C92" i="40"/>
  <c r="B92" i="40"/>
  <c r="G91" i="40"/>
  <c r="F91" i="40"/>
  <c r="E91" i="40"/>
  <c r="D91" i="40"/>
  <c r="C91" i="40"/>
  <c r="B91" i="40"/>
  <c r="G90" i="40"/>
  <c r="F90" i="40"/>
  <c r="E90" i="40"/>
  <c r="D90" i="40"/>
  <c r="C90" i="40"/>
  <c r="B90" i="40"/>
  <c r="G89" i="40"/>
  <c r="F89" i="40"/>
  <c r="E89" i="40"/>
  <c r="D89" i="40"/>
  <c r="C89" i="40"/>
  <c r="B89" i="40"/>
  <c r="G88" i="40"/>
  <c r="F88" i="40"/>
  <c r="E88" i="40"/>
  <c r="D88" i="40"/>
  <c r="C88" i="40"/>
  <c r="B88" i="40"/>
  <c r="G87" i="40"/>
  <c r="F87" i="40"/>
  <c r="E87" i="40"/>
  <c r="D87" i="40"/>
  <c r="C87" i="40"/>
  <c r="B87" i="40"/>
  <c r="G86" i="40"/>
  <c r="F86" i="40"/>
  <c r="E86" i="40"/>
  <c r="D86" i="40"/>
  <c r="C86" i="40"/>
  <c r="B86" i="40"/>
  <c r="G85" i="40"/>
  <c r="F85" i="40"/>
  <c r="E85" i="40"/>
  <c r="D85" i="40"/>
  <c r="C85" i="40"/>
  <c r="B85" i="40"/>
  <c r="G84" i="40"/>
  <c r="F84" i="40"/>
  <c r="E84" i="40"/>
  <c r="D84" i="40"/>
  <c r="C84" i="40"/>
  <c r="B84" i="40"/>
  <c r="G83" i="40"/>
  <c r="F83" i="40"/>
  <c r="E83" i="40"/>
  <c r="D83" i="40"/>
  <c r="C83" i="40"/>
  <c r="B83" i="40"/>
  <c r="G82" i="40"/>
  <c r="F82" i="40"/>
  <c r="E82" i="40"/>
  <c r="D82" i="40"/>
  <c r="C82" i="40"/>
  <c r="B82" i="40"/>
  <c r="G81" i="40"/>
  <c r="F81" i="40"/>
  <c r="E81" i="40"/>
  <c r="D81" i="40"/>
  <c r="C81" i="40"/>
  <c r="B81" i="40"/>
  <c r="G80" i="40"/>
  <c r="F80" i="40"/>
  <c r="E80" i="40"/>
  <c r="D80" i="40"/>
  <c r="C80" i="40"/>
  <c r="B80" i="40"/>
  <c r="G79" i="40"/>
  <c r="F79" i="40"/>
  <c r="E79" i="40"/>
  <c r="D79" i="40"/>
  <c r="C79" i="40"/>
  <c r="B79" i="40"/>
  <c r="G78" i="40"/>
  <c r="F78" i="40"/>
  <c r="E78" i="40"/>
  <c r="D78" i="40"/>
  <c r="C78" i="40"/>
  <c r="B78" i="40"/>
  <c r="G77" i="40"/>
  <c r="F77" i="40"/>
  <c r="E77" i="40"/>
  <c r="D77" i="40"/>
  <c r="C77" i="40"/>
  <c r="B77" i="40"/>
  <c r="G76" i="40"/>
  <c r="F76" i="40"/>
  <c r="E76" i="40"/>
  <c r="D76" i="40"/>
  <c r="C76" i="40"/>
  <c r="B76" i="40"/>
  <c r="G75" i="40"/>
  <c r="F75" i="40"/>
  <c r="E75" i="40"/>
  <c r="D75" i="40"/>
  <c r="C75" i="40"/>
  <c r="B75" i="40"/>
  <c r="G74" i="40"/>
  <c r="F74" i="40"/>
  <c r="E74" i="40"/>
  <c r="D74" i="40"/>
  <c r="C74" i="40"/>
  <c r="B74" i="40"/>
  <c r="G73" i="40"/>
  <c r="F73" i="40"/>
  <c r="E73" i="40"/>
  <c r="D73" i="40"/>
  <c r="C73" i="40"/>
  <c r="B73" i="40"/>
  <c r="G72" i="40"/>
  <c r="F72" i="40"/>
  <c r="E72" i="40"/>
  <c r="D72" i="40"/>
  <c r="C72" i="40"/>
  <c r="B72" i="40"/>
  <c r="G71" i="40"/>
  <c r="F71" i="40"/>
  <c r="E71" i="40"/>
  <c r="D71" i="40"/>
  <c r="C71" i="40"/>
  <c r="B71" i="40"/>
  <c r="G70" i="40"/>
  <c r="F70" i="40"/>
  <c r="E70" i="40"/>
  <c r="D70" i="40"/>
  <c r="C70" i="40"/>
  <c r="B70" i="40"/>
  <c r="G69" i="40"/>
  <c r="F69" i="40"/>
  <c r="E69" i="40"/>
  <c r="D69" i="40"/>
  <c r="C69" i="40"/>
  <c r="B69" i="40"/>
  <c r="G68" i="40"/>
  <c r="F68" i="40"/>
  <c r="E68" i="40"/>
  <c r="D68" i="40"/>
  <c r="C68" i="40"/>
  <c r="B68" i="40"/>
  <c r="G67" i="40"/>
  <c r="F67" i="40"/>
  <c r="E67" i="40"/>
  <c r="D67" i="40"/>
  <c r="C67" i="40"/>
  <c r="B67" i="40"/>
  <c r="G66" i="40"/>
  <c r="F66" i="40"/>
  <c r="E66" i="40"/>
  <c r="D66" i="40"/>
  <c r="C66" i="40"/>
  <c r="B66" i="40"/>
  <c r="G65" i="40"/>
  <c r="F65" i="40"/>
  <c r="E65" i="40"/>
  <c r="D65" i="40"/>
  <c r="C65" i="40"/>
  <c r="B65" i="40"/>
  <c r="G64" i="40"/>
  <c r="F64" i="40"/>
  <c r="E64" i="40"/>
  <c r="D64" i="40"/>
  <c r="C64" i="40"/>
  <c r="B64" i="40"/>
  <c r="G63" i="40"/>
  <c r="F63" i="40"/>
  <c r="E63" i="40"/>
  <c r="D63" i="40"/>
  <c r="C63" i="40"/>
  <c r="B63" i="40"/>
  <c r="G62" i="40"/>
  <c r="F62" i="40"/>
  <c r="E62" i="40"/>
  <c r="D62" i="40"/>
  <c r="C62" i="40"/>
  <c r="B62" i="40"/>
  <c r="G61" i="40"/>
  <c r="F61" i="40"/>
  <c r="E61" i="40"/>
  <c r="D61" i="40"/>
  <c r="C61" i="40"/>
  <c r="B61" i="40"/>
  <c r="G60" i="40"/>
  <c r="F60" i="40"/>
  <c r="E60" i="40"/>
  <c r="D60" i="40"/>
  <c r="C60" i="40"/>
  <c r="B60" i="40"/>
  <c r="G59" i="40"/>
  <c r="F59" i="40"/>
  <c r="E59" i="40"/>
  <c r="D59" i="40"/>
  <c r="C59" i="40"/>
  <c r="B59" i="40"/>
  <c r="G58" i="40"/>
  <c r="F58" i="40"/>
  <c r="E58" i="40"/>
  <c r="D58" i="40"/>
  <c r="C58" i="40"/>
  <c r="B58" i="40"/>
  <c r="G57" i="40"/>
  <c r="F57" i="40"/>
  <c r="E57" i="40"/>
  <c r="D57" i="40"/>
  <c r="C57" i="40"/>
  <c r="B57" i="40"/>
  <c r="G56" i="40"/>
  <c r="F56" i="40"/>
  <c r="E56" i="40"/>
  <c r="D56" i="40"/>
  <c r="C56" i="40"/>
  <c r="B56" i="40"/>
  <c r="G55" i="40"/>
  <c r="F55" i="40"/>
  <c r="E55" i="40"/>
  <c r="D55" i="40"/>
  <c r="C55" i="40"/>
  <c r="B55" i="40"/>
  <c r="G54" i="40"/>
  <c r="F54" i="40"/>
  <c r="E54" i="40"/>
  <c r="D54" i="40"/>
  <c r="C54" i="40"/>
  <c r="B54" i="40"/>
  <c r="G53" i="40"/>
  <c r="F53" i="40"/>
  <c r="E53" i="40"/>
  <c r="D53" i="40"/>
  <c r="C53" i="40"/>
  <c r="B53" i="40"/>
  <c r="G52" i="40"/>
  <c r="F52" i="40"/>
  <c r="E52" i="40"/>
  <c r="D52" i="40"/>
  <c r="C52" i="40"/>
  <c r="B52" i="40"/>
  <c r="G51" i="40"/>
  <c r="F51" i="40"/>
  <c r="E51" i="40"/>
  <c r="D51" i="40"/>
  <c r="C51" i="40"/>
  <c r="B51" i="40"/>
  <c r="G50" i="40"/>
  <c r="F50" i="40"/>
  <c r="E50" i="40"/>
  <c r="D50" i="40"/>
  <c r="C50" i="40"/>
  <c r="B50" i="40"/>
  <c r="G49" i="40"/>
  <c r="F49" i="40"/>
  <c r="E49" i="40"/>
  <c r="D49" i="40"/>
  <c r="C49" i="40"/>
  <c r="B49" i="40"/>
  <c r="G48" i="40"/>
  <c r="F48" i="40"/>
  <c r="E48" i="40"/>
  <c r="D48" i="40"/>
  <c r="C48" i="40"/>
  <c r="B48" i="40"/>
  <c r="G47" i="40"/>
  <c r="F47" i="40"/>
  <c r="E47" i="40"/>
  <c r="D47" i="40"/>
  <c r="C47" i="40"/>
  <c r="B47" i="40"/>
  <c r="G46" i="40"/>
  <c r="F46" i="40"/>
  <c r="E46" i="40"/>
  <c r="D46" i="40"/>
  <c r="C46" i="40"/>
  <c r="B46" i="40"/>
  <c r="G45" i="40"/>
  <c r="F45" i="40"/>
  <c r="E45" i="40"/>
  <c r="D45" i="40"/>
  <c r="C45" i="40"/>
  <c r="B45" i="40"/>
  <c r="G44" i="40"/>
  <c r="F44" i="40"/>
  <c r="E44" i="40"/>
  <c r="D44" i="40"/>
  <c r="C44" i="40"/>
  <c r="B44" i="40"/>
  <c r="G43" i="40"/>
  <c r="F43" i="40"/>
  <c r="E43" i="40"/>
  <c r="D43" i="40"/>
  <c r="C43" i="40"/>
  <c r="B43" i="40"/>
  <c r="G42" i="40"/>
  <c r="F42" i="40"/>
  <c r="E42" i="40"/>
  <c r="D42" i="40"/>
  <c r="C42" i="40"/>
  <c r="B42" i="40"/>
  <c r="G41" i="40"/>
  <c r="F41" i="40"/>
  <c r="E41" i="40"/>
  <c r="D41" i="40"/>
  <c r="C41" i="40"/>
  <c r="B41" i="40"/>
  <c r="G40" i="40"/>
  <c r="F40" i="40"/>
  <c r="E40" i="40"/>
  <c r="D40" i="40"/>
  <c r="C40" i="40"/>
  <c r="B40" i="40"/>
  <c r="G39" i="40"/>
  <c r="F39" i="40"/>
  <c r="E39" i="40"/>
  <c r="D39" i="40"/>
  <c r="C39" i="40"/>
  <c r="B39" i="40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G35" i="40"/>
  <c r="F35" i="40"/>
  <c r="E35" i="40"/>
  <c r="D35" i="40"/>
  <c r="C35" i="40"/>
  <c r="B35" i="40"/>
  <c r="G34" i="40"/>
  <c r="F34" i="40"/>
  <c r="E34" i="40"/>
  <c r="D34" i="40"/>
  <c r="C34" i="40"/>
  <c r="B34" i="40"/>
  <c r="G33" i="40"/>
  <c r="F33" i="40"/>
  <c r="E33" i="40"/>
  <c r="D33" i="40"/>
  <c r="C33" i="40"/>
  <c r="B33" i="40"/>
  <c r="G32" i="40"/>
  <c r="F32" i="40"/>
  <c r="E32" i="40"/>
  <c r="D32" i="40"/>
  <c r="C32" i="40"/>
  <c r="B32" i="40"/>
  <c r="G31" i="40"/>
  <c r="F31" i="40"/>
  <c r="E31" i="40"/>
  <c r="D31" i="40"/>
  <c r="C31" i="40"/>
  <c r="B31" i="40"/>
  <c r="G30" i="40"/>
  <c r="F30" i="40"/>
  <c r="E30" i="40"/>
  <c r="D30" i="40"/>
  <c r="C30" i="40"/>
  <c r="B30" i="40"/>
  <c r="G29" i="40"/>
  <c r="F29" i="40"/>
  <c r="E29" i="40"/>
  <c r="D29" i="40"/>
  <c r="C29" i="40"/>
  <c r="B29" i="40"/>
  <c r="G28" i="40"/>
  <c r="F28" i="40"/>
  <c r="E28" i="40"/>
  <c r="D28" i="40"/>
  <c r="C28" i="40"/>
  <c r="B28" i="40"/>
  <c r="G27" i="40"/>
  <c r="F27" i="40"/>
  <c r="E27" i="40"/>
  <c r="D27" i="40"/>
  <c r="C27" i="40"/>
  <c r="B27" i="40"/>
  <c r="G26" i="40"/>
  <c r="F26" i="40"/>
  <c r="E26" i="40"/>
  <c r="D26" i="40"/>
  <c r="C26" i="40"/>
  <c r="B26" i="40"/>
  <c r="G25" i="40"/>
  <c r="F25" i="40"/>
  <c r="E25" i="40"/>
  <c r="D25" i="40"/>
  <c r="C25" i="40"/>
  <c r="B25" i="40"/>
  <c r="BJ141" i="24" l="1"/>
  <c r="CM141" i="24" s="1"/>
  <c r="BC20" i="24"/>
  <c r="BJ144" i="24"/>
  <c r="CL144" i="24" s="1"/>
  <c r="BJ173" i="24"/>
  <c r="CL173" i="24" s="1"/>
  <c r="BJ140" i="24"/>
  <c r="CM140" i="24" s="1"/>
  <c r="BJ143" i="24"/>
  <c r="CM143" i="24" s="1"/>
  <c r="AI133" i="24"/>
  <c r="BJ133" i="24"/>
  <c r="BC132" i="24"/>
  <c r="BW133" i="24"/>
  <c r="CN133" i="24" s="1"/>
  <c r="BP132" i="24"/>
  <c r="CC132" i="24"/>
  <c r="A186" i="40"/>
  <c r="A169" i="40"/>
  <c r="A185" i="40"/>
  <c r="A193" i="40"/>
  <c r="A233" i="40"/>
  <c r="A184" i="40"/>
  <c r="A216" i="40"/>
  <c r="A74" i="40"/>
  <c r="A232" i="40"/>
  <c r="A167" i="40"/>
  <c r="A183" i="40"/>
  <c r="A191" i="40"/>
  <c r="A207" i="40"/>
  <c r="A215" i="40"/>
  <c r="A231" i="40"/>
  <c r="A182" i="40"/>
  <c r="A206" i="40"/>
  <c r="A214" i="40"/>
  <c r="A222" i="40"/>
  <c r="A230" i="40"/>
  <c r="A173" i="40"/>
  <c r="A197" i="40"/>
  <c r="A205" i="40"/>
  <c r="A221" i="40"/>
  <c r="A229" i="40"/>
  <c r="A133" i="40"/>
  <c r="A164" i="40"/>
  <c r="A172" i="40"/>
  <c r="A180" i="40"/>
  <c r="A196" i="40"/>
  <c r="A204" i="40"/>
  <c r="A220" i="40"/>
  <c r="A228" i="40"/>
  <c r="A163" i="40"/>
  <c r="A165" i="40"/>
  <c r="A166" i="40"/>
  <c r="A171" i="40"/>
  <c r="A177" i="40"/>
  <c r="A179" i="40"/>
  <c r="A187" i="40"/>
  <c r="A195" i="40"/>
  <c r="A198" i="40"/>
  <c r="A203" i="40"/>
  <c r="A211" i="40"/>
  <c r="A212" i="40"/>
  <c r="A213" i="40"/>
  <c r="A223" i="40"/>
  <c r="A224" i="40"/>
  <c r="A238" i="40"/>
  <c r="A162" i="40"/>
  <c r="A170" i="40"/>
  <c r="A178" i="40"/>
  <c r="A194" i="40"/>
  <c r="A202" i="40"/>
  <c r="A239" i="40"/>
  <c r="CC139" i="24"/>
  <c r="BC139" i="24"/>
  <c r="BP139" i="24"/>
  <c r="AG140" i="24"/>
  <c r="AJ140" i="24" s="1"/>
  <c r="BJ142" i="24"/>
  <c r="CM142" i="24" s="1"/>
  <c r="CN173" i="24"/>
  <c r="AP139" i="24"/>
  <c r="AW140" i="24"/>
  <c r="AI140" i="24" s="1"/>
  <c r="AI173" i="24"/>
  <c r="E131" i="24"/>
  <c r="AG133" i="24"/>
  <c r="AG122" i="24"/>
  <c r="AJ122" i="24" s="1"/>
  <c r="AG144" i="24"/>
  <c r="AJ144" i="24" s="1"/>
  <c r="CK144" i="24" s="1"/>
  <c r="AG142" i="24"/>
  <c r="AJ142" i="24" s="1"/>
  <c r="CK142" i="24" s="1"/>
  <c r="AD139" i="24"/>
  <c r="CJ139" i="24"/>
  <c r="CN142" i="24"/>
  <c r="CN143" i="24"/>
  <c r="BW139" i="24"/>
  <c r="CN140" i="24"/>
  <c r="CN144" i="24"/>
  <c r="AE139" i="24"/>
  <c r="AG143" i="24"/>
  <c r="AJ143" i="24" s="1"/>
  <c r="CK143" i="24" s="1"/>
  <c r="AG141" i="24"/>
  <c r="AJ141" i="24" s="1"/>
  <c r="CK141" i="24" s="1"/>
  <c r="AI141" i="24"/>
  <c r="CN141" i="24"/>
  <c r="A62" i="40"/>
  <c r="A125" i="40"/>
  <c r="A57" i="40"/>
  <c r="CN122" i="24"/>
  <c r="CL122" i="24"/>
  <c r="AI122" i="24"/>
  <c r="CM122" i="24"/>
  <c r="AG173" i="24"/>
  <c r="AJ173" i="24" s="1"/>
  <c r="CK173" i="24" s="1"/>
  <c r="A25" i="40"/>
  <c r="A33" i="40"/>
  <c r="A41" i="40"/>
  <c r="A45" i="40"/>
  <c r="A114" i="40"/>
  <c r="A126" i="40"/>
  <c r="A65" i="40"/>
  <c r="A101" i="40"/>
  <c r="A109" i="40"/>
  <c r="A121" i="40"/>
  <c r="A27" i="40"/>
  <c r="A88" i="40"/>
  <c r="A96" i="40"/>
  <c r="A108" i="40"/>
  <c r="A81" i="40"/>
  <c r="A86" i="40"/>
  <c r="A26" i="40"/>
  <c r="A68" i="40"/>
  <c r="A71" i="40"/>
  <c r="A75" i="40"/>
  <c r="A79" i="40"/>
  <c r="A87" i="40"/>
  <c r="A95" i="40"/>
  <c r="A127" i="40"/>
  <c r="A145" i="40"/>
  <c r="A34" i="40"/>
  <c r="A46" i="40"/>
  <c r="A83" i="40"/>
  <c r="A91" i="40"/>
  <c r="A104" i="40"/>
  <c r="A118" i="40"/>
  <c r="A141" i="40"/>
  <c r="A72" i="40"/>
  <c r="A56" i="40"/>
  <c r="A69" i="40"/>
  <c r="A82" i="40"/>
  <c r="A92" i="40"/>
  <c r="A144" i="40"/>
  <c r="A36" i="40"/>
  <c r="A44" i="40"/>
  <c r="A48" i="40"/>
  <c r="A53" i="40"/>
  <c r="A64" i="40"/>
  <c r="A94" i="40"/>
  <c r="A107" i="40"/>
  <c r="A120" i="40"/>
  <c r="A32" i="40"/>
  <c r="A31" i="40"/>
  <c r="A35" i="40"/>
  <c r="A47" i="40"/>
  <c r="A77" i="40"/>
  <c r="A90" i="40"/>
  <c r="A99" i="40"/>
  <c r="A103" i="40"/>
  <c r="A112" i="40"/>
  <c r="A116" i="40"/>
  <c r="A136" i="40"/>
  <c r="A149" i="40"/>
  <c r="A105" i="40"/>
  <c r="A52" i="40"/>
  <c r="A39" i="40"/>
  <c r="A51" i="40"/>
  <c r="A55" i="40"/>
  <c r="A67" i="40"/>
  <c r="A78" i="40"/>
  <c r="A80" i="40"/>
  <c r="A89" i="40"/>
  <c r="A98" i="40"/>
  <c r="A102" i="40"/>
  <c r="A111" i="40"/>
  <c r="A115" i="40"/>
  <c r="A148" i="40"/>
  <c r="A119" i="40"/>
  <c r="A29" i="40"/>
  <c r="A38" i="40"/>
  <c r="A50" i="40"/>
  <c r="A54" i="40"/>
  <c r="A63" i="40"/>
  <c r="A84" i="40"/>
  <c r="A123" i="40"/>
  <c r="A147" i="40"/>
  <c r="CL143" i="24" l="1"/>
  <c r="CL141" i="24"/>
  <c r="CM173" i="24"/>
  <c r="CM144" i="24"/>
  <c r="CM133" i="24"/>
  <c r="AJ133" i="24"/>
  <c r="CO133" i="24" s="1"/>
  <c r="CL133" i="24"/>
  <c r="AW139" i="24"/>
  <c r="CL140" i="24"/>
  <c r="CL142" i="24"/>
  <c r="BJ139" i="24"/>
  <c r="CO144" i="24"/>
  <c r="CP144" i="24"/>
  <c r="CP122" i="24"/>
  <c r="AI139" i="24"/>
  <c r="CO142" i="24"/>
  <c r="CN139" i="24"/>
  <c r="CO122" i="24"/>
  <c r="CK122" i="24"/>
  <c r="CP142" i="24"/>
  <c r="CO143" i="24"/>
  <c r="CP143" i="24"/>
  <c r="CO141" i="24"/>
  <c r="CP140" i="24"/>
  <c r="CO140" i="24"/>
  <c r="CP141" i="24"/>
  <c r="CK140" i="24"/>
  <c r="CK139" i="24" s="1"/>
  <c r="AJ139" i="24"/>
  <c r="AG139" i="24"/>
  <c r="CM139" i="24"/>
  <c r="CP173" i="24"/>
  <c r="CO173" i="24"/>
  <c r="H241" i="39"/>
  <c r="H240" i="39"/>
  <c r="H232" i="39"/>
  <c r="H231" i="39"/>
  <c r="H230" i="39"/>
  <c r="H229" i="39"/>
  <c r="H228" i="39"/>
  <c r="H227" i="39"/>
  <c r="H226" i="39"/>
  <c r="H225" i="39"/>
  <c r="H224" i="39"/>
  <c r="H223" i="39"/>
  <c r="H222" i="39"/>
  <c r="H221" i="39"/>
  <c r="H220" i="39"/>
  <c r="H219" i="39"/>
  <c r="H218" i="39"/>
  <c r="H217" i="39"/>
  <c r="H216" i="39"/>
  <c r="H215" i="39"/>
  <c r="H214" i="39"/>
  <c r="H213" i="39"/>
  <c r="H212" i="39"/>
  <c r="H211" i="39"/>
  <c r="H210" i="39"/>
  <c r="H209" i="39"/>
  <c r="H208" i="39"/>
  <c r="H207" i="39"/>
  <c r="H206" i="39"/>
  <c r="H205" i="39"/>
  <c r="H204" i="39"/>
  <c r="H203" i="39"/>
  <c r="H202" i="39"/>
  <c r="H201" i="39"/>
  <c r="H200" i="39"/>
  <c r="H199" i="39"/>
  <c r="H198" i="39"/>
  <c r="H197" i="39"/>
  <c r="H196" i="39"/>
  <c r="H195" i="39"/>
  <c r="H194" i="39"/>
  <c r="H193" i="39"/>
  <c r="H192" i="39"/>
  <c r="H191" i="39"/>
  <c r="H190" i="39"/>
  <c r="H189" i="39"/>
  <c r="H188" i="39"/>
  <c r="H187" i="39"/>
  <c r="H186" i="39"/>
  <c r="H185" i="39"/>
  <c r="H184" i="39"/>
  <c r="H183" i="39"/>
  <c r="H182" i="39"/>
  <c r="H181" i="39"/>
  <c r="H180" i="39"/>
  <c r="H179" i="39"/>
  <c r="H178" i="39"/>
  <c r="H177" i="39"/>
  <c r="H176" i="39"/>
  <c r="H175" i="39"/>
  <c r="H174" i="39"/>
  <c r="H173" i="39"/>
  <c r="H172" i="39"/>
  <c r="H171" i="39"/>
  <c r="H170" i="39"/>
  <c r="H169" i="39"/>
  <c r="H168" i="39"/>
  <c r="H167" i="39"/>
  <c r="H166" i="39"/>
  <c r="H165" i="39"/>
  <c r="H164" i="39"/>
  <c r="H163" i="39"/>
  <c r="H162" i="39"/>
  <c r="H161" i="39"/>
  <c r="H160" i="39"/>
  <c r="H159" i="39"/>
  <c r="H158" i="39"/>
  <c r="H157" i="39"/>
  <c r="H233" i="39"/>
  <c r="F25" i="39"/>
  <c r="G25" i="39"/>
  <c r="F26" i="39"/>
  <c r="G26" i="39"/>
  <c r="F27" i="39"/>
  <c r="G27" i="39"/>
  <c r="F28" i="39"/>
  <c r="G28" i="39"/>
  <c r="F29" i="39"/>
  <c r="G29" i="39"/>
  <c r="F30" i="39"/>
  <c r="G30" i="39"/>
  <c r="F31" i="39"/>
  <c r="G31" i="39"/>
  <c r="F32" i="39"/>
  <c r="G32" i="39"/>
  <c r="F33" i="39"/>
  <c r="G33" i="39"/>
  <c r="F34" i="39"/>
  <c r="G34" i="39"/>
  <c r="F35" i="39"/>
  <c r="G35" i="39"/>
  <c r="F36" i="39"/>
  <c r="G36" i="39"/>
  <c r="F37" i="39"/>
  <c r="G37" i="39"/>
  <c r="F38" i="39"/>
  <c r="G38" i="39"/>
  <c r="F39" i="39"/>
  <c r="G39" i="39"/>
  <c r="F40" i="39"/>
  <c r="G40" i="39"/>
  <c r="F41" i="39"/>
  <c r="G41" i="39"/>
  <c r="F42" i="39"/>
  <c r="G42" i="39"/>
  <c r="F43" i="39"/>
  <c r="G43" i="39"/>
  <c r="F44" i="39"/>
  <c r="G44" i="39"/>
  <c r="F45" i="39"/>
  <c r="G45" i="39"/>
  <c r="F46" i="39"/>
  <c r="G46" i="39"/>
  <c r="F47" i="39"/>
  <c r="G47" i="39"/>
  <c r="F48" i="39"/>
  <c r="G48" i="39"/>
  <c r="F49" i="39"/>
  <c r="G49" i="39"/>
  <c r="F50" i="39"/>
  <c r="G50" i="39"/>
  <c r="F51" i="39"/>
  <c r="G51" i="39"/>
  <c r="F52" i="39"/>
  <c r="G52" i="39"/>
  <c r="F53" i="39"/>
  <c r="G53" i="39"/>
  <c r="F54" i="39"/>
  <c r="G54" i="39"/>
  <c r="F55" i="39"/>
  <c r="G55" i="39"/>
  <c r="F56" i="39"/>
  <c r="G56" i="39"/>
  <c r="F57" i="39"/>
  <c r="G57" i="39"/>
  <c r="F58" i="39"/>
  <c r="G58" i="39"/>
  <c r="F59" i="39"/>
  <c r="G59" i="39"/>
  <c r="F60" i="39"/>
  <c r="G60" i="39"/>
  <c r="F61" i="39"/>
  <c r="G61" i="39"/>
  <c r="F62" i="39"/>
  <c r="G62" i="39"/>
  <c r="F63" i="39"/>
  <c r="G63" i="39"/>
  <c r="F64" i="39"/>
  <c r="G64" i="39"/>
  <c r="F65" i="39"/>
  <c r="G65" i="39"/>
  <c r="F66" i="39"/>
  <c r="G66" i="39"/>
  <c r="F67" i="39"/>
  <c r="G67" i="39"/>
  <c r="F68" i="39"/>
  <c r="G68" i="39"/>
  <c r="F69" i="39"/>
  <c r="G69" i="39"/>
  <c r="F70" i="39"/>
  <c r="G70" i="39"/>
  <c r="F71" i="39"/>
  <c r="G71" i="39"/>
  <c r="F72" i="39"/>
  <c r="G72" i="39"/>
  <c r="F73" i="39"/>
  <c r="G73" i="39"/>
  <c r="F74" i="39"/>
  <c r="G74" i="39"/>
  <c r="F75" i="39"/>
  <c r="G75" i="39"/>
  <c r="F76" i="39"/>
  <c r="G76" i="39"/>
  <c r="F77" i="39"/>
  <c r="G77" i="39"/>
  <c r="F78" i="39"/>
  <c r="G78" i="39"/>
  <c r="F79" i="39"/>
  <c r="G79" i="39"/>
  <c r="F80" i="39"/>
  <c r="G80" i="39"/>
  <c r="F81" i="39"/>
  <c r="G81" i="39"/>
  <c r="F82" i="39"/>
  <c r="G82" i="39"/>
  <c r="F83" i="39"/>
  <c r="G83" i="39"/>
  <c r="F84" i="39"/>
  <c r="G84" i="39"/>
  <c r="F85" i="39"/>
  <c r="G85" i="39"/>
  <c r="F86" i="39"/>
  <c r="G86" i="39"/>
  <c r="F87" i="39"/>
  <c r="G87" i="39"/>
  <c r="F88" i="39"/>
  <c r="G88" i="39"/>
  <c r="F89" i="39"/>
  <c r="G89" i="39"/>
  <c r="F90" i="39"/>
  <c r="G90" i="39"/>
  <c r="F91" i="39"/>
  <c r="G91" i="39"/>
  <c r="F92" i="39"/>
  <c r="G92" i="39"/>
  <c r="F93" i="39"/>
  <c r="G93" i="39"/>
  <c r="F94" i="39"/>
  <c r="G94" i="39"/>
  <c r="F95" i="39"/>
  <c r="G95" i="39"/>
  <c r="F96" i="39"/>
  <c r="G96" i="39"/>
  <c r="F97" i="39"/>
  <c r="G97" i="39"/>
  <c r="F98" i="39"/>
  <c r="G98" i="39"/>
  <c r="F99" i="39"/>
  <c r="G99" i="39"/>
  <c r="F100" i="39"/>
  <c r="G100" i="39"/>
  <c r="F101" i="39"/>
  <c r="G101" i="39"/>
  <c r="F102" i="39"/>
  <c r="G102" i="39"/>
  <c r="F103" i="39"/>
  <c r="G103" i="39"/>
  <c r="F104" i="39"/>
  <c r="G104" i="39"/>
  <c r="F105" i="39"/>
  <c r="G105" i="39"/>
  <c r="F106" i="39"/>
  <c r="G106" i="39"/>
  <c r="F107" i="39"/>
  <c r="G107" i="39"/>
  <c r="F108" i="39"/>
  <c r="G108" i="39"/>
  <c r="F109" i="39"/>
  <c r="G109" i="39"/>
  <c r="F110" i="39"/>
  <c r="G110" i="39"/>
  <c r="F111" i="39"/>
  <c r="G111" i="39"/>
  <c r="F112" i="39"/>
  <c r="G112" i="39"/>
  <c r="F113" i="39"/>
  <c r="G113" i="39"/>
  <c r="F114" i="39"/>
  <c r="G114" i="39"/>
  <c r="F115" i="39"/>
  <c r="G115" i="39"/>
  <c r="F116" i="39"/>
  <c r="G116" i="39"/>
  <c r="F117" i="39"/>
  <c r="G117" i="39"/>
  <c r="F118" i="39"/>
  <c r="G118" i="39"/>
  <c r="F119" i="39"/>
  <c r="G119" i="39"/>
  <c r="F120" i="39"/>
  <c r="G120" i="39"/>
  <c r="F121" i="39"/>
  <c r="G121" i="39"/>
  <c r="F122" i="39"/>
  <c r="G122" i="39"/>
  <c r="F123" i="39"/>
  <c r="G123" i="39"/>
  <c r="F124" i="39"/>
  <c r="G124" i="39"/>
  <c r="F125" i="39"/>
  <c r="G125" i="39"/>
  <c r="F126" i="39"/>
  <c r="G126" i="39"/>
  <c r="F127" i="39"/>
  <c r="G127" i="39"/>
  <c r="F133" i="39"/>
  <c r="G133" i="39"/>
  <c r="F136" i="39"/>
  <c r="G136" i="39"/>
  <c r="F141" i="39"/>
  <c r="G141" i="39"/>
  <c r="F144" i="39"/>
  <c r="F145" i="39"/>
  <c r="F146" i="39"/>
  <c r="F147" i="39"/>
  <c r="G147" i="39"/>
  <c r="F148" i="39"/>
  <c r="G148" i="39"/>
  <c r="F149" i="39"/>
  <c r="F157" i="39"/>
  <c r="G157" i="39"/>
  <c r="F158" i="39"/>
  <c r="G158" i="39"/>
  <c r="F159" i="39"/>
  <c r="G159" i="39"/>
  <c r="F160" i="39"/>
  <c r="G160" i="39"/>
  <c r="F161" i="39"/>
  <c r="G161" i="39"/>
  <c r="F162" i="39"/>
  <c r="G162" i="39"/>
  <c r="F163" i="39"/>
  <c r="G163" i="39"/>
  <c r="F164" i="39"/>
  <c r="G164" i="39"/>
  <c r="F165" i="39"/>
  <c r="G165" i="39"/>
  <c r="F166" i="39"/>
  <c r="G166" i="39"/>
  <c r="F167" i="39"/>
  <c r="G167" i="39"/>
  <c r="F168" i="39"/>
  <c r="G168" i="39"/>
  <c r="F169" i="39"/>
  <c r="G169" i="39"/>
  <c r="F170" i="39"/>
  <c r="G170" i="39"/>
  <c r="F171" i="39"/>
  <c r="G171" i="39"/>
  <c r="F172" i="39"/>
  <c r="G172" i="39"/>
  <c r="F173" i="39"/>
  <c r="G173" i="39"/>
  <c r="F174" i="39"/>
  <c r="G174" i="39"/>
  <c r="F175" i="39"/>
  <c r="G175" i="39"/>
  <c r="F176" i="39"/>
  <c r="G176" i="39"/>
  <c r="F177" i="39"/>
  <c r="G177" i="39"/>
  <c r="F178" i="39"/>
  <c r="G178" i="39"/>
  <c r="F179" i="39"/>
  <c r="G179" i="39"/>
  <c r="F180" i="39"/>
  <c r="G180" i="39"/>
  <c r="F181" i="39"/>
  <c r="G181" i="39"/>
  <c r="F182" i="39"/>
  <c r="G182" i="39"/>
  <c r="F183" i="39"/>
  <c r="G183" i="39"/>
  <c r="F184" i="39"/>
  <c r="G184" i="39"/>
  <c r="F185" i="39"/>
  <c r="G185" i="39"/>
  <c r="F186" i="39"/>
  <c r="G186" i="39"/>
  <c r="F187" i="39"/>
  <c r="G187" i="39"/>
  <c r="F188" i="39"/>
  <c r="G188" i="39"/>
  <c r="F189" i="39"/>
  <c r="G189" i="39"/>
  <c r="F190" i="39"/>
  <c r="G190" i="39"/>
  <c r="F191" i="39"/>
  <c r="G191" i="39"/>
  <c r="F192" i="39"/>
  <c r="G192" i="39"/>
  <c r="F193" i="39"/>
  <c r="G193" i="39"/>
  <c r="F194" i="39"/>
  <c r="G194" i="39"/>
  <c r="F195" i="39"/>
  <c r="G195" i="39"/>
  <c r="F196" i="39"/>
  <c r="G196" i="39"/>
  <c r="F197" i="39"/>
  <c r="G197" i="39"/>
  <c r="F198" i="39"/>
  <c r="G198" i="39"/>
  <c r="F199" i="39"/>
  <c r="G199" i="39"/>
  <c r="F200" i="39"/>
  <c r="G200" i="39"/>
  <c r="F201" i="39"/>
  <c r="G201" i="39"/>
  <c r="F202" i="39"/>
  <c r="G202" i="39"/>
  <c r="F203" i="39"/>
  <c r="G203" i="39"/>
  <c r="F204" i="39"/>
  <c r="G204" i="39"/>
  <c r="F205" i="39"/>
  <c r="G205" i="39"/>
  <c r="F206" i="39"/>
  <c r="G206" i="39"/>
  <c r="F207" i="39"/>
  <c r="G207" i="39"/>
  <c r="F208" i="39"/>
  <c r="G208" i="39"/>
  <c r="F209" i="39"/>
  <c r="G209" i="39"/>
  <c r="F210" i="39"/>
  <c r="G210" i="39"/>
  <c r="F211" i="39"/>
  <c r="G211" i="39"/>
  <c r="F212" i="39"/>
  <c r="G212" i="39"/>
  <c r="F213" i="39"/>
  <c r="G213" i="39"/>
  <c r="F214" i="39"/>
  <c r="G214" i="39"/>
  <c r="F215" i="39"/>
  <c r="G215" i="39"/>
  <c r="F216" i="39"/>
  <c r="G216" i="39"/>
  <c r="F217" i="39"/>
  <c r="G217" i="39"/>
  <c r="F218" i="39"/>
  <c r="G218" i="39"/>
  <c r="F219" i="39"/>
  <c r="G219" i="39"/>
  <c r="F220" i="39"/>
  <c r="G220" i="39"/>
  <c r="F221" i="39"/>
  <c r="G221" i="39"/>
  <c r="F222" i="39"/>
  <c r="G222" i="39"/>
  <c r="F223" i="39"/>
  <c r="G223" i="39"/>
  <c r="F224" i="39"/>
  <c r="G224" i="39"/>
  <c r="F225" i="39"/>
  <c r="G225" i="39"/>
  <c r="F226" i="39"/>
  <c r="G226" i="39"/>
  <c r="F227" i="39"/>
  <c r="G227" i="39"/>
  <c r="F228" i="39"/>
  <c r="G228" i="39"/>
  <c r="F229" i="39"/>
  <c r="G229" i="39"/>
  <c r="F230" i="39"/>
  <c r="G230" i="39"/>
  <c r="F231" i="39"/>
  <c r="G231" i="39"/>
  <c r="F232" i="39"/>
  <c r="G232" i="39"/>
  <c r="F233" i="39"/>
  <c r="G233" i="39"/>
  <c r="B42" i="39"/>
  <c r="C42" i="39"/>
  <c r="D42" i="39"/>
  <c r="E42" i="39"/>
  <c r="B43" i="39"/>
  <c r="C43" i="39"/>
  <c r="D43" i="39"/>
  <c r="E43" i="39"/>
  <c r="B44" i="39"/>
  <c r="C44" i="39"/>
  <c r="D44" i="39"/>
  <c r="E44" i="39"/>
  <c r="B45" i="39"/>
  <c r="C45" i="39"/>
  <c r="D45" i="39"/>
  <c r="E45" i="39"/>
  <c r="B46" i="39"/>
  <c r="C46" i="39"/>
  <c r="D46" i="39"/>
  <c r="E46" i="39"/>
  <c r="B47" i="39"/>
  <c r="C47" i="39"/>
  <c r="D47" i="39"/>
  <c r="E47" i="39"/>
  <c r="B48" i="39"/>
  <c r="C48" i="39"/>
  <c r="D48" i="39"/>
  <c r="E48" i="39"/>
  <c r="B49" i="39"/>
  <c r="C49" i="39"/>
  <c r="D49" i="39"/>
  <c r="E49" i="39"/>
  <c r="B50" i="39"/>
  <c r="C50" i="39"/>
  <c r="D50" i="39"/>
  <c r="E50" i="39"/>
  <c r="B51" i="39"/>
  <c r="C51" i="39"/>
  <c r="D51" i="39"/>
  <c r="E51" i="39"/>
  <c r="B52" i="39"/>
  <c r="C52" i="39"/>
  <c r="D52" i="39"/>
  <c r="E52" i="39"/>
  <c r="B53" i="39"/>
  <c r="C53" i="39"/>
  <c r="D53" i="39"/>
  <c r="E53" i="39"/>
  <c r="B54" i="39"/>
  <c r="C54" i="39"/>
  <c r="D54" i="39"/>
  <c r="E54" i="39"/>
  <c r="B55" i="39"/>
  <c r="C55" i="39"/>
  <c r="D55" i="39"/>
  <c r="E55" i="39"/>
  <c r="B56" i="39"/>
  <c r="C56" i="39"/>
  <c r="D56" i="39"/>
  <c r="E56" i="39"/>
  <c r="B57" i="39"/>
  <c r="C57" i="39"/>
  <c r="D57" i="39"/>
  <c r="E57" i="39"/>
  <c r="B58" i="39"/>
  <c r="C58" i="39"/>
  <c r="D58" i="39"/>
  <c r="E58" i="39"/>
  <c r="B59" i="39"/>
  <c r="C59" i="39"/>
  <c r="D59" i="39"/>
  <c r="E59" i="39"/>
  <c r="B60" i="39"/>
  <c r="C60" i="39"/>
  <c r="D60" i="39"/>
  <c r="E60" i="39"/>
  <c r="B61" i="39"/>
  <c r="C61" i="39"/>
  <c r="D61" i="39"/>
  <c r="E61" i="39"/>
  <c r="B62" i="39"/>
  <c r="C62" i="39"/>
  <c r="D62" i="39"/>
  <c r="E62" i="39"/>
  <c r="B63" i="39"/>
  <c r="C63" i="39"/>
  <c r="D63" i="39"/>
  <c r="E63" i="39"/>
  <c r="B64" i="39"/>
  <c r="C64" i="39"/>
  <c r="D64" i="39"/>
  <c r="E64" i="39"/>
  <c r="B65" i="39"/>
  <c r="C65" i="39"/>
  <c r="D65" i="39"/>
  <c r="E65" i="39"/>
  <c r="B66" i="39"/>
  <c r="C66" i="39"/>
  <c r="D66" i="39"/>
  <c r="E66" i="39"/>
  <c r="B67" i="39"/>
  <c r="C67" i="39"/>
  <c r="D67" i="39"/>
  <c r="E67" i="39"/>
  <c r="B68" i="39"/>
  <c r="C68" i="39"/>
  <c r="D68" i="39"/>
  <c r="E68" i="39"/>
  <c r="B69" i="39"/>
  <c r="C69" i="39"/>
  <c r="D69" i="39"/>
  <c r="E69" i="39"/>
  <c r="B70" i="39"/>
  <c r="C70" i="39"/>
  <c r="D70" i="39"/>
  <c r="E70" i="39"/>
  <c r="B71" i="39"/>
  <c r="C71" i="39"/>
  <c r="D71" i="39"/>
  <c r="E71" i="39"/>
  <c r="B72" i="39"/>
  <c r="C72" i="39"/>
  <c r="D72" i="39"/>
  <c r="E72" i="39"/>
  <c r="B73" i="39"/>
  <c r="C73" i="39"/>
  <c r="D73" i="39"/>
  <c r="E73" i="39"/>
  <c r="B74" i="39"/>
  <c r="C74" i="39"/>
  <c r="D74" i="39"/>
  <c r="E74" i="39"/>
  <c r="B75" i="39"/>
  <c r="C75" i="39"/>
  <c r="D75" i="39"/>
  <c r="E75" i="39"/>
  <c r="B76" i="39"/>
  <c r="C76" i="39"/>
  <c r="D76" i="39"/>
  <c r="E76" i="39"/>
  <c r="B77" i="39"/>
  <c r="C77" i="39"/>
  <c r="D77" i="39"/>
  <c r="E77" i="39"/>
  <c r="B78" i="39"/>
  <c r="C78" i="39"/>
  <c r="D78" i="39"/>
  <c r="E78" i="39"/>
  <c r="B79" i="39"/>
  <c r="C79" i="39"/>
  <c r="D79" i="39"/>
  <c r="E79" i="39"/>
  <c r="B80" i="39"/>
  <c r="C80" i="39"/>
  <c r="D80" i="39"/>
  <c r="E80" i="39"/>
  <c r="B81" i="39"/>
  <c r="C81" i="39"/>
  <c r="D81" i="39"/>
  <c r="E81" i="39"/>
  <c r="B82" i="39"/>
  <c r="C82" i="39"/>
  <c r="D82" i="39"/>
  <c r="E82" i="39"/>
  <c r="B83" i="39"/>
  <c r="C83" i="39"/>
  <c r="D83" i="39"/>
  <c r="E83" i="39"/>
  <c r="B84" i="39"/>
  <c r="C84" i="39"/>
  <c r="D84" i="39"/>
  <c r="E84" i="39"/>
  <c r="B85" i="39"/>
  <c r="C85" i="39"/>
  <c r="D85" i="39"/>
  <c r="E85" i="39"/>
  <c r="B86" i="39"/>
  <c r="C86" i="39"/>
  <c r="D86" i="39"/>
  <c r="E86" i="39"/>
  <c r="B87" i="39"/>
  <c r="C87" i="39"/>
  <c r="D87" i="39"/>
  <c r="E87" i="39"/>
  <c r="B88" i="39"/>
  <c r="C88" i="39"/>
  <c r="D88" i="39"/>
  <c r="E88" i="39"/>
  <c r="B89" i="39"/>
  <c r="C89" i="39"/>
  <c r="D89" i="39"/>
  <c r="E89" i="39"/>
  <c r="B90" i="39"/>
  <c r="C90" i="39"/>
  <c r="D90" i="39"/>
  <c r="E90" i="39"/>
  <c r="B91" i="39"/>
  <c r="C91" i="39"/>
  <c r="D91" i="39"/>
  <c r="E91" i="39"/>
  <c r="B92" i="39"/>
  <c r="C92" i="39"/>
  <c r="D92" i="39"/>
  <c r="E92" i="39"/>
  <c r="B93" i="39"/>
  <c r="C93" i="39"/>
  <c r="D93" i="39"/>
  <c r="E93" i="39"/>
  <c r="B94" i="39"/>
  <c r="C94" i="39"/>
  <c r="D94" i="39"/>
  <c r="E94" i="39"/>
  <c r="B95" i="39"/>
  <c r="C95" i="39"/>
  <c r="D95" i="39"/>
  <c r="E95" i="39"/>
  <c r="B96" i="39"/>
  <c r="C96" i="39"/>
  <c r="D96" i="39"/>
  <c r="E96" i="39"/>
  <c r="B97" i="39"/>
  <c r="C97" i="39"/>
  <c r="D97" i="39"/>
  <c r="E97" i="39"/>
  <c r="B98" i="39"/>
  <c r="C98" i="39"/>
  <c r="D98" i="39"/>
  <c r="E98" i="39"/>
  <c r="B99" i="39"/>
  <c r="C99" i="39"/>
  <c r="D99" i="39"/>
  <c r="E99" i="39"/>
  <c r="B100" i="39"/>
  <c r="C100" i="39"/>
  <c r="D100" i="39"/>
  <c r="E100" i="39"/>
  <c r="B101" i="39"/>
  <c r="C101" i="39"/>
  <c r="D101" i="39"/>
  <c r="E101" i="39"/>
  <c r="B102" i="39"/>
  <c r="C102" i="39"/>
  <c r="D102" i="39"/>
  <c r="E102" i="39"/>
  <c r="B103" i="39"/>
  <c r="C103" i="39"/>
  <c r="D103" i="39"/>
  <c r="E103" i="39"/>
  <c r="B104" i="39"/>
  <c r="C104" i="39"/>
  <c r="D104" i="39"/>
  <c r="E104" i="39"/>
  <c r="B105" i="39"/>
  <c r="C105" i="39"/>
  <c r="D105" i="39"/>
  <c r="E105" i="39"/>
  <c r="B106" i="39"/>
  <c r="C106" i="39"/>
  <c r="D106" i="39"/>
  <c r="E106" i="39"/>
  <c r="B107" i="39"/>
  <c r="C107" i="39"/>
  <c r="D107" i="39"/>
  <c r="E107" i="39"/>
  <c r="B108" i="39"/>
  <c r="C108" i="39"/>
  <c r="D108" i="39"/>
  <c r="E108" i="39"/>
  <c r="B109" i="39"/>
  <c r="C109" i="39"/>
  <c r="D109" i="39"/>
  <c r="E109" i="39"/>
  <c r="B110" i="39"/>
  <c r="C110" i="39"/>
  <c r="D110" i="39"/>
  <c r="E110" i="39"/>
  <c r="B111" i="39"/>
  <c r="C111" i="39"/>
  <c r="D111" i="39"/>
  <c r="E111" i="39"/>
  <c r="B112" i="39"/>
  <c r="C112" i="39"/>
  <c r="D112" i="39"/>
  <c r="E112" i="39"/>
  <c r="B113" i="39"/>
  <c r="C113" i="39"/>
  <c r="D113" i="39"/>
  <c r="E113" i="39"/>
  <c r="B114" i="39"/>
  <c r="C114" i="39"/>
  <c r="D114" i="39"/>
  <c r="E114" i="39"/>
  <c r="B115" i="39"/>
  <c r="C115" i="39"/>
  <c r="D115" i="39"/>
  <c r="E115" i="39"/>
  <c r="B116" i="39"/>
  <c r="C116" i="39"/>
  <c r="D116" i="39"/>
  <c r="E116" i="39"/>
  <c r="B117" i="39"/>
  <c r="C117" i="39"/>
  <c r="D117" i="39"/>
  <c r="E117" i="39"/>
  <c r="B118" i="39"/>
  <c r="C118" i="39"/>
  <c r="D118" i="39"/>
  <c r="E118" i="39"/>
  <c r="B119" i="39"/>
  <c r="C119" i="39"/>
  <c r="D119" i="39"/>
  <c r="E119" i="39"/>
  <c r="B120" i="39"/>
  <c r="C120" i="39"/>
  <c r="D120" i="39"/>
  <c r="E120" i="39"/>
  <c r="B121" i="39"/>
  <c r="C121" i="39"/>
  <c r="D121" i="39"/>
  <c r="E121" i="39"/>
  <c r="B122" i="39"/>
  <c r="C122" i="39"/>
  <c r="D122" i="39"/>
  <c r="E122" i="39"/>
  <c r="B123" i="39"/>
  <c r="C123" i="39"/>
  <c r="D123" i="39"/>
  <c r="E123" i="39"/>
  <c r="B124" i="39"/>
  <c r="C124" i="39"/>
  <c r="D124" i="39"/>
  <c r="E124" i="39"/>
  <c r="B125" i="39"/>
  <c r="C125" i="39"/>
  <c r="D125" i="39"/>
  <c r="E125" i="39"/>
  <c r="B126" i="39"/>
  <c r="C126" i="39"/>
  <c r="D126" i="39"/>
  <c r="E126" i="39"/>
  <c r="B127" i="39"/>
  <c r="C127" i="39"/>
  <c r="D127" i="39"/>
  <c r="E127" i="39"/>
  <c r="B133" i="39"/>
  <c r="C133" i="39"/>
  <c r="D133" i="39"/>
  <c r="E133" i="39"/>
  <c r="B136" i="39"/>
  <c r="C136" i="39"/>
  <c r="D136" i="39"/>
  <c r="E136" i="39"/>
  <c r="B141" i="39"/>
  <c r="C141" i="39"/>
  <c r="D141" i="39"/>
  <c r="E141" i="39"/>
  <c r="B142" i="39"/>
  <c r="C142" i="39"/>
  <c r="D142" i="39"/>
  <c r="E142" i="39"/>
  <c r="B143" i="39"/>
  <c r="C143" i="39"/>
  <c r="D143" i="39"/>
  <c r="E143" i="39"/>
  <c r="B144" i="39"/>
  <c r="C144" i="39"/>
  <c r="D144" i="39"/>
  <c r="E144" i="39"/>
  <c r="B145" i="39"/>
  <c r="C145" i="39"/>
  <c r="D145" i="39"/>
  <c r="E145" i="39"/>
  <c r="B146" i="39"/>
  <c r="C146" i="39"/>
  <c r="D146" i="39"/>
  <c r="E146" i="39"/>
  <c r="B147" i="39"/>
  <c r="C147" i="39"/>
  <c r="D147" i="39"/>
  <c r="E147" i="39"/>
  <c r="B148" i="39"/>
  <c r="C148" i="39"/>
  <c r="D148" i="39"/>
  <c r="E148" i="39"/>
  <c r="B149" i="39"/>
  <c r="C149" i="39"/>
  <c r="D149" i="39"/>
  <c r="E149" i="39"/>
  <c r="B150" i="39"/>
  <c r="B151" i="39"/>
  <c r="B152" i="39"/>
  <c r="B153" i="39"/>
  <c r="C153" i="39"/>
  <c r="B154" i="39"/>
  <c r="C154" i="39"/>
  <c r="B155" i="39"/>
  <c r="C155" i="39"/>
  <c r="D155" i="39"/>
  <c r="B156" i="39"/>
  <c r="C156" i="39"/>
  <c r="D156" i="39"/>
  <c r="B157" i="39"/>
  <c r="C157" i="39"/>
  <c r="D157" i="39"/>
  <c r="E157" i="39"/>
  <c r="B158" i="39"/>
  <c r="C158" i="39"/>
  <c r="D158" i="39"/>
  <c r="E158" i="39"/>
  <c r="B159" i="39"/>
  <c r="C159" i="39"/>
  <c r="D159" i="39"/>
  <c r="E159" i="39"/>
  <c r="B160" i="39"/>
  <c r="C160" i="39"/>
  <c r="D160" i="39"/>
  <c r="E160" i="39"/>
  <c r="B161" i="39"/>
  <c r="C161" i="39"/>
  <c r="D161" i="39"/>
  <c r="E161" i="39"/>
  <c r="B162" i="39"/>
  <c r="C162" i="39"/>
  <c r="D162" i="39"/>
  <c r="E162" i="39"/>
  <c r="B163" i="39"/>
  <c r="C163" i="39"/>
  <c r="D163" i="39"/>
  <c r="E163" i="39"/>
  <c r="B164" i="39"/>
  <c r="C164" i="39"/>
  <c r="D164" i="39"/>
  <c r="E164" i="39"/>
  <c r="B165" i="39"/>
  <c r="C165" i="39"/>
  <c r="D165" i="39"/>
  <c r="E165" i="39"/>
  <c r="B166" i="39"/>
  <c r="C166" i="39"/>
  <c r="D166" i="39"/>
  <c r="E166" i="39"/>
  <c r="B167" i="39"/>
  <c r="C167" i="39"/>
  <c r="D167" i="39"/>
  <c r="E167" i="39"/>
  <c r="B168" i="39"/>
  <c r="C168" i="39"/>
  <c r="D168" i="39"/>
  <c r="E168" i="39"/>
  <c r="B169" i="39"/>
  <c r="C169" i="39"/>
  <c r="D169" i="39"/>
  <c r="E169" i="39"/>
  <c r="B170" i="39"/>
  <c r="C170" i="39"/>
  <c r="D170" i="39"/>
  <c r="E170" i="39"/>
  <c r="B171" i="39"/>
  <c r="C171" i="39"/>
  <c r="D171" i="39"/>
  <c r="E171" i="39"/>
  <c r="B172" i="39"/>
  <c r="C172" i="39"/>
  <c r="D172" i="39"/>
  <c r="E172" i="39"/>
  <c r="B173" i="39"/>
  <c r="C173" i="39"/>
  <c r="D173" i="39"/>
  <c r="E173" i="39"/>
  <c r="B174" i="39"/>
  <c r="C174" i="39"/>
  <c r="D174" i="39"/>
  <c r="E174" i="39"/>
  <c r="B175" i="39"/>
  <c r="C175" i="39"/>
  <c r="D175" i="39"/>
  <c r="E175" i="39"/>
  <c r="B176" i="39"/>
  <c r="C176" i="39"/>
  <c r="D176" i="39"/>
  <c r="E176" i="39"/>
  <c r="B177" i="39"/>
  <c r="C177" i="39"/>
  <c r="D177" i="39"/>
  <c r="E177" i="39"/>
  <c r="B178" i="39"/>
  <c r="C178" i="39"/>
  <c r="D178" i="39"/>
  <c r="E178" i="39"/>
  <c r="B179" i="39"/>
  <c r="C179" i="39"/>
  <c r="D179" i="39"/>
  <c r="E179" i="39"/>
  <c r="B180" i="39"/>
  <c r="C180" i="39"/>
  <c r="D180" i="39"/>
  <c r="E180" i="39"/>
  <c r="B181" i="39"/>
  <c r="C181" i="39"/>
  <c r="D181" i="39"/>
  <c r="E181" i="39"/>
  <c r="B182" i="39"/>
  <c r="C182" i="39"/>
  <c r="D182" i="39"/>
  <c r="E182" i="39"/>
  <c r="B183" i="39"/>
  <c r="C183" i="39"/>
  <c r="D183" i="39"/>
  <c r="E183" i="39"/>
  <c r="B184" i="39"/>
  <c r="C184" i="39"/>
  <c r="D184" i="39"/>
  <c r="E184" i="39"/>
  <c r="B185" i="39"/>
  <c r="C185" i="39"/>
  <c r="D185" i="39"/>
  <c r="E185" i="39"/>
  <c r="B186" i="39"/>
  <c r="C186" i="39"/>
  <c r="D186" i="39"/>
  <c r="E186" i="39"/>
  <c r="B187" i="39"/>
  <c r="C187" i="39"/>
  <c r="D187" i="39"/>
  <c r="E187" i="39"/>
  <c r="B188" i="39"/>
  <c r="C188" i="39"/>
  <c r="D188" i="39"/>
  <c r="E188" i="39"/>
  <c r="B189" i="39"/>
  <c r="C189" i="39"/>
  <c r="D189" i="39"/>
  <c r="E189" i="39"/>
  <c r="B190" i="39"/>
  <c r="C190" i="39"/>
  <c r="D190" i="39"/>
  <c r="E190" i="39"/>
  <c r="B191" i="39"/>
  <c r="C191" i="39"/>
  <c r="D191" i="39"/>
  <c r="E191" i="39"/>
  <c r="B192" i="39"/>
  <c r="C192" i="39"/>
  <c r="D192" i="39"/>
  <c r="E192" i="39"/>
  <c r="B193" i="39"/>
  <c r="C193" i="39"/>
  <c r="D193" i="39"/>
  <c r="E193" i="39"/>
  <c r="B194" i="39"/>
  <c r="C194" i="39"/>
  <c r="D194" i="39"/>
  <c r="E194" i="39"/>
  <c r="B195" i="39"/>
  <c r="C195" i="39"/>
  <c r="D195" i="39"/>
  <c r="E195" i="39"/>
  <c r="B196" i="39"/>
  <c r="C196" i="39"/>
  <c r="D196" i="39"/>
  <c r="E196" i="39"/>
  <c r="B197" i="39"/>
  <c r="C197" i="39"/>
  <c r="D197" i="39"/>
  <c r="E197" i="39"/>
  <c r="B198" i="39"/>
  <c r="C198" i="39"/>
  <c r="D198" i="39"/>
  <c r="E198" i="39"/>
  <c r="B199" i="39"/>
  <c r="C199" i="39"/>
  <c r="D199" i="39"/>
  <c r="E199" i="39"/>
  <c r="B200" i="39"/>
  <c r="C200" i="39"/>
  <c r="D200" i="39"/>
  <c r="E200" i="39"/>
  <c r="B201" i="39"/>
  <c r="C201" i="39"/>
  <c r="D201" i="39"/>
  <c r="E201" i="39"/>
  <c r="B202" i="39"/>
  <c r="C202" i="39"/>
  <c r="D202" i="39"/>
  <c r="E202" i="39"/>
  <c r="B203" i="39"/>
  <c r="C203" i="39"/>
  <c r="D203" i="39"/>
  <c r="E203" i="39"/>
  <c r="B204" i="39"/>
  <c r="C204" i="39"/>
  <c r="D204" i="39"/>
  <c r="E204" i="39"/>
  <c r="B205" i="39"/>
  <c r="C205" i="39"/>
  <c r="D205" i="39"/>
  <c r="E205" i="39"/>
  <c r="B206" i="39"/>
  <c r="C206" i="39"/>
  <c r="D206" i="39"/>
  <c r="E206" i="39"/>
  <c r="B207" i="39"/>
  <c r="C207" i="39"/>
  <c r="D207" i="39"/>
  <c r="E207" i="39"/>
  <c r="B208" i="39"/>
  <c r="C208" i="39"/>
  <c r="D208" i="39"/>
  <c r="E208" i="39"/>
  <c r="B209" i="39"/>
  <c r="C209" i="39"/>
  <c r="D209" i="39"/>
  <c r="E209" i="39"/>
  <c r="B210" i="39"/>
  <c r="C210" i="39"/>
  <c r="D210" i="39"/>
  <c r="E210" i="39"/>
  <c r="B211" i="39"/>
  <c r="C211" i="39"/>
  <c r="D211" i="39"/>
  <c r="E211" i="39"/>
  <c r="B212" i="39"/>
  <c r="C212" i="39"/>
  <c r="D212" i="39"/>
  <c r="E212" i="39"/>
  <c r="B213" i="39"/>
  <c r="C213" i="39"/>
  <c r="D213" i="39"/>
  <c r="E213" i="39"/>
  <c r="B214" i="39"/>
  <c r="C214" i="39"/>
  <c r="D214" i="39"/>
  <c r="E214" i="39"/>
  <c r="B215" i="39"/>
  <c r="C215" i="39"/>
  <c r="D215" i="39"/>
  <c r="E215" i="39"/>
  <c r="B216" i="39"/>
  <c r="C216" i="39"/>
  <c r="D216" i="39"/>
  <c r="E216" i="39"/>
  <c r="B217" i="39"/>
  <c r="C217" i="39"/>
  <c r="D217" i="39"/>
  <c r="E217" i="39"/>
  <c r="B218" i="39"/>
  <c r="C218" i="39"/>
  <c r="D218" i="39"/>
  <c r="E218" i="39"/>
  <c r="B219" i="39"/>
  <c r="C219" i="39"/>
  <c r="D219" i="39"/>
  <c r="E219" i="39"/>
  <c r="B220" i="39"/>
  <c r="C220" i="39"/>
  <c r="D220" i="39"/>
  <c r="E220" i="39"/>
  <c r="B221" i="39"/>
  <c r="C221" i="39"/>
  <c r="D221" i="39"/>
  <c r="E221" i="39"/>
  <c r="B222" i="39"/>
  <c r="C222" i="39"/>
  <c r="D222" i="39"/>
  <c r="E222" i="39"/>
  <c r="B223" i="39"/>
  <c r="C223" i="39"/>
  <c r="D223" i="39"/>
  <c r="E223" i="39"/>
  <c r="B224" i="39"/>
  <c r="C224" i="39"/>
  <c r="D224" i="39"/>
  <c r="E224" i="39"/>
  <c r="B225" i="39"/>
  <c r="C225" i="39"/>
  <c r="D225" i="39"/>
  <c r="E225" i="39"/>
  <c r="B226" i="39"/>
  <c r="C226" i="39"/>
  <c r="D226" i="39"/>
  <c r="E226" i="39"/>
  <c r="B227" i="39"/>
  <c r="C227" i="39"/>
  <c r="D227" i="39"/>
  <c r="E227" i="39"/>
  <c r="B228" i="39"/>
  <c r="C228" i="39"/>
  <c r="D228" i="39"/>
  <c r="E228" i="39"/>
  <c r="B229" i="39"/>
  <c r="C229" i="39"/>
  <c r="D229" i="39"/>
  <c r="E229" i="39"/>
  <c r="B230" i="39"/>
  <c r="C230" i="39"/>
  <c r="D230" i="39"/>
  <c r="E230" i="39"/>
  <c r="B231" i="39"/>
  <c r="C231" i="39"/>
  <c r="D231" i="39"/>
  <c r="E231" i="39"/>
  <c r="B232" i="39"/>
  <c r="C232" i="39"/>
  <c r="D232" i="39"/>
  <c r="E232" i="39"/>
  <c r="B233" i="39"/>
  <c r="C233" i="39"/>
  <c r="D233" i="39"/>
  <c r="E233" i="39"/>
  <c r="B234" i="39"/>
  <c r="C234" i="39"/>
  <c r="B235" i="39"/>
  <c r="C235" i="39"/>
  <c r="B236" i="39"/>
  <c r="C236" i="39"/>
  <c r="D236" i="39"/>
  <c r="E236" i="39"/>
  <c r="B237" i="39"/>
  <c r="C237" i="39"/>
  <c r="D237" i="39"/>
  <c r="E237" i="39"/>
  <c r="B238" i="39"/>
  <c r="C238" i="39"/>
  <c r="D238" i="39"/>
  <c r="E238" i="39"/>
  <c r="B239" i="39"/>
  <c r="C239" i="39"/>
  <c r="D239" i="39"/>
  <c r="E239" i="39"/>
  <c r="B240" i="39"/>
  <c r="C240" i="39"/>
  <c r="D240" i="39"/>
  <c r="E240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B40" i="39"/>
  <c r="C40" i="39"/>
  <c r="D40" i="39"/>
  <c r="E40" i="39"/>
  <c r="B41" i="39"/>
  <c r="C41" i="39"/>
  <c r="D41" i="39"/>
  <c r="E41" i="39"/>
  <c r="CP133" i="24" l="1"/>
  <c r="CK133" i="24"/>
  <c r="CL139" i="24"/>
  <c r="CO139" i="24"/>
  <c r="CP139" i="24"/>
  <c r="CB168" i="24"/>
  <c r="CB114" i="24"/>
  <c r="BB114" i="24"/>
  <c r="BB107" i="24"/>
  <c r="BB75" i="24"/>
  <c r="BB66" i="24"/>
  <c r="BB20" i="24" l="1"/>
  <c r="CA27" i="24" l="1"/>
  <c r="AX107" i="24"/>
  <c r="BX27" i="24" l="1"/>
  <c r="CB27" i="24"/>
  <c r="BZ27" i="24"/>
  <c r="BY27" i="24"/>
  <c r="AW85" i="24" l="1"/>
  <c r="AW116" i="24"/>
  <c r="AW115" i="24"/>
  <c r="AW113" i="24" l="1"/>
  <c r="AW117" i="24"/>
  <c r="AK112" i="24"/>
  <c r="CH125" i="24" l="1"/>
  <c r="CH39" i="24"/>
  <c r="CH33" i="24"/>
  <c r="CH30" i="24"/>
  <c r="CH27" i="24"/>
  <c r="CH20" i="24"/>
  <c r="CH18" i="24"/>
  <c r="CH14" i="24"/>
  <c r="CH119" i="24" l="1"/>
  <c r="CH32" i="24"/>
  <c r="CH13" i="24"/>
  <c r="CH12" i="24" l="1"/>
  <c r="BN96" i="24" l="1"/>
  <c r="AU20" i="24" l="1"/>
  <c r="AT20" i="24"/>
  <c r="AS20" i="24"/>
  <c r="G114" i="24" l="1"/>
  <c r="H114" i="24"/>
  <c r="I114" i="24"/>
  <c r="J114" i="24"/>
  <c r="K114" i="24"/>
  <c r="L114" i="24"/>
  <c r="M114" i="24"/>
  <c r="N114" i="24"/>
  <c r="O114" i="24"/>
  <c r="P114" i="24"/>
  <c r="Q114" i="24"/>
  <c r="R114" i="24"/>
  <c r="S114" i="24"/>
  <c r="T114" i="24"/>
  <c r="U114" i="24"/>
  <c r="V114" i="24"/>
  <c r="W114" i="24"/>
  <c r="X114" i="24"/>
  <c r="Y114" i="24"/>
  <c r="Z114" i="24"/>
  <c r="AA114" i="24"/>
  <c r="AB114" i="24"/>
  <c r="AC114" i="24"/>
  <c r="F114" i="24"/>
  <c r="BY20" i="24"/>
  <c r="BZ20" i="24"/>
  <c r="CA20" i="24"/>
  <c r="BX20" i="24"/>
  <c r="CA114" i="24" l="1"/>
  <c r="BZ114" i="24"/>
  <c r="BL20" i="24"/>
  <c r="BM20" i="24"/>
  <c r="BN20" i="24"/>
  <c r="BK20" i="24"/>
  <c r="BN114" i="24"/>
  <c r="BA30" i="24" l="1"/>
  <c r="BA20" i="24"/>
  <c r="AN27" i="24" l="1"/>
  <c r="AN114" i="24"/>
  <c r="CL117" i="24" l="1"/>
  <c r="AD82" i="24"/>
  <c r="AE201" i="24"/>
  <c r="AE200" i="24"/>
  <c r="AE198" i="24"/>
  <c r="AE197" i="24"/>
  <c r="AE196" i="24"/>
  <c r="AE195" i="24"/>
  <c r="AE194" i="24"/>
  <c r="AE193" i="24"/>
  <c r="AE190" i="24"/>
  <c r="AE189" i="24"/>
  <c r="AE188" i="24"/>
  <c r="AE187" i="24"/>
  <c r="AE186" i="24"/>
  <c r="AE182" i="24"/>
  <c r="AE181" i="24"/>
  <c r="AE180" i="24"/>
  <c r="AE179" i="24"/>
  <c r="AE178" i="24"/>
  <c r="AE177" i="24"/>
  <c r="AE174" i="24"/>
  <c r="AE172" i="24"/>
  <c r="AE171" i="24"/>
  <c r="AE170" i="24"/>
  <c r="AE169" i="24"/>
  <c r="AE166" i="24"/>
  <c r="AE165" i="24"/>
  <c r="AE164" i="24"/>
  <c r="AE163" i="24"/>
  <c r="AE162" i="24"/>
  <c r="AE161" i="24"/>
  <c r="AE158" i="24"/>
  <c r="AE157" i="24"/>
  <c r="AE156" i="24"/>
  <c r="AE155" i="24"/>
  <c r="AE154" i="24"/>
  <c r="AE153" i="24"/>
  <c r="AE151" i="24"/>
  <c r="AE150" i="24"/>
  <c r="AE149" i="24"/>
  <c r="AE148" i="24"/>
  <c r="AE138" i="24"/>
  <c r="AE137" i="24"/>
  <c r="AE136" i="24"/>
  <c r="AE135" i="24"/>
  <c r="AE134" i="24"/>
  <c r="AD201" i="24"/>
  <c r="AD200" i="24"/>
  <c r="AD198" i="24"/>
  <c r="AD197" i="24"/>
  <c r="AD196" i="24"/>
  <c r="AD195" i="24"/>
  <c r="AD194" i="24"/>
  <c r="AD193" i="24"/>
  <c r="AD190" i="24"/>
  <c r="AD189" i="24"/>
  <c r="AD188" i="24"/>
  <c r="AD187" i="24"/>
  <c r="AD186" i="24"/>
  <c r="AD182" i="24"/>
  <c r="AD181" i="24"/>
  <c r="AD180" i="24"/>
  <c r="AD179" i="24"/>
  <c r="AD178" i="24"/>
  <c r="AD177" i="24"/>
  <c r="AD174" i="24"/>
  <c r="AD172" i="24"/>
  <c r="AD171" i="24"/>
  <c r="AD170" i="24"/>
  <c r="AD169" i="24"/>
  <c r="AD166" i="24"/>
  <c r="AD165" i="24"/>
  <c r="AD164" i="24"/>
  <c r="AD163" i="24"/>
  <c r="AD162" i="24"/>
  <c r="AD161" i="24"/>
  <c r="AD158" i="24"/>
  <c r="AD157" i="24"/>
  <c r="AD156" i="24"/>
  <c r="AD155" i="24"/>
  <c r="AD154" i="24"/>
  <c r="AD153" i="24"/>
  <c r="AD151" i="24"/>
  <c r="AD150" i="24"/>
  <c r="AD149" i="24"/>
  <c r="AD148" i="24"/>
  <c r="AD138" i="24"/>
  <c r="AD137" i="24"/>
  <c r="AD136" i="24"/>
  <c r="AD135" i="24"/>
  <c r="AD134" i="24"/>
  <c r="L70" i="24"/>
  <c r="AI117" i="24"/>
  <c r="AE117" i="24"/>
  <c r="AD117" i="24"/>
  <c r="AE132" i="24" l="1"/>
  <c r="AD132" i="24"/>
  <c r="AI116" i="24"/>
  <c r="AG117" i="24"/>
  <c r="AJ117" i="24" l="1"/>
  <c r="BM103" i="24" l="1"/>
  <c r="BM100" i="24"/>
  <c r="BM51" i="24" l="1"/>
  <c r="BM18" i="24"/>
  <c r="BM125" i="24" l="1"/>
  <c r="BM27" i="24"/>
  <c r="BZ103" i="24"/>
  <c r="CN102" i="24"/>
  <c r="BM119" i="24" l="1"/>
  <c r="AY27" i="24"/>
  <c r="AZ27" i="24"/>
  <c r="AX27" i="24"/>
  <c r="AZ14" i="24"/>
  <c r="BK30" i="24" l="1"/>
  <c r="BL30" i="24"/>
  <c r="BM30" i="24"/>
  <c r="BL33" i="24"/>
  <c r="BM33" i="24"/>
  <c r="BK33" i="24"/>
  <c r="BM39" i="24"/>
  <c r="BK39" i="24"/>
  <c r="BL39" i="24"/>
  <c r="BM32" i="24" l="1"/>
  <c r="BK32" i="24"/>
  <c r="BL32" i="24"/>
  <c r="J85" i="24"/>
  <c r="AM112" i="24" l="1"/>
  <c r="AN112" i="24"/>
  <c r="AO112" i="24"/>
  <c r="AP112" i="24"/>
  <c r="AQ112" i="24"/>
  <c r="AR112" i="24"/>
  <c r="AS112" i="24"/>
  <c r="AT112" i="24"/>
  <c r="AU112" i="24"/>
  <c r="AV112" i="24"/>
  <c r="AY112" i="24"/>
  <c r="AZ112" i="24"/>
  <c r="BA112" i="24"/>
  <c r="BB112" i="24"/>
  <c r="BC112" i="24"/>
  <c r="BD112" i="24"/>
  <c r="BE112" i="24"/>
  <c r="BF112" i="24"/>
  <c r="BG112" i="24"/>
  <c r="BH112" i="24"/>
  <c r="BI112" i="24"/>
  <c r="BM112" i="24"/>
  <c r="BN112" i="24"/>
  <c r="BO112" i="24"/>
  <c r="BP112" i="24"/>
  <c r="BQ112" i="24"/>
  <c r="BR112" i="24"/>
  <c r="BS112" i="24"/>
  <c r="BT112" i="24"/>
  <c r="BU112" i="24"/>
  <c r="BV112" i="24"/>
  <c r="BZ112" i="24"/>
  <c r="CA112" i="24"/>
  <c r="CB112" i="24"/>
  <c r="CC112" i="24"/>
  <c r="CD112" i="24"/>
  <c r="CE112" i="24"/>
  <c r="CF112" i="24"/>
  <c r="CG112" i="24"/>
  <c r="CH112" i="24"/>
  <c r="CI112" i="24"/>
  <c r="AH100" i="24"/>
  <c r="AM100" i="24"/>
  <c r="AN100" i="24"/>
  <c r="AO100" i="24"/>
  <c r="AP100" i="24"/>
  <c r="AQ100" i="24"/>
  <c r="AR100" i="24"/>
  <c r="AS100" i="24"/>
  <c r="AT100" i="24"/>
  <c r="AU100" i="24"/>
  <c r="AV100" i="24"/>
  <c r="AX100" i="24"/>
  <c r="AY100" i="24"/>
  <c r="AZ100" i="24"/>
  <c r="BA100" i="24"/>
  <c r="BB100" i="24"/>
  <c r="BC100" i="24"/>
  <c r="BD100" i="24"/>
  <c r="BE100" i="24"/>
  <c r="BF100" i="24"/>
  <c r="BG100" i="24"/>
  <c r="BH100" i="24"/>
  <c r="BI100" i="24"/>
  <c r="BN100" i="24"/>
  <c r="BO100" i="24"/>
  <c r="BP100" i="24"/>
  <c r="BQ100" i="24"/>
  <c r="BR100" i="24"/>
  <c r="BS100" i="24"/>
  <c r="BT100" i="24"/>
  <c r="BU100" i="24"/>
  <c r="BV100" i="24"/>
  <c r="BZ100" i="24"/>
  <c r="CA100" i="24"/>
  <c r="CB100" i="24"/>
  <c r="CC100" i="24"/>
  <c r="CD100" i="24"/>
  <c r="CE100" i="24"/>
  <c r="CF100" i="24"/>
  <c r="CG100" i="24"/>
  <c r="CH100" i="24"/>
  <c r="CI100" i="24"/>
  <c r="AF100" i="24"/>
  <c r="F100" i="24"/>
  <c r="G100" i="24"/>
  <c r="H100" i="24"/>
  <c r="I100" i="24"/>
  <c r="J100" i="24"/>
  <c r="K100" i="24"/>
  <c r="L100" i="24"/>
  <c r="M100" i="24"/>
  <c r="N100" i="24"/>
  <c r="O100" i="24"/>
  <c r="P100" i="24"/>
  <c r="Q100" i="24"/>
  <c r="R100" i="24"/>
  <c r="S100" i="24"/>
  <c r="T100" i="24"/>
  <c r="U100" i="24"/>
  <c r="V100" i="24"/>
  <c r="W100" i="24"/>
  <c r="X100" i="24"/>
  <c r="Y100" i="24"/>
  <c r="Z100" i="24"/>
  <c r="AA100" i="24"/>
  <c r="AB100" i="24"/>
  <c r="AC100" i="24"/>
  <c r="E100" i="24"/>
  <c r="H89" i="24" l="1"/>
  <c r="I80" i="24"/>
  <c r="BJ102" i="24"/>
  <c r="AW102" i="24"/>
  <c r="AE102" i="24"/>
  <c r="AD102" i="24"/>
  <c r="I79" i="24"/>
  <c r="CJ106" i="24"/>
  <c r="BW106" i="24"/>
  <c r="BJ106" i="24"/>
  <c r="AW106" i="24"/>
  <c r="AE106" i="24"/>
  <c r="AD106" i="24"/>
  <c r="CM102" i="24" l="1"/>
  <c r="CL102" i="24"/>
  <c r="CL106" i="24"/>
  <c r="CM106" i="24"/>
  <c r="CN106" i="24"/>
  <c r="AI102" i="24"/>
  <c r="AL100" i="24"/>
  <c r="BL100" i="24"/>
  <c r="BY114" i="24"/>
  <c r="BL112" i="24"/>
  <c r="BY100" i="24"/>
  <c r="BY112" i="24"/>
  <c r="AL112" i="24"/>
  <c r="AG102" i="24"/>
  <c r="AI106" i="24"/>
  <c r="AG106" i="24"/>
  <c r="AJ102" i="24" l="1"/>
  <c r="AJ106" i="24"/>
  <c r="CO106" i="24" l="1"/>
  <c r="CP106" i="24"/>
  <c r="CK102" i="24"/>
  <c r="CK106" i="24"/>
  <c r="CP102" i="24"/>
  <c r="CO102" i="24"/>
  <c r="CJ184" i="24" l="1"/>
  <c r="CJ146" i="24"/>
  <c r="CJ200" i="24"/>
  <c r="CJ198" i="24"/>
  <c r="CJ197" i="24"/>
  <c r="CJ196" i="24"/>
  <c r="CJ195" i="24"/>
  <c r="CJ194" i="24"/>
  <c r="CJ193" i="24"/>
  <c r="CJ190" i="24"/>
  <c r="CJ189" i="24"/>
  <c r="CJ188" i="24"/>
  <c r="CJ187" i="24"/>
  <c r="CJ186" i="24"/>
  <c r="CJ182" i="24"/>
  <c r="CJ181" i="24"/>
  <c r="CJ180" i="24"/>
  <c r="CJ179" i="24"/>
  <c r="CJ178" i="24"/>
  <c r="CJ177" i="24"/>
  <c r="CJ174" i="24"/>
  <c r="CJ172" i="24"/>
  <c r="CJ171" i="24"/>
  <c r="CJ170" i="24"/>
  <c r="CJ169" i="24"/>
  <c r="CJ166" i="24"/>
  <c r="CJ165" i="24"/>
  <c r="CJ164" i="24"/>
  <c r="CJ163" i="24"/>
  <c r="CJ162" i="24"/>
  <c r="CJ161" i="24"/>
  <c r="CJ158" i="24"/>
  <c r="CJ157" i="24"/>
  <c r="CJ156" i="24"/>
  <c r="CJ155" i="24"/>
  <c r="CJ154" i="24"/>
  <c r="CJ153" i="24"/>
  <c r="CJ151" i="24"/>
  <c r="CJ150" i="24"/>
  <c r="CJ149" i="24"/>
  <c r="CJ148" i="24"/>
  <c r="CJ138" i="24"/>
  <c r="CJ137" i="24"/>
  <c r="CJ136" i="24"/>
  <c r="CJ135" i="24"/>
  <c r="CJ134" i="24"/>
  <c r="CJ127" i="24"/>
  <c r="CJ126" i="24"/>
  <c r="CJ124" i="24"/>
  <c r="CJ123" i="24"/>
  <c r="CJ116" i="24"/>
  <c r="CJ111" i="24"/>
  <c r="CJ110" i="24"/>
  <c r="CJ109" i="24"/>
  <c r="CJ108" i="24"/>
  <c r="CJ105" i="24"/>
  <c r="CJ104" i="24"/>
  <c r="CJ99" i="24"/>
  <c r="CJ98" i="24"/>
  <c r="CJ97" i="24"/>
  <c r="CJ95" i="24"/>
  <c r="CJ94" i="24"/>
  <c r="CJ93" i="24"/>
  <c r="CJ92" i="24"/>
  <c r="CJ91" i="24"/>
  <c r="CJ89" i="24"/>
  <c r="CJ88" i="24"/>
  <c r="CJ86" i="24"/>
  <c r="CJ85" i="24"/>
  <c r="CJ84" i="24"/>
  <c r="CJ82" i="24"/>
  <c r="CJ81" i="24"/>
  <c r="CJ80" i="24"/>
  <c r="CJ79" i="24"/>
  <c r="CJ78" i="24"/>
  <c r="CJ77" i="24"/>
  <c r="CJ76" i="24"/>
  <c r="CJ74" i="24"/>
  <c r="CJ73" i="24"/>
  <c r="CJ72" i="24"/>
  <c r="CJ71" i="24"/>
  <c r="CJ70" i="24"/>
  <c r="CJ69" i="24"/>
  <c r="CJ68" i="24"/>
  <c r="CJ67" i="24"/>
  <c r="CJ65" i="24"/>
  <c r="CJ64" i="24"/>
  <c r="CJ62" i="24"/>
  <c r="CJ61" i="24"/>
  <c r="CJ58" i="24"/>
  <c r="CJ57" i="24"/>
  <c r="CJ55" i="24"/>
  <c r="CJ54" i="24"/>
  <c r="CJ53" i="24"/>
  <c r="CJ52" i="24"/>
  <c r="CJ47" i="24"/>
  <c r="CJ46" i="24"/>
  <c r="CJ45" i="24"/>
  <c r="CJ44" i="24"/>
  <c r="CJ43" i="24"/>
  <c r="CJ42" i="24"/>
  <c r="CJ41" i="24"/>
  <c r="CJ40" i="24"/>
  <c r="CJ38" i="24"/>
  <c r="CJ37" i="24"/>
  <c r="CJ36" i="24"/>
  <c r="CJ35" i="24"/>
  <c r="CJ34" i="24"/>
  <c r="CJ31" i="24"/>
  <c r="CJ29" i="24"/>
  <c r="CJ28" i="24"/>
  <c r="CJ26" i="24"/>
  <c r="CJ25" i="24"/>
  <c r="CJ24" i="24"/>
  <c r="CJ23" i="24"/>
  <c r="CJ22" i="24"/>
  <c r="CJ21" i="24"/>
  <c r="CJ19" i="24"/>
  <c r="CJ17" i="24"/>
  <c r="CJ16" i="24"/>
  <c r="BW190" i="24"/>
  <c r="BW184" i="24"/>
  <c r="BW146" i="24"/>
  <c r="CJ132" i="24" l="1"/>
  <c r="CJ115" i="24"/>
  <c r="BX114" i="24"/>
  <c r="CJ103" i="24"/>
  <c r="CJ51" i="24"/>
  <c r="CJ101" i="24"/>
  <c r="BX100" i="24"/>
  <c r="CJ113" i="24"/>
  <c r="BX112" i="24"/>
  <c r="CN146" i="24"/>
  <c r="CN184" i="24"/>
  <c r="CN190" i="24"/>
  <c r="CJ201" i="24"/>
  <c r="CJ120" i="24"/>
  <c r="CJ121" i="24"/>
  <c r="BJ184" i="24"/>
  <c r="AW184" i="24"/>
  <c r="AG184" i="24"/>
  <c r="AJ184" i="24" s="1"/>
  <c r="AG146" i="24"/>
  <c r="AG158" i="24"/>
  <c r="CJ112" i="24" l="1"/>
  <c r="CJ100" i="24"/>
  <c r="CJ114" i="24"/>
  <c r="AJ158" i="24"/>
  <c r="AI184" i="24"/>
  <c r="CO184" i="24"/>
  <c r="CL184" i="24"/>
  <c r="CK184" i="24"/>
  <c r="CP184" i="24"/>
  <c r="CM184" i="24"/>
  <c r="BJ146" i="24"/>
  <c r="CP146" i="24" l="1"/>
  <c r="CM146" i="24"/>
  <c r="F85" i="24"/>
  <c r="F80" i="24"/>
  <c r="E114" i="24"/>
  <c r="CJ199" i="24" l="1"/>
  <c r="CI199" i="24"/>
  <c r="CH199" i="24"/>
  <c r="CG199" i="24"/>
  <c r="CF199" i="24"/>
  <c r="CE199" i="24"/>
  <c r="CD199" i="24"/>
  <c r="CC199" i="24"/>
  <c r="CB199" i="24"/>
  <c r="CA199" i="24"/>
  <c r="BZ199" i="24"/>
  <c r="BY199" i="24"/>
  <c r="BX199" i="24"/>
  <c r="BV199" i="24"/>
  <c r="BU199" i="24"/>
  <c r="BT199" i="24"/>
  <c r="BS199" i="24"/>
  <c r="BR199" i="24"/>
  <c r="BQ199" i="24"/>
  <c r="BP199" i="24"/>
  <c r="BO199" i="24"/>
  <c r="BN199" i="24"/>
  <c r="BM199" i="24"/>
  <c r="BL199" i="24"/>
  <c r="BI199" i="24"/>
  <c r="BH199" i="24"/>
  <c r="BG199" i="24"/>
  <c r="BF199" i="24"/>
  <c r="BE199" i="24"/>
  <c r="BD199" i="24"/>
  <c r="BC199" i="24"/>
  <c r="BB199" i="24"/>
  <c r="BA199" i="24"/>
  <c r="AZ199" i="24"/>
  <c r="AY199" i="24"/>
  <c r="AV199" i="24"/>
  <c r="AU199" i="24"/>
  <c r="AT199" i="24"/>
  <c r="AS199" i="24"/>
  <c r="AR199" i="24"/>
  <c r="AQ199" i="24"/>
  <c r="AP199" i="24"/>
  <c r="AO199" i="24"/>
  <c r="AN199" i="24"/>
  <c r="AM199" i="24"/>
  <c r="AL199" i="24"/>
  <c r="AH199" i="24"/>
  <c r="AF199" i="24"/>
  <c r="AE199" i="24"/>
  <c r="AD199" i="24"/>
  <c r="AC199" i="24"/>
  <c r="AB199" i="24"/>
  <c r="AA199" i="24"/>
  <c r="Z199" i="24"/>
  <c r="Y199" i="24"/>
  <c r="X199" i="24"/>
  <c r="W199" i="24"/>
  <c r="V199" i="24"/>
  <c r="U199" i="24"/>
  <c r="T199" i="24"/>
  <c r="S199" i="24"/>
  <c r="R199" i="24"/>
  <c r="Q199" i="24"/>
  <c r="P199" i="24"/>
  <c r="O199" i="24"/>
  <c r="N199" i="24"/>
  <c r="M199" i="24"/>
  <c r="L199" i="24"/>
  <c r="K199" i="24"/>
  <c r="J199" i="24"/>
  <c r="I199" i="24"/>
  <c r="H199" i="24"/>
  <c r="G199" i="24"/>
  <c r="F199" i="24"/>
  <c r="CJ185" i="24"/>
  <c r="CJ183" i="24" s="1"/>
  <c r="CI185" i="24"/>
  <c r="CI183" i="24" s="1"/>
  <c r="CH185" i="24"/>
  <c r="CH183" i="24" s="1"/>
  <c r="CG185" i="24"/>
  <c r="CG183" i="24" s="1"/>
  <c r="CF185" i="24"/>
  <c r="CF183" i="24" s="1"/>
  <c r="CE185" i="24"/>
  <c r="CE183" i="24" s="1"/>
  <c r="CD185" i="24"/>
  <c r="CD183" i="24" s="1"/>
  <c r="CC185" i="24"/>
  <c r="CC183" i="24" s="1"/>
  <c r="CB185" i="24"/>
  <c r="CB183" i="24" s="1"/>
  <c r="CA185" i="24"/>
  <c r="CA183" i="24" s="1"/>
  <c r="BZ185" i="24"/>
  <c r="BZ183" i="24" s="1"/>
  <c r="BY185" i="24"/>
  <c r="BY183" i="24" s="1"/>
  <c r="BX185" i="24"/>
  <c r="BX183" i="24" s="1"/>
  <c r="BV185" i="24"/>
  <c r="BV183" i="24" s="1"/>
  <c r="BU185" i="24"/>
  <c r="BU183" i="24" s="1"/>
  <c r="BT185" i="24"/>
  <c r="BT183" i="24" s="1"/>
  <c r="BS185" i="24"/>
  <c r="BS183" i="24" s="1"/>
  <c r="BR185" i="24"/>
  <c r="BR183" i="24" s="1"/>
  <c r="BQ185" i="24"/>
  <c r="BQ183" i="24" s="1"/>
  <c r="BP185" i="24"/>
  <c r="BP183" i="24" s="1"/>
  <c r="BO185" i="24"/>
  <c r="BO183" i="24" s="1"/>
  <c r="BN185" i="24"/>
  <c r="BN183" i="24" s="1"/>
  <c r="BM185" i="24"/>
  <c r="BM183" i="24" s="1"/>
  <c r="BL185" i="24"/>
  <c r="BL183" i="24" s="1"/>
  <c r="BI185" i="24"/>
  <c r="BI183" i="24" s="1"/>
  <c r="BH185" i="24"/>
  <c r="BH183" i="24" s="1"/>
  <c r="BG185" i="24"/>
  <c r="BG183" i="24" s="1"/>
  <c r="BF185" i="24"/>
  <c r="BF183" i="24" s="1"/>
  <c r="BE185" i="24"/>
  <c r="BE183" i="24" s="1"/>
  <c r="BD185" i="24"/>
  <c r="BD183" i="24" s="1"/>
  <c r="BC185" i="24"/>
  <c r="BC183" i="24" s="1"/>
  <c r="BB185" i="24"/>
  <c r="BB183" i="24" s="1"/>
  <c r="BA185" i="24"/>
  <c r="BA183" i="24" s="1"/>
  <c r="AZ185" i="24"/>
  <c r="AZ183" i="24" s="1"/>
  <c r="AY185" i="24"/>
  <c r="AY183" i="24" s="1"/>
  <c r="AV185" i="24"/>
  <c r="AV183" i="24" s="1"/>
  <c r="AU185" i="24"/>
  <c r="AU183" i="24" s="1"/>
  <c r="AT185" i="24"/>
  <c r="AT183" i="24" s="1"/>
  <c r="AS185" i="24"/>
  <c r="AS183" i="24" s="1"/>
  <c r="AR185" i="24"/>
  <c r="AR183" i="24" s="1"/>
  <c r="AQ185" i="24"/>
  <c r="AQ183" i="24" s="1"/>
  <c r="AP185" i="24"/>
  <c r="AP183" i="24" s="1"/>
  <c r="AO185" i="24"/>
  <c r="AO183" i="24" s="1"/>
  <c r="AN185" i="24"/>
  <c r="AN183" i="24" s="1"/>
  <c r="AM185" i="24"/>
  <c r="AM183" i="24" s="1"/>
  <c r="AL185" i="24"/>
  <c r="AL183" i="24" s="1"/>
  <c r="AH185" i="24"/>
  <c r="AH183" i="24" s="1"/>
  <c r="AF185" i="24"/>
  <c r="AF183" i="24" s="1"/>
  <c r="AE185" i="24"/>
  <c r="AE183" i="24" s="1"/>
  <c r="AD185" i="24"/>
  <c r="AD183" i="24" s="1"/>
  <c r="AC185" i="24"/>
  <c r="AC183" i="24" s="1"/>
  <c r="AB185" i="24"/>
  <c r="AB183" i="24" s="1"/>
  <c r="AA185" i="24"/>
  <c r="AA183" i="24" s="1"/>
  <c r="Z185" i="24"/>
  <c r="Z183" i="24" s="1"/>
  <c r="Y185" i="24"/>
  <c r="Y183" i="24" s="1"/>
  <c r="X185" i="24"/>
  <c r="X183" i="24" s="1"/>
  <c r="W185" i="24"/>
  <c r="W183" i="24" s="1"/>
  <c r="V185" i="24"/>
  <c r="V183" i="24" s="1"/>
  <c r="U185" i="24"/>
  <c r="U183" i="24" s="1"/>
  <c r="T185" i="24"/>
  <c r="T183" i="24" s="1"/>
  <c r="S185" i="24"/>
  <c r="S183" i="24" s="1"/>
  <c r="R185" i="24"/>
  <c r="R183" i="24" s="1"/>
  <c r="Q185" i="24"/>
  <c r="Q183" i="24" s="1"/>
  <c r="P185" i="24"/>
  <c r="P183" i="24" s="1"/>
  <c r="O185" i="24"/>
  <c r="O183" i="24" s="1"/>
  <c r="N185" i="24"/>
  <c r="N183" i="24" s="1"/>
  <c r="M185" i="24"/>
  <c r="M183" i="24" s="1"/>
  <c r="L185" i="24"/>
  <c r="L183" i="24" s="1"/>
  <c r="K185" i="24"/>
  <c r="K183" i="24" s="1"/>
  <c r="J185" i="24"/>
  <c r="J183" i="24" s="1"/>
  <c r="I185" i="24"/>
  <c r="I183" i="24" s="1"/>
  <c r="H185" i="24"/>
  <c r="H183" i="24" s="1"/>
  <c r="G185" i="24"/>
  <c r="G183" i="24" s="1"/>
  <c r="F185" i="24"/>
  <c r="F183" i="24" s="1"/>
  <c r="CJ192" i="24"/>
  <c r="CJ191" i="24" s="1"/>
  <c r="CI192" i="24"/>
  <c r="CI191" i="24" s="1"/>
  <c r="CH192" i="24"/>
  <c r="CH191" i="24" s="1"/>
  <c r="CG192" i="24"/>
  <c r="CG191" i="24" s="1"/>
  <c r="CF192" i="24"/>
  <c r="CF191" i="24" s="1"/>
  <c r="CE192" i="24"/>
  <c r="CE191" i="24" s="1"/>
  <c r="CD192" i="24"/>
  <c r="CD191" i="24" s="1"/>
  <c r="CC192" i="24"/>
  <c r="CC191" i="24" s="1"/>
  <c r="CB192" i="24"/>
  <c r="CB191" i="24" s="1"/>
  <c r="CA192" i="24"/>
  <c r="CA191" i="24" s="1"/>
  <c r="BZ192" i="24"/>
  <c r="BZ191" i="24" s="1"/>
  <c r="BY192" i="24"/>
  <c r="BY191" i="24" s="1"/>
  <c r="BX192" i="24"/>
  <c r="BX191" i="24" s="1"/>
  <c r="BV192" i="24"/>
  <c r="BV191" i="24" s="1"/>
  <c r="BU192" i="24"/>
  <c r="BU191" i="24" s="1"/>
  <c r="BT192" i="24"/>
  <c r="BT191" i="24" s="1"/>
  <c r="BS192" i="24"/>
  <c r="BS191" i="24" s="1"/>
  <c r="BR192" i="24"/>
  <c r="BR191" i="24" s="1"/>
  <c r="BQ192" i="24"/>
  <c r="BQ191" i="24" s="1"/>
  <c r="BP192" i="24"/>
  <c r="BP191" i="24" s="1"/>
  <c r="BO192" i="24"/>
  <c r="BO191" i="24" s="1"/>
  <c r="BN192" i="24"/>
  <c r="BN191" i="24" s="1"/>
  <c r="BM192" i="24"/>
  <c r="BM191" i="24" s="1"/>
  <c r="BL192" i="24"/>
  <c r="BL191" i="24" s="1"/>
  <c r="BI192" i="24"/>
  <c r="BI191" i="24" s="1"/>
  <c r="BH192" i="24"/>
  <c r="BH191" i="24" s="1"/>
  <c r="BG192" i="24"/>
  <c r="BG191" i="24" s="1"/>
  <c r="BF192" i="24"/>
  <c r="BF191" i="24" s="1"/>
  <c r="BE192" i="24"/>
  <c r="BE191" i="24" s="1"/>
  <c r="BD192" i="24"/>
  <c r="BD191" i="24" s="1"/>
  <c r="BC192" i="24"/>
  <c r="BC191" i="24" s="1"/>
  <c r="BB192" i="24"/>
  <c r="BB191" i="24" s="1"/>
  <c r="BA192" i="24"/>
  <c r="BA191" i="24" s="1"/>
  <c r="AZ192" i="24"/>
  <c r="AZ191" i="24" s="1"/>
  <c r="AY192" i="24"/>
  <c r="AV192" i="24"/>
  <c r="AV191" i="24" s="1"/>
  <c r="AU192" i="24"/>
  <c r="AU191" i="24" s="1"/>
  <c r="AT192" i="24"/>
  <c r="AT191" i="24" s="1"/>
  <c r="AS192" i="24"/>
  <c r="AS191" i="24" s="1"/>
  <c r="AR192" i="24"/>
  <c r="AR191" i="24" s="1"/>
  <c r="AQ192" i="24"/>
  <c r="AQ191" i="24" s="1"/>
  <c r="AP192" i="24"/>
  <c r="AP191" i="24" s="1"/>
  <c r="AO192" i="24"/>
  <c r="AO191" i="24" s="1"/>
  <c r="AN192" i="24"/>
  <c r="AN191" i="24" s="1"/>
  <c r="AM192" i="24"/>
  <c r="AM191" i="24" s="1"/>
  <c r="AL192" i="24"/>
  <c r="AL191" i="24" s="1"/>
  <c r="AH192" i="24"/>
  <c r="AH191" i="24" s="1"/>
  <c r="AF192" i="24"/>
  <c r="AF191" i="24" s="1"/>
  <c r="AE192" i="24"/>
  <c r="AE191" i="24" s="1"/>
  <c r="AD192" i="24"/>
  <c r="AD191" i="24" s="1"/>
  <c r="AC192" i="24"/>
  <c r="AC191" i="24" s="1"/>
  <c r="AB192" i="24"/>
  <c r="AB191" i="24" s="1"/>
  <c r="AA192" i="24"/>
  <c r="AA191" i="24" s="1"/>
  <c r="Z192" i="24"/>
  <c r="Z191" i="24" s="1"/>
  <c r="Y192" i="24"/>
  <c r="Y191" i="24" s="1"/>
  <c r="X192" i="24"/>
  <c r="X191" i="24" s="1"/>
  <c r="W192" i="24"/>
  <c r="W191" i="24" s="1"/>
  <c r="V192" i="24"/>
  <c r="V191" i="24" s="1"/>
  <c r="U192" i="24"/>
  <c r="U191" i="24" s="1"/>
  <c r="T192" i="24"/>
  <c r="T191" i="24" s="1"/>
  <c r="S192" i="24"/>
  <c r="S191" i="24" s="1"/>
  <c r="R192" i="24"/>
  <c r="R191" i="24" s="1"/>
  <c r="Q192" i="24"/>
  <c r="Q191" i="24" s="1"/>
  <c r="P192" i="24"/>
  <c r="P191" i="24" s="1"/>
  <c r="O192" i="24"/>
  <c r="O191" i="24" s="1"/>
  <c r="N192" i="24"/>
  <c r="N191" i="24" s="1"/>
  <c r="M192" i="24"/>
  <c r="M191" i="24" s="1"/>
  <c r="L192" i="24"/>
  <c r="L191" i="24" s="1"/>
  <c r="K192" i="24"/>
  <c r="K191" i="24" s="1"/>
  <c r="J192" i="24"/>
  <c r="J191" i="24" s="1"/>
  <c r="I192" i="24"/>
  <c r="I191" i="24" s="1"/>
  <c r="H192" i="24"/>
  <c r="H191" i="24" s="1"/>
  <c r="G192" i="24"/>
  <c r="G191" i="24" s="1"/>
  <c r="F192" i="24"/>
  <c r="F191" i="24" s="1"/>
  <c r="CJ152" i="24"/>
  <c r="CI152" i="24"/>
  <c r="CH152" i="24"/>
  <c r="CG152" i="24"/>
  <c r="CF152" i="24"/>
  <c r="CE152" i="24"/>
  <c r="CD152" i="24"/>
  <c r="CC152" i="24"/>
  <c r="CB152" i="24"/>
  <c r="CA152" i="24"/>
  <c r="BZ152" i="24"/>
  <c r="BY152" i="24"/>
  <c r="BX152" i="24"/>
  <c r="BV152" i="24"/>
  <c r="BU152" i="24"/>
  <c r="BT152" i="24"/>
  <c r="BS152" i="24"/>
  <c r="BR152" i="24"/>
  <c r="BQ152" i="24"/>
  <c r="BP152" i="24"/>
  <c r="BO152" i="24"/>
  <c r="BN152" i="24"/>
  <c r="BM152" i="24"/>
  <c r="BL152" i="24"/>
  <c r="BI152" i="24"/>
  <c r="BH152" i="24"/>
  <c r="BG152" i="24"/>
  <c r="BF152" i="24"/>
  <c r="BE152" i="24"/>
  <c r="BD152" i="24"/>
  <c r="BC152" i="24"/>
  <c r="BB152" i="24"/>
  <c r="BA152" i="24"/>
  <c r="AZ152" i="24"/>
  <c r="AY152" i="24"/>
  <c r="AV152" i="24"/>
  <c r="AU152" i="24"/>
  <c r="AT152" i="24"/>
  <c r="AS152" i="24"/>
  <c r="AR152" i="24"/>
  <c r="AQ152" i="24"/>
  <c r="AP152" i="24"/>
  <c r="AO152" i="24"/>
  <c r="AN152" i="24"/>
  <c r="AM152" i="24"/>
  <c r="AL152" i="24"/>
  <c r="AH152" i="24"/>
  <c r="AF152" i="24"/>
  <c r="AE152" i="24"/>
  <c r="AD152" i="24"/>
  <c r="AC152" i="24"/>
  <c r="AB152" i="24"/>
  <c r="AA152" i="24"/>
  <c r="Z152" i="24"/>
  <c r="Y152" i="24"/>
  <c r="X152" i="24"/>
  <c r="W152" i="24"/>
  <c r="V152" i="24"/>
  <c r="U152" i="24"/>
  <c r="T152" i="24"/>
  <c r="S152" i="24"/>
  <c r="R152" i="24"/>
  <c r="Q152" i="24"/>
  <c r="P152" i="24"/>
  <c r="O152" i="24"/>
  <c r="N152" i="24"/>
  <c r="M152" i="24"/>
  <c r="L152" i="24"/>
  <c r="K152" i="24"/>
  <c r="J152" i="24"/>
  <c r="I152" i="24"/>
  <c r="H152" i="24"/>
  <c r="G152" i="24"/>
  <c r="F152" i="24"/>
  <c r="F176" i="24"/>
  <c r="F175" i="24" s="1"/>
  <c r="G176" i="24"/>
  <c r="G175" i="24" s="1"/>
  <c r="H176" i="24"/>
  <c r="H175" i="24" s="1"/>
  <c r="I176" i="24"/>
  <c r="I175" i="24" s="1"/>
  <c r="J176" i="24"/>
  <c r="J175" i="24" s="1"/>
  <c r="K176" i="24"/>
  <c r="K175" i="24" s="1"/>
  <c r="L176" i="24"/>
  <c r="L175" i="24" s="1"/>
  <c r="M176" i="24"/>
  <c r="M175" i="24" s="1"/>
  <c r="N176" i="24"/>
  <c r="N175" i="24" s="1"/>
  <c r="O176" i="24"/>
  <c r="O175" i="24" s="1"/>
  <c r="P176" i="24"/>
  <c r="P175" i="24" s="1"/>
  <c r="Q176" i="24"/>
  <c r="Q175" i="24" s="1"/>
  <c r="R176" i="24"/>
  <c r="R175" i="24" s="1"/>
  <c r="S176" i="24"/>
  <c r="S175" i="24" s="1"/>
  <c r="T176" i="24"/>
  <c r="T175" i="24" s="1"/>
  <c r="U176" i="24"/>
  <c r="U175" i="24" s="1"/>
  <c r="V176" i="24"/>
  <c r="V175" i="24" s="1"/>
  <c r="W176" i="24"/>
  <c r="W175" i="24" s="1"/>
  <c r="X176" i="24"/>
  <c r="X175" i="24" s="1"/>
  <c r="Y176" i="24"/>
  <c r="Y175" i="24" s="1"/>
  <c r="Z176" i="24"/>
  <c r="Z175" i="24" s="1"/>
  <c r="AA176" i="24"/>
  <c r="AA175" i="24" s="1"/>
  <c r="AB176" i="24"/>
  <c r="AB175" i="24" s="1"/>
  <c r="AC176" i="24"/>
  <c r="AC175" i="24" s="1"/>
  <c r="AD176" i="24"/>
  <c r="AD175" i="24" s="1"/>
  <c r="AE176" i="24"/>
  <c r="AE175" i="24" s="1"/>
  <c r="AF176" i="24"/>
  <c r="AF175" i="24" s="1"/>
  <c r="AH176" i="24"/>
  <c r="AH175" i="24" s="1"/>
  <c r="AL176" i="24"/>
  <c r="AL175" i="24" s="1"/>
  <c r="AM176" i="24"/>
  <c r="AM175" i="24" s="1"/>
  <c r="AN176" i="24"/>
  <c r="AN175" i="24" s="1"/>
  <c r="AO176" i="24"/>
  <c r="AO175" i="24" s="1"/>
  <c r="AP176" i="24"/>
  <c r="AP175" i="24" s="1"/>
  <c r="AQ176" i="24"/>
  <c r="AQ175" i="24" s="1"/>
  <c r="AR176" i="24"/>
  <c r="AR175" i="24" s="1"/>
  <c r="AS176" i="24"/>
  <c r="AS175" i="24" s="1"/>
  <c r="AT176" i="24"/>
  <c r="AT175" i="24" s="1"/>
  <c r="AU176" i="24"/>
  <c r="AU175" i="24" s="1"/>
  <c r="AV176" i="24"/>
  <c r="AV175" i="24" s="1"/>
  <c r="AY176" i="24"/>
  <c r="AZ176" i="24"/>
  <c r="AZ175" i="24" s="1"/>
  <c r="BA176" i="24"/>
  <c r="BA175" i="24" s="1"/>
  <c r="BB176" i="24"/>
  <c r="BB175" i="24" s="1"/>
  <c r="BC176" i="24"/>
  <c r="BC175" i="24" s="1"/>
  <c r="BD176" i="24"/>
  <c r="BD175" i="24" s="1"/>
  <c r="BE176" i="24"/>
  <c r="BE175" i="24" s="1"/>
  <c r="BF176" i="24"/>
  <c r="BF175" i="24" s="1"/>
  <c r="BG176" i="24"/>
  <c r="BG175" i="24" s="1"/>
  <c r="BH176" i="24"/>
  <c r="BH175" i="24" s="1"/>
  <c r="BI176" i="24"/>
  <c r="BI175" i="24" s="1"/>
  <c r="BL176" i="24"/>
  <c r="BL175" i="24" s="1"/>
  <c r="BM176" i="24"/>
  <c r="BM175" i="24" s="1"/>
  <c r="BN176" i="24"/>
  <c r="BN175" i="24" s="1"/>
  <c r="BO176" i="24"/>
  <c r="BO175" i="24" s="1"/>
  <c r="BP176" i="24"/>
  <c r="BP175" i="24" s="1"/>
  <c r="BQ176" i="24"/>
  <c r="BQ175" i="24" s="1"/>
  <c r="BR176" i="24"/>
  <c r="BR175" i="24" s="1"/>
  <c r="BS176" i="24"/>
  <c r="BS175" i="24" s="1"/>
  <c r="BT176" i="24"/>
  <c r="BT175" i="24" s="1"/>
  <c r="BU176" i="24"/>
  <c r="BU175" i="24" s="1"/>
  <c r="BV176" i="24"/>
  <c r="BV175" i="24" s="1"/>
  <c r="BX176" i="24"/>
  <c r="BX175" i="24" s="1"/>
  <c r="BY176" i="24"/>
  <c r="BY175" i="24" s="1"/>
  <c r="BZ176" i="24"/>
  <c r="BZ175" i="24" s="1"/>
  <c r="CA176" i="24"/>
  <c r="CA175" i="24" s="1"/>
  <c r="CB176" i="24"/>
  <c r="CB175" i="24" s="1"/>
  <c r="CC176" i="24"/>
  <c r="CC175" i="24" s="1"/>
  <c r="CD176" i="24"/>
  <c r="CD175" i="24" s="1"/>
  <c r="CE176" i="24"/>
  <c r="CE175" i="24" s="1"/>
  <c r="CF176" i="24"/>
  <c r="CF175" i="24" s="1"/>
  <c r="CG176" i="24"/>
  <c r="CG175" i="24" s="1"/>
  <c r="CH176" i="24"/>
  <c r="CH175" i="24" s="1"/>
  <c r="CI176" i="24"/>
  <c r="CI175" i="24" s="1"/>
  <c r="CJ176" i="24"/>
  <c r="F168" i="24"/>
  <c r="F167" i="24" s="1"/>
  <c r="G168" i="24"/>
  <c r="G167" i="24" s="1"/>
  <c r="H168" i="24"/>
  <c r="H167" i="24" s="1"/>
  <c r="I168" i="24"/>
  <c r="I167" i="24" s="1"/>
  <c r="J168" i="24"/>
  <c r="J167" i="24" s="1"/>
  <c r="K168" i="24"/>
  <c r="K167" i="24" s="1"/>
  <c r="L168" i="24"/>
  <c r="L167" i="24" s="1"/>
  <c r="M168" i="24"/>
  <c r="M167" i="24" s="1"/>
  <c r="N168" i="24"/>
  <c r="N167" i="24" s="1"/>
  <c r="O168" i="24"/>
  <c r="O167" i="24" s="1"/>
  <c r="P167" i="24"/>
  <c r="Q167" i="24"/>
  <c r="R168" i="24"/>
  <c r="R167" i="24" s="1"/>
  <c r="S168" i="24"/>
  <c r="S167" i="24" s="1"/>
  <c r="T168" i="24"/>
  <c r="T167" i="24" s="1"/>
  <c r="U168" i="24"/>
  <c r="U167" i="24" s="1"/>
  <c r="V168" i="24"/>
  <c r="V167" i="24" s="1"/>
  <c r="W168" i="24"/>
  <c r="W167" i="24" s="1"/>
  <c r="X168" i="24"/>
  <c r="X167" i="24" s="1"/>
  <c r="Y168" i="24"/>
  <c r="Y167" i="24" s="1"/>
  <c r="Z168" i="24"/>
  <c r="Z167" i="24" s="1"/>
  <c r="AA168" i="24"/>
  <c r="AA167" i="24" s="1"/>
  <c r="AB168" i="24"/>
  <c r="AB167" i="24" s="1"/>
  <c r="AC168" i="24"/>
  <c r="AC167" i="24" s="1"/>
  <c r="AD168" i="24"/>
  <c r="AD167" i="24" s="1"/>
  <c r="AE168" i="24"/>
  <c r="AE167" i="24" s="1"/>
  <c r="AF168" i="24"/>
  <c r="AF167" i="24" s="1"/>
  <c r="AH168" i="24"/>
  <c r="AH167" i="24" s="1"/>
  <c r="AL168" i="24"/>
  <c r="AL167" i="24" s="1"/>
  <c r="AM168" i="24"/>
  <c r="AM167" i="24" s="1"/>
  <c r="AN168" i="24"/>
  <c r="AN167" i="24" s="1"/>
  <c r="AO168" i="24"/>
  <c r="AO167" i="24" s="1"/>
  <c r="AP168" i="24"/>
  <c r="AP167" i="24" s="1"/>
  <c r="AQ168" i="24"/>
  <c r="AQ167" i="24" s="1"/>
  <c r="AR168" i="24"/>
  <c r="AR167" i="24" s="1"/>
  <c r="AS168" i="24"/>
  <c r="AS167" i="24" s="1"/>
  <c r="AT168" i="24"/>
  <c r="AT167" i="24" s="1"/>
  <c r="AU168" i="24"/>
  <c r="AU167" i="24" s="1"/>
  <c r="AV168" i="24"/>
  <c r="AV167" i="24" s="1"/>
  <c r="AY168" i="24"/>
  <c r="AZ168" i="24"/>
  <c r="AZ167" i="24" s="1"/>
  <c r="BA168" i="24"/>
  <c r="BA167" i="24" s="1"/>
  <c r="BB168" i="24"/>
  <c r="BB167" i="24" s="1"/>
  <c r="BC168" i="24"/>
  <c r="BC167" i="24" s="1"/>
  <c r="BD168" i="24"/>
  <c r="BD167" i="24" s="1"/>
  <c r="BE168" i="24"/>
  <c r="BE167" i="24" s="1"/>
  <c r="BF168" i="24"/>
  <c r="BF167" i="24" s="1"/>
  <c r="BG168" i="24"/>
  <c r="BG167" i="24" s="1"/>
  <c r="BH168" i="24"/>
  <c r="BH167" i="24" s="1"/>
  <c r="BI168" i="24"/>
  <c r="BI167" i="24" s="1"/>
  <c r="BL168" i="24"/>
  <c r="BL167" i="24" s="1"/>
  <c r="BM168" i="24"/>
  <c r="BM167" i="24" s="1"/>
  <c r="BN168" i="24"/>
  <c r="BN167" i="24" s="1"/>
  <c r="BO168" i="24"/>
  <c r="BO167" i="24" s="1"/>
  <c r="BP168" i="24"/>
  <c r="BP167" i="24" s="1"/>
  <c r="BQ168" i="24"/>
  <c r="BQ167" i="24" s="1"/>
  <c r="BR168" i="24"/>
  <c r="BR167" i="24" s="1"/>
  <c r="BS168" i="24"/>
  <c r="BS167" i="24" s="1"/>
  <c r="BT168" i="24"/>
  <c r="BT167" i="24" s="1"/>
  <c r="BU168" i="24"/>
  <c r="BU167" i="24" s="1"/>
  <c r="BV168" i="24"/>
  <c r="BV167" i="24" s="1"/>
  <c r="BX168" i="24"/>
  <c r="BX167" i="24" s="1"/>
  <c r="BY168" i="24"/>
  <c r="BY167" i="24" s="1"/>
  <c r="BZ168" i="24"/>
  <c r="BZ167" i="24" s="1"/>
  <c r="CA168" i="24"/>
  <c r="CA167" i="24" s="1"/>
  <c r="CB167" i="24"/>
  <c r="CC168" i="24"/>
  <c r="CC167" i="24" s="1"/>
  <c r="CD168" i="24"/>
  <c r="CD167" i="24" s="1"/>
  <c r="CE168" i="24"/>
  <c r="CE167" i="24" s="1"/>
  <c r="CF168" i="24"/>
  <c r="CF167" i="24" s="1"/>
  <c r="CG168" i="24"/>
  <c r="CG167" i="24" s="1"/>
  <c r="CH168" i="24"/>
  <c r="CH167" i="24" s="1"/>
  <c r="CI168" i="24"/>
  <c r="CI167" i="24" s="1"/>
  <c r="CJ168" i="24"/>
  <c r="F160" i="24"/>
  <c r="F159" i="24" s="1"/>
  <c r="G160" i="24"/>
  <c r="G159" i="24" s="1"/>
  <c r="H160" i="24"/>
  <c r="H159" i="24" s="1"/>
  <c r="I160" i="24"/>
  <c r="I159" i="24" s="1"/>
  <c r="J160" i="24"/>
  <c r="J159" i="24" s="1"/>
  <c r="K160" i="24"/>
  <c r="K159" i="24" s="1"/>
  <c r="L160" i="24"/>
  <c r="L159" i="24" s="1"/>
  <c r="M160" i="24"/>
  <c r="M159" i="24" s="1"/>
  <c r="N160" i="24"/>
  <c r="N159" i="24" s="1"/>
  <c r="O160" i="24"/>
  <c r="O159" i="24" s="1"/>
  <c r="P160" i="24"/>
  <c r="P159" i="24" s="1"/>
  <c r="Q160" i="24"/>
  <c r="Q159" i="24" s="1"/>
  <c r="R160" i="24"/>
  <c r="R159" i="24" s="1"/>
  <c r="S160" i="24"/>
  <c r="S159" i="24" s="1"/>
  <c r="T160" i="24"/>
  <c r="T159" i="24" s="1"/>
  <c r="U160" i="24"/>
  <c r="U159" i="24" s="1"/>
  <c r="V160" i="24"/>
  <c r="V159" i="24" s="1"/>
  <c r="W160" i="24"/>
  <c r="W159" i="24" s="1"/>
  <c r="X160" i="24"/>
  <c r="X159" i="24" s="1"/>
  <c r="Y160" i="24"/>
  <c r="Y159" i="24" s="1"/>
  <c r="Z160" i="24"/>
  <c r="Z159" i="24" s="1"/>
  <c r="AA160" i="24"/>
  <c r="AA159" i="24" s="1"/>
  <c r="AB160" i="24"/>
  <c r="AB159" i="24" s="1"/>
  <c r="AC160" i="24"/>
  <c r="AC159" i="24" s="1"/>
  <c r="AD160" i="24"/>
  <c r="AD159" i="24" s="1"/>
  <c r="AE160" i="24"/>
  <c r="AE159" i="24" s="1"/>
  <c r="AF160" i="24"/>
  <c r="AF159" i="24" s="1"/>
  <c r="AH160" i="24"/>
  <c r="AH159" i="24" s="1"/>
  <c r="AL160" i="24"/>
  <c r="AL159" i="24" s="1"/>
  <c r="AM160" i="24"/>
  <c r="AM159" i="24" s="1"/>
  <c r="AN160" i="24"/>
  <c r="AN159" i="24" s="1"/>
  <c r="AO160" i="24"/>
  <c r="AO159" i="24" s="1"/>
  <c r="AP160" i="24"/>
  <c r="AP159" i="24" s="1"/>
  <c r="AQ160" i="24"/>
  <c r="AQ159" i="24" s="1"/>
  <c r="AR160" i="24"/>
  <c r="AR159" i="24" s="1"/>
  <c r="AS160" i="24"/>
  <c r="AS159" i="24" s="1"/>
  <c r="AT160" i="24"/>
  <c r="AT159" i="24" s="1"/>
  <c r="AU160" i="24"/>
  <c r="AU159" i="24" s="1"/>
  <c r="AV160" i="24"/>
  <c r="AV159" i="24" s="1"/>
  <c r="AY160" i="24"/>
  <c r="AZ160" i="24"/>
  <c r="AZ159" i="24" s="1"/>
  <c r="BA160" i="24"/>
  <c r="BA159" i="24" s="1"/>
  <c r="BB160" i="24"/>
  <c r="BB159" i="24" s="1"/>
  <c r="BC160" i="24"/>
  <c r="BC159" i="24" s="1"/>
  <c r="BD160" i="24"/>
  <c r="BD159" i="24" s="1"/>
  <c r="BE160" i="24"/>
  <c r="BE159" i="24" s="1"/>
  <c r="BF160" i="24"/>
  <c r="BF159" i="24" s="1"/>
  <c r="BG160" i="24"/>
  <c r="BG159" i="24" s="1"/>
  <c r="BH160" i="24"/>
  <c r="BH159" i="24" s="1"/>
  <c r="BI160" i="24"/>
  <c r="BI159" i="24" s="1"/>
  <c r="BL160" i="24"/>
  <c r="BL159" i="24" s="1"/>
  <c r="BM160" i="24"/>
  <c r="BM159" i="24" s="1"/>
  <c r="BN160" i="24"/>
  <c r="BN159" i="24" s="1"/>
  <c r="BO160" i="24"/>
  <c r="BO159" i="24" s="1"/>
  <c r="BP160" i="24"/>
  <c r="BP159" i="24" s="1"/>
  <c r="BQ160" i="24"/>
  <c r="BQ159" i="24" s="1"/>
  <c r="BR160" i="24"/>
  <c r="BR159" i="24" s="1"/>
  <c r="BS160" i="24"/>
  <c r="BS159" i="24" s="1"/>
  <c r="BT160" i="24"/>
  <c r="BT159" i="24" s="1"/>
  <c r="BU160" i="24"/>
  <c r="BU159" i="24" s="1"/>
  <c r="BV160" i="24"/>
  <c r="BV159" i="24" s="1"/>
  <c r="BX160" i="24"/>
  <c r="BX159" i="24" s="1"/>
  <c r="BY160" i="24"/>
  <c r="BY159" i="24" s="1"/>
  <c r="BZ160" i="24"/>
  <c r="BZ159" i="24" s="1"/>
  <c r="CA160" i="24"/>
  <c r="CA159" i="24" s="1"/>
  <c r="CB160" i="24"/>
  <c r="CB159" i="24" s="1"/>
  <c r="CC160" i="24"/>
  <c r="CC159" i="24" s="1"/>
  <c r="CD160" i="24"/>
  <c r="CD159" i="24" s="1"/>
  <c r="CE160" i="24"/>
  <c r="CE159" i="24" s="1"/>
  <c r="CF160" i="24"/>
  <c r="CF159" i="24" s="1"/>
  <c r="CG160" i="24"/>
  <c r="CG159" i="24" s="1"/>
  <c r="CH160" i="24"/>
  <c r="CH159" i="24" s="1"/>
  <c r="CI160" i="24"/>
  <c r="CI159" i="24" s="1"/>
  <c r="CJ160" i="24"/>
  <c r="F131" i="24"/>
  <c r="G131" i="24"/>
  <c r="H131" i="24"/>
  <c r="I131" i="24"/>
  <c r="J131" i="24"/>
  <c r="K131" i="24"/>
  <c r="L131" i="24"/>
  <c r="M131" i="24"/>
  <c r="N131" i="24"/>
  <c r="O131" i="24"/>
  <c r="P131" i="24"/>
  <c r="Q131" i="24"/>
  <c r="R131" i="24"/>
  <c r="S131" i="24"/>
  <c r="T131" i="24"/>
  <c r="U131" i="24"/>
  <c r="V131" i="24"/>
  <c r="W131" i="24"/>
  <c r="X131" i="24"/>
  <c r="Y131" i="24"/>
  <c r="Z131" i="24"/>
  <c r="AA131" i="24"/>
  <c r="AB131" i="24"/>
  <c r="AC131" i="24"/>
  <c r="AD131" i="24"/>
  <c r="AE131" i="24"/>
  <c r="AF131" i="24"/>
  <c r="AH131" i="24"/>
  <c r="AL131" i="24"/>
  <c r="AM131" i="24"/>
  <c r="AN131" i="24"/>
  <c r="AO131" i="24"/>
  <c r="AP131" i="24"/>
  <c r="AQ131" i="24"/>
  <c r="AR131" i="24"/>
  <c r="AS131" i="24"/>
  <c r="AT131" i="24"/>
  <c r="AU131" i="24"/>
  <c r="AV131" i="24"/>
  <c r="AY131" i="24"/>
  <c r="AZ131" i="24"/>
  <c r="BA131" i="24"/>
  <c r="BB131" i="24"/>
  <c r="BC131" i="24"/>
  <c r="BD131" i="24"/>
  <c r="BE131" i="24"/>
  <c r="BF131" i="24"/>
  <c r="BG131" i="24"/>
  <c r="BH131" i="24"/>
  <c r="BI131" i="24"/>
  <c r="BL131" i="24"/>
  <c r="BM131" i="24"/>
  <c r="BN131" i="24"/>
  <c r="BO131" i="24"/>
  <c r="BP131" i="24"/>
  <c r="BQ131" i="24"/>
  <c r="BR131" i="24"/>
  <c r="BS131" i="24"/>
  <c r="BT131" i="24"/>
  <c r="BU131" i="24"/>
  <c r="BV131" i="24"/>
  <c r="BX131" i="24"/>
  <c r="BY131" i="24"/>
  <c r="BZ131" i="24"/>
  <c r="CA131" i="24"/>
  <c r="CB131" i="24"/>
  <c r="CC131" i="24"/>
  <c r="CD131" i="24"/>
  <c r="CE131" i="24"/>
  <c r="CF131" i="24"/>
  <c r="CG131" i="24"/>
  <c r="CH131" i="24"/>
  <c r="CI131" i="24"/>
  <c r="CJ131" i="24"/>
  <c r="F147" i="24"/>
  <c r="G147" i="24"/>
  <c r="H147" i="24"/>
  <c r="I147" i="24"/>
  <c r="J147" i="24"/>
  <c r="K147" i="24"/>
  <c r="L147" i="24"/>
  <c r="M147" i="24"/>
  <c r="N147" i="24"/>
  <c r="O147" i="24"/>
  <c r="P147" i="24"/>
  <c r="Q147" i="24"/>
  <c r="R147" i="24"/>
  <c r="S147" i="24"/>
  <c r="T147" i="24"/>
  <c r="U147" i="24"/>
  <c r="V147" i="24"/>
  <c r="W147" i="24"/>
  <c r="X147" i="24"/>
  <c r="Y147" i="24"/>
  <c r="Z147" i="24"/>
  <c r="AA147" i="24"/>
  <c r="AB147" i="24"/>
  <c r="AC147" i="24"/>
  <c r="AD147" i="24"/>
  <c r="AE147" i="24"/>
  <c r="AF147" i="24"/>
  <c r="AH147" i="24"/>
  <c r="AL147" i="24"/>
  <c r="AM147" i="24"/>
  <c r="AN147" i="24"/>
  <c r="AO147" i="24"/>
  <c r="AP147" i="24"/>
  <c r="AQ147" i="24"/>
  <c r="AR147" i="24"/>
  <c r="AS147" i="24"/>
  <c r="AT147" i="24"/>
  <c r="AU147" i="24"/>
  <c r="AV147" i="24"/>
  <c r="AY147" i="24"/>
  <c r="AZ147" i="24"/>
  <c r="BA147" i="24"/>
  <c r="BB147" i="24"/>
  <c r="BC147" i="24"/>
  <c r="BD147" i="24"/>
  <c r="BE147" i="24"/>
  <c r="BF147" i="24"/>
  <c r="BG147" i="24"/>
  <c r="BH147" i="24"/>
  <c r="BI147" i="24"/>
  <c r="BL147" i="24"/>
  <c r="BM147" i="24"/>
  <c r="BN147" i="24"/>
  <c r="BO147" i="24"/>
  <c r="BP147" i="24"/>
  <c r="BQ147" i="24"/>
  <c r="BR147" i="24"/>
  <c r="BS147" i="24"/>
  <c r="BT147" i="24"/>
  <c r="BU147" i="24"/>
  <c r="BV147" i="24"/>
  <c r="BX147" i="24"/>
  <c r="BY147" i="24"/>
  <c r="BZ147" i="24"/>
  <c r="CA147" i="24"/>
  <c r="CB147" i="24"/>
  <c r="CC147" i="24"/>
  <c r="CD147" i="24"/>
  <c r="CE147" i="24"/>
  <c r="CF147" i="24"/>
  <c r="CG147" i="24"/>
  <c r="CH147" i="24"/>
  <c r="CI147" i="24"/>
  <c r="CJ147" i="24"/>
  <c r="AE113" i="24"/>
  <c r="AD113" i="24"/>
  <c r="AE115" i="24"/>
  <c r="AD115" i="24"/>
  <c r="AC125" i="24"/>
  <c r="AB125" i="24"/>
  <c r="AA125" i="24"/>
  <c r="Z125" i="24"/>
  <c r="Y125" i="24"/>
  <c r="X125" i="24"/>
  <c r="W125" i="24"/>
  <c r="V125" i="24"/>
  <c r="U125" i="24"/>
  <c r="T125" i="24"/>
  <c r="S125" i="24"/>
  <c r="R125" i="24"/>
  <c r="Q125" i="24"/>
  <c r="P125" i="24"/>
  <c r="O125" i="24"/>
  <c r="N125" i="24"/>
  <c r="M125" i="24"/>
  <c r="L125" i="24"/>
  <c r="K125" i="24"/>
  <c r="J125" i="24"/>
  <c r="I125" i="24"/>
  <c r="H125" i="24"/>
  <c r="G125" i="24"/>
  <c r="AC107" i="24"/>
  <c r="AB107" i="24"/>
  <c r="AA107" i="24"/>
  <c r="Z107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AC103" i="24"/>
  <c r="AB103" i="24"/>
  <c r="AA103" i="24"/>
  <c r="Z103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AC96" i="24"/>
  <c r="AB96" i="24"/>
  <c r="AA96" i="24"/>
  <c r="Z96" i="24"/>
  <c r="Y96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AC90" i="24"/>
  <c r="AB90" i="24"/>
  <c r="AA90" i="24"/>
  <c r="Z90" i="24"/>
  <c r="Y90" i="24"/>
  <c r="X90" i="24"/>
  <c r="W90" i="24"/>
  <c r="V90" i="24"/>
  <c r="U90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AC87" i="24"/>
  <c r="AB87" i="24"/>
  <c r="AA87" i="24"/>
  <c r="Z87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AC83" i="24"/>
  <c r="AB83" i="24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AC75" i="24"/>
  <c r="AB75" i="24"/>
  <c r="AA75" i="24"/>
  <c r="Z75" i="24"/>
  <c r="Y75" i="24"/>
  <c r="X75" i="24"/>
  <c r="W75" i="24"/>
  <c r="V75" i="24"/>
  <c r="U75" i="24"/>
  <c r="T75" i="24"/>
  <c r="S75" i="24"/>
  <c r="R75" i="24"/>
  <c r="Q75" i="24"/>
  <c r="P75" i="24"/>
  <c r="O75" i="24"/>
  <c r="N75" i="24"/>
  <c r="M75" i="24"/>
  <c r="L75" i="24"/>
  <c r="K75" i="24"/>
  <c r="J75" i="24"/>
  <c r="I75" i="24"/>
  <c r="H75" i="24"/>
  <c r="G75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AC63" i="24"/>
  <c r="AB63" i="24"/>
  <c r="AA63" i="24"/>
  <c r="Z63" i="24"/>
  <c r="Y63" i="24"/>
  <c r="X63" i="24"/>
  <c r="W63" i="24"/>
  <c r="V63" i="24"/>
  <c r="U63" i="24"/>
  <c r="T63" i="24"/>
  <c r="S63" i="24"/>
  <c r="R63" i="24"/>
  <c r="Q63" i="24"/>
  <c r="P63" i="24"/>
  <c r="O63" i="24"/>
  <c r="N63" i="24"/>
  <c r="M63" i="24"/>
  <c r="L63" i="24"/>
  <c r="K63" i="24"/>
  <c r="J63" i="24"/>
  <c r="I63" i="24"/>
  <c r="H63" i="24"/>
  <c r="G63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G56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AC27" i="24"/>
  <c r="AB27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AC20" i="24"/>
  <c r="AB20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AC18" i="24"/>
  <c r="AB18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S119" i="24" l="1"/>
  <c r="L119" i="24"/>
  <c r="T119" i="24"/>
  <c r="AB119" i="24"/>
  <c r="M119" i="24"/>
  <c r="U119" i="24"/>
  <c r="AC119" i="24"/>
  <c r="AA119" i="24"/>
  <c r="N119" i="24"/>
  <c r="V119" i="24"/>
  <c r="G119" i="24"/>
  <c r="O119" i="24"/>
  <c r="W119" i="24"/>
  <c r="H119" i="24"/>
  <c r="P119" i="24"/>
  <c r="X119" i="24"/>
  <c r="K119" i="24"/>
  <c r="I119" i="24"/>
  <c r="Q119" i="24"/>
  <c r="Y119" i="24"/>
  <c r="J119" i="24"/>
  <c r="R119" i="24"/>
  <c r="Z119" i="24"/>
  <c r="CJ167" i="24"/>
  <c r="CJ159" i="24"/>
  <c r="CJ175" i="24"/>
  <c r="CJ145" i="24"/>
  <c r="AH145" i="24"/>
  <c r="AH130" i="24" s="1"/>
  <c r="H59" i="24"/>
  <c r="P59" i="24"/>
  <c r="X59" i="24"/>
  <c r="AY175" i="24"/>
  <c r="I59" i="24"/>
  <c r="Y59" i="24"/>
  <c r="AY191" i="24"/>
  <c r="J59" i="24"/>
  <c r="R59" i="24"/>
  <c r="Z59" i="24"/>
  <c r="K59" i="24"/>
  <c r="AA59" i="24"/>
  <c r="L59" i="24"/>
  <c r="T59" i="24"/>
  <c r="AB59" i="24"/>
  <c r="AY159" i="24"/>
  <c r="M59" i="24"/>
  <c r="U59" i="24"/>
  <c r="AC59" i="24"/>
  <c r="Q59" i="24"/>
  <c r="S59" i="24"/>
  <c r="N59" i="24"/>
  <c r="V59" i="24"/>
  <c r="AY167" i="24"/>
  <c r="G59" i="24"/>
  <c r="O59" i="24"/>
  <c r="W59" i="24"/>
  <c r="CH145" i="24"/>
  <c r="CH130" i="24" s="1"/>
  <c r="BQ145" i="24"/>
  <c r="BQ130" i="24" s="1"/>
  <c r="AY145" i="24"/>
  <c r="AC145" i="24"/>
  <c r="CG145" i="24"/>
  <c r="BP145" i="24"/>
  <c r="BP130" i="24" s="1"/>
  <c r="AV145" i="24"/>
  <c r="AB145" i="24"/>
  <c r="AB130" i="24" s="1"/>
  <c r="T145" i="24"/>
  <c r="T130" i="24" s="1"/>
  <c r="BZ145" i="24"/>
  <c r="BZ130" i="24" s="1"/>
  <c r="BG145" i="24"/>
  <c r="BG130" i="24" s="1"/>
  <c r="AO145" i="24"/>
  <c r="AO130" i="24" s="1"/>
  <c r="U145" i="24"/>
  <c r="M145" i="24"/>
  <c r="BY145" i="24"/>
  <c r="BY130" i="24" s="1"/>
  <c r="BF145" i="24"/>
  <c r="BF130" i="24" s="1"/>
  <c r="AN145" i="24"/>
  <c r="L145" i="24"/>
  <c r="L130" i="24" s="1"/>
  <c r="CF145" i="24"/>
  <c r="CF130" i="24" s="1"/>
  <c r="BO145" i="24"/>
  <c r="BE145" i="24"/>
  <c r="BM145" i="24"/>
  <c r="BM130" i="24" s="1"/>
  <c r="CD145" i="24"/>
  <c r="CD130" i="24" s="1"/>
  <c r="BC145" i="24"/>
  <c r="BU145" i="24"/>
  <c r="BU130" i="24" s="1"/>
  <c r="CE145" i="24"/>
  <c r="CE130" i="24" s="1"/>
  <c r="BV145" i="24"/>
  <c r="BV130" i="24" s="1"/>
  <c r="BN145" i="24"/>
  <c r="BN130" i="24" s="1"/>
  <c r="BD145" i="24"/>
  <c r="BD130" i="24" s="1"/>
  <c r="CC145" i="24"/>
  <c r="BT145" i="24"/>
  <c r="BL145" i="24"/>
  <c r="BB145" i="24"/>
  <c r="CB145" i="24"/>
  <c r="BS145" i="24"/>
  <c r="BI145" i="24"/>
  <c r="BA145" i="24"/>
  <c r="CI145" i="24"/>
  <c r="CA145" i="24"/>
  <c r="BR145" i="24"/>
  <c r="BH145" i="24"/>
  <c r="AZ145" i="24"/>
  <c r="AS145" i="24"/>
  <c r="AS130" i="24" s="1"/>
  <c r="Y145" i="24"/>
  <c r="Q145" i="24"/>
  <c r="I145" i="24"/>
  <c r="I130" i="24" s="1"/>
  <c r="AR145" i="24"/>
  <c r="P145" i="24"/>
  <c r="P130" i="24" s="1"/>
  <c r="AF145" i="24"/>
  <c r="X145" i="24"/>
  <c r="H145" i="24"/>
  <c r="H130" i="24" s="1"/>
  <c r="BX145" i="24"/>
  <c r="AU145" i="24"/>
  <c r="AM145" i="24"/>
  <c r="AA145" i="24"/>
  <c r="AA130" i="24" s="1"/>
  <c r="S145" i="24"/>
  <c r="S130" i="24" s="1"/>
  <c r="K145" i="24"/>
  <c r="K130" i="24" s="1"/>
  <c r="AT145" i="24"/>
  <c r="AT130" i="24" s="1"/>
  <c r="AL145" i="24"/>
  <c r="Z145" i="24"/>
  <c r="Z130" i="24" s="1"/>
  <c r="R145" i="24"/>
  <c r="J145" i="24"/>
  <c r="AQ145" i="24"/>
  <c r="AQ130" i="24" s="1"/>
  <c r="AE145" i="24"/>
  <c r="AE130" i="24" s="1"/>
  <c r="W145" i="24"/>
  <c r="W130" i="24" s="1"/>
  <c r="O145" i="24"/>
  <c r="O130" i="24" s="1"/>
  <c r="G145" i="24"/>
  <c r="AP145" i="24"/>
  <c r="AD145" i="24"/>
  <c r="AD130" i="24" s="1"/>
  <c r="V145" i="24"/>
  <c r="V130" i="24" s="1"/>
  <c r="N145" i="24"/>
  <c r="F145" i="24"/>
  <c r="F130" i="24" s="1"/>
  <c r="V50" i="24"/>
  <c r="G50" i="24"/>
  <c r="I32" i="24"/>
  <c r="Q32" i="24"/>
  <c r="Y32" i="24"/>
  <c r="L50" i="24"/>
  <c r="T50" i="24"/>
  <c r="AB50" i="24"/>
  <c r="M32" i="24"/>
  <c r="U32" i="24"/>
  <c r="AC32" i="24"/>
  <c r="N50" i="24"/>
  <c r="K13" i="24"/>
  <c r="S13" i="24"/>
  <c r="AA13" i="24"/>
  <c r="O50" i="24"/>
  <c r="W50" i="24"/>
  <c r="J32" i="24"/>
  <c r="M50" i="24"/>
  <c r="U50" i="24"/>
  <c r="AC50" i="24"/>
  <c r="R32" i="24"/>
  <c r="Z32" i="24"/>
  <c r="P13" i="24"/>
  <c r="X13" i="24"/>
  <c r="Q13" i="24"/>
  <c r="Y13" i="24"/>
  <c r="K32" i="24"/>
  <c r="S32" i="24"/>
  <c r="AA32" i="24"/>
  <c r="H13" i="24"/>
  <c r="I13" i="24"/>
  <c r="J13" i="24"/>
  <c r="R13" i="24"/>
  <c r="Z13" i="24"/>
  <c r="L13" i="24"/>
  <c r="T13" i="24"/>
  <c r="AB13" i="24"/>
  <c r="N32" i="24"/>
  <c r="V32" i="24"/>
  <c r="H50" i="24"/>
  <c r="P50" i="24"/>
  <c r="X50" i="24"/>
  <c r="I50" i="24"/>
  <c r="Q50" i="24"/>
  <c r="Y50" i="24"/>
  <c r="H32" i="24"/>
  <c r="P32" i="24"/>
  <c r="X32" i="24"/>
  <c r="J50" i="24"/>
  <c r="R50" i="24"/>
  <c r="Z50" i="24"/>
  <c r="N13" i="24"/>
  <c r="V13" i="24"/>
  <c r="K50" i="24"/>
  <c r="S50" i="24"/>
  <c r="AA50" i="24"/>
  <c r="G13" i="24"/>
  <c r="O13" i="24"/>
  <c r="W13" i="24"/>
  <c r="G32" i="24"/>
  <c r="M13" i="24"/>
  <c r="U13" i="24"/>
  <c r="AC13" i="24"/>
  <c r="L32" i="24"/>
  <c r="T32" i="24"/>
  <c r="AB32" i="24"/>
  <c r="O32" i="24"/>
  <c r="W32" i="24"/>
  <c r="BC130" i="24" l="1"/>
  <c r="BB130" i="24"/>
  <c r="CJ130" i="24"/>
  <c r="AZ130" i="24"/>
  <c r="BT130" i="24"/>
  <c r="CC130" i="24"/>
  <c r="CA130" i="24"/>
  <c r="CG130" i="24"/>
  <c r="AM130" i="24"/>
  <c r="AU130" i="24"/>
  <c r="BR130" i="24"/>
  <c r="BA130" i="24"/>
  <c r="X130" i="24"/>
  <c r="Q130" i="24"/>
  <c r="AP130" i="24"/>
  <c r="BE130" i="24"/>
  <c r="M130" i="24"/>
  <c r="BI130" i="24"/>
  <c r="AF130" i="24"/>
  <c r="Y130" i="24"/>
  <c r="J130" i="24"/>
  <c r="N130" i="24"/>
  <c r="BO130" i="24"/>
  <c r="AN130" i="24"/>
  <c r="U130" i="24"/>
  <c r="CI130" i="24"/>
  <c r="BS130" i="24"/>
  <c r="AR130" i="24"/>
  <c r="R130" i="24"/>
  <c r="BH130" i="24"/>
  <c r="BX130" i="24"/>
  <c r="AV130" i="24"/>
  <c r="AC130" i="24"/>
  <c r="G130" i="24"/>
  <c r="CB130" i="24"/>
  <c r="AY130" i="24"/>
  <c r="BL130" i="24"/>
  <c r="AL130" i="24"/>
  <c r="V49" i="24"/>
  <c r="N49" i="24"/>
  <c r="R12" i="24"/>
  <c r="G49" i="24"/>
  <c r="S12" i="24"/>
  <c r="AC12" i="24"/>
  <c r="K12" i="24"/>
  <c r="W49" i="24"/>
  <c r="Y12" i="24"/>
  <c r="T49" i="24"/>
  <c r="J12" i="24"/>
  <c r="O49" i="24"/>
  <c r="P49" i="24"/>
  <c r="L49" i="24"/>
  <c r="Y49" i="24"/>
  <c r="U49" i="24"/>
  <c r="Q49" i="24"/>
  <c r="I12" i="24"/>
  <c r="I49" i="24"/>
  <c r="AA49" i="24"/>
  <c r="U12" i="24"/>
  <c r="AB12" i="24"/>
  <c r="M12" i="24"/>
  <c r="AB49" i="24"/>
  <c r="Q12" i="24"/>
  <c r="T12" i="24"/>
  <c r="Z12" i="24"/>
  <c r="J49" i="24"/>
  <c r="AA12" i="24"/>
  <c r="AC49" i="24"/>
  <c r="O12" i="24"/>
  <c r="P12" i="24"/>
  <c r="M49" i="24"/>
  <c r="X49" i="24"/>
  <c r="Z49" i="24"/>
  <c r="H49" i="24"/>
  <c r="S49" i="24"/>
  <c r="R49" i="24"/>
  <c r="N12" i="24"/>
  <c r="K49" i="24"/>
  <c r="H12" i="24"/>
  <c r="X12" i="24"/>
  <c r="V12" i="24"/>
  <c r="W12" i="24"/>
  <c r="L12" i="24"/>
  <c r="G12" i="24"/>
  <c r="AW161" i="24" l="1"/>
  <c r="AW153" i="24"/>
  <c r="AW158" i="24"/>
  <c r="AW178" i="24"/>
  <c r="AW169" i="24"/>
  <c r="AW198" i="24"/>
  <c r="AW190" i="24"/>
  <c r="AW181" i="24"/>
  <c r="AW172" i="24"/>
  <c r="AW164" i="24"/>
  <c r="AW156" i="24"/>
  <c r="AW197" i="24"/>
  <c r="AW189" i="24"/>
  <c r="AW180" i="24"/>
  <c r="AW171" i="24"/>
  <c r="AW163" i="24"/>
  <c r="AW196" i="24"/>
  <c r="AW188" i="24"/>
  <c r="AW179" i="24"/>
  <c r="AW170" i="24"/>
  <c r="AW162" i="24"/>
  <c r="AW154" i="24"/>
  <c r="AW195" i="24"/>
  <c r="AW148" i="24"/>
  <c r="AW151" i="24"/>
  <c r="AW200" i="24"/>
  <c r="AW166" i="24"/>
  <c r="AW146" i="24"/>
  <c r="AI146" i="24" s="1"/>
  <c r="AW150" i="24"/>
  <c r="AW187" i="24"/>
  <c r="AW194" i="24"/>
  <c r="AW177" i="24"/>
  <c r="AW193" i="24"/>
  <c r="AW182" i="24"/>
  <c r="AW174" i="24"/>
  <c r="AW157" i="24"/>
  <c r="AW149" i="24"/>
  <c r="AK100" i="24"/>
  <c r="BT125" i="24"/>
  <c r="BT114" i="24"/>
  <c r="BT107" i="24"/>
  <c r="BB96" i="24"/>
  <c r="BC96" i="24"/>
  <c r="BD96" i="24"/>
  <c r="BT119" i="24" l="1"/>
  <c r="AI113" i="24"/>
  <c r="AW112" i="24"/>
  <c r="AI161" i="24"/>
  <c r="CO146" i="24"/>
  <c r="CL146" i="24"/>
  <c r="CK146" i="24"/>
  <c r="AW201" i="24"/>
  <c r="AI158" i="24"/>
  <c r="CO158" i="24"/>
  <c r="CK158" i="24"/>
  <c r="AI153" i="24"/>
  <c r="BW158" i="24"/>
  <c r="BW194" i="24"/>
  <c r="BW180" i="24"/>
  <c r="BW169" i="24"/>
  <c r="BW156" i="24"/>
  <c r="BW138" i="24"/>
  <c r="BW124" i="24"/>
  <c r="BW110" i="24"/>
  <c r="BW97" i="24"/>
  <c r="BW86" i="24"/>
  <c r="BW77" i="24"/>
  <c r="BW68" i="24"/>
  <c r="BW55" i="24"/>
  <c r="BW43" i="24"/>
  <c r="BW34" i="24"/>
  <c r="BW22" i="24"/>
  <c r="BW193" i="24"/>
  <c r="BW179" i="24"/>
  <c r="BW166" i="24"/>
  <c r="BW155" i="24"/>
  <c r="BW137" i="24"/>
  <c r="BW123" i="24"/>
  <c r="BW109" i="24"/>
  <c r="BW95" i="24"/>
  <c r="BW85" i="24"/>
  <c r="BW67" i="24"/>
  <c r="BW54" i="24"/>
  <c r="BW42" i="24"/>
  <c r="BW31" i="24"/>
  <c r="BW21" i="24"/>
  <c r="BW189" i="24"/>
  <c r="BW178" i="24"/>
  <c r="BW165" i="24"/>
  <c r="BW154" i="24"/>
  <c r="BW136" i="24"/>
  <c r="BW108" i="24"/>
  <c r="BW94" i="24"/>
  <c r="BW84" i="24"/>
  <c r="BW74" i="24"/>
  <c r="BW65" i="24"/>
  <c r="BW53" i="24"/>
  <c r="BW41" i="24"/>
  <c r="BW29" i="24"/>
  <c r="BW19" i="24"/>
  <c r="BW198" i="24"/>
  <c r="BW187" i="24"/>
  <c r="BW174" i="24"/>
  <c r="BW163" i="24"/>
  <c r="BW151" i="24"/>
  <c r="BW134" i="24"/>
  <c r="BW116" i="24"/>
  <c r="BW104" i="24"/>
  <c r="BW92" i="24"/>
  <c r="BW81" i="24"/>
  <c r="BW72" i="24"/>
  <c r="BW62" i="24"/>
  <c r="BW47" i="24"/>
  <c r="BW38" i="24"/>
  <c r="BW26" i="24"/>
  <c r="BW16" i="24"/>
  <c r="BW200" i="24"/>
  <c r="BW177" i="24"/>
  <c r="BW153" i="24"/>
  <c r="BW93" i="24"/>
  <c r="BW73" i="24"/>
  <c r="BW52" i="24"/>
  <c r="BW28" i="24"/>
  <c r="BW197" i="24"/>
  <c r="BW172" i="24"/>
  <c r="BW150" i="24"/>
  <c r="BW115" i="24"/>
  <c r="BW91" i="24"/>
  <c r="BW71" i="24"/>
  <c r="BW46" i="24"/>
  <c r="BW25" i="24"/>
  <c r="AX112" i="24"/>
  <c r="BW196" i="24"/>
  <c r="BW171" i="24"/>
  <c r="BW149" i="24"/>
  <c r="BW89" i="24"/>
  <c r="BW70" i="24"/>
  <c r="BW45" i="24"/>
  <c r="BW24" i="24"/>
  <c r="BW195" i="24"/>
  <c r="BW170" i="24"/>
  <c r="BW148" i="24"/>
  <c r="BW111" i="24"/>
  <c r="BW88" i="24"/>
  <c r="BW69" i="24"/>
  <c r="BW44" i="24"/>
  <c r="BW23" i="24"/>
  <c r="BW186" i="24"/>
  <c r="BW162" i="24"/>
  <c r="BW80" i="24"/>
  <c r="BW61" i="24"/>
  <c r="BW37" i="24"/>
  <c r="BW15" i="24"/>
  <c r="BW182" i="24"/>
  <c r="BW161" i="24"/>
  <c r="BW127" i="24"/>
  <c r="BW99" i="24"/>
  <c r="BW79" i="24"/>
  <c r="BW58" i="24"/>
  <c r="BW36" i="24"/>
  <c r="BW188" i="24"/>
  <c r="BW82" i="24"/>
  <c r="BW98" i="24"/>
  <c r="BW181" i="24"/>
  <c r="BW78" i="24"/>
  <c r="BW164" i="24"/>
  <c r="BW64" i="24"/>
  <c r="BW157" i="24"/>
  <c r="BW57" i="24"/>
  <c r="BW105" i="24"/>
  <c r="BW135" i="24"/>
  <c r="BW40" i="24"/>
  <c r="BW126" i="24"/>
  <c r="BW35" i="24"/>
  <c r="BW17" i="24"/>
  <c r="AI172" i="24"/>
  <c r="AI157" i="24"/>
  <c r="AI150" i="24"/>
  <c r="AI154" i="24"/>
  <c r="AI171" i="24"/>
  <c r="AI190" i="24"/>
  <c r="AI174" i="24"/>
  <c r="AI166" i="24"/>
  <c r="AI162" i="24"/>
  <c r="AI180" i="24"/>
  <c r="AI198" i="24"/>
  <c r="AI187" i="24"/>
  <c r="AI163" i="24"/>
  <c r="AI182" i="24"/>
  <c r="AI189" i="24"/>
  <c r="AI151" i="24"/>
  <c r="AI179" i="24"/>
  <c r="AI197" i="24"/>
  <c r="AI195" i="24"/>
  <c r="AI188" i="24"/>
  <c r="AI156" i="24"/>
  <c r="AI149" i="24"/>
  <c r="AI181" i="24"/>
  <c r="AI170" i="24"/>
  <c r="AI194" i="24"/>
  <c r="AI196" i="24"/>
  <c r="AI164" i="24"/>
  <c r="AI178" i="24"/>
  <c r="AI200" i="24"/>
  <c r="AI169" i="24"/>
  <c r="AW168" i="24"/>
  <c r="AI193" i="24"/>
  <c r="AW192" i="24"/>
  <c r="AW191" i="24" s="1"/>
  <c r="AK160" i="24"/>
  <c r="AK159" i="24" s="1"/>
  <c r="AW165" i="24"/>
  <c r="AI177" i="24"/>
  <c r="AW176" i="24"/>
  <c r="AK185" i="24"/>
  <c r="AK183" i="24" s="1"/>
  <c r="AW186" i="24"/>
  <c r="AI148" i="24"/>
  <c r="AW147" i="24"/>
  <c r="AK152" i="24"/>
  <c r="AW155" i="24"/>
  <c r="AW136" i="24"/>
  <c r="AW135" i="24"/>
  <c r="AW134" i="24"/>
  <c r="AK147" i="24"/>
  <c r="AW138" i="24"/>
  <c r="AK192" i="24"/>
  <c r="AK191" i="24" s="1"/>
  <c r="AK199" i="24"/>
  <c r="AW137" i="24"/>
  <c r="AK176" i="24"/>
  <c r="AK175" i="24" s="1"/>
  <c r="AK168" i="24"/>
  <c r="AK167" i="24" s="1"/>
  <c r="AG198" i="24"/>
  <c r="AG188" i="24"/>
  <c r="AG177" i="24"/>
  <c r="AG164" i="24"/>
  <c r="AG154" i="24"/>
  <c r="AG136" i="24"/>
  <c r="AG196" i="24"/>
  <c r="AG186" i="24"/>
  <c r="AG162" i="24"/>
  <c r="AG134" i="24"/>
  <c r="AG195" i="24"/>
  <c r="AG171" i="24"/>
  <c r="AG161" i="24"/>
  <c r="AG201" i="24"/>
  <c r="AG166" i="24"/>
  <c r="AG138" i="24"/>
  <c r="AG165" i="24"/>
  <c r="AG115" i="24"/>
  <c r="AG197" i="24"/>
  <c r="AG187" i="24"/>
  <c r="AG174" i="24"/>
  <c r="AG163" i="24"/>
  <c r="AG153" i="24"/>
  <c r="AG135" i="24"/>
  <c r="AG172" i="24"/>
  <c r="AG151" i="24"/>
  <c r="AG182" i="24"/>
  <c r="AG150" i="24"/>
  <c r="AG179" i="24"/>
  <c r="AG189" i="24"/>
  <c r="AG155" i="24"/>
  <c r="AG194" i="24"/>
  <c r="AG181" i="24"/>
  <c r="AG170" i="24"/>
  <c r="AG149" i="24"/>
  <c r="AG193" i="24"/>
  <c r="AG180" i="24"/>
  <c r="AG169" i="24"/>
  <c r="AG157" i="24"/>
  <c r="AG148" i="24"/>
  <c r="AG190" i="24"/>
  <c r="AG156" i="24"/>
  <c r="AG178" i="24"/>
  <c r="AG137" i="24"/>
  <c r="BW132" i="24" l="1"/>
  <c r="AW132" i="24"/>
  <c r="AW131" i="24" s="1"/>
  <c r="AG132" i="24"/>
  <c r="CN126" i="24"/>
  <c r="CN123" i="24"/>
  <c r="CN124" i="24"/>
  <c r="CN85" i="24"/>
  <c r="CN86" i="24"/>
  <c r="CN84" i="24"/>
  <c r="CN70" i="24"/>
  <c r="CN47" i="24"/>
  <c r="CN44" i="24"/>
  <c r="CN45" i="24"/>
  <c r="CN46" i="24"/>
  <c r="CN99" i="24"/>
  <c r="CN170" i="24"/>
  <c r="CN28" i="24"/>
  <c r="CN116" i="24"/>
  <c r="CN154" i="24"/>
  <c r="CN193" i="24"/>
  <c r="AI134" i="24"/>
  <c r="CN17" i="24"/>
  <c r="CN98" i="24"/>
  <c r="CN61" i="24"/>
  <c r="CN69" i="24"/>
  <c r="CN89" i="24"/>
  <c r="CN115" i="24"/>
  <c r="CN174" i="24"/>
  <c r="CN41" i="24"/>
  <c r="CN55" i="24"/>
  <c r="CN135" i="24"/>
  <c r="CN157" i="24"/>
  <c r="CN36" i="24"/>
  <c r="CN127" i="24"/>
  <c r="CN80" i="24"/>
  <c r="CN88" i="24"/>
  <c r="CN195" i="24"/>
  <c r="CN24" i="24"/>
  <c r="CN149" i="24"/>
  <c r="CN150" i="24"/>
  <c r="CN52" i="24"/>
  <c r="CN153" i="24"/>
  <c r="CN38" i="24"/>
  <c r="CN81" i="24"/>
  <c r="CN134" i="24"/>
  <c r="CN187" i="24"/>
  <c r="CN53" i="24"/>
  <c r="CN94" i="24"/>
  <c r="CN165" i="24"/>
  <c r="CN42" i="24"/>
  <c r="CN95" i="24"/>
  <c r="CN155" i="24"/>
  <c r="CN22" i="24"/>
  <c r="CN68" i="24"/>
  <c r="CN110" i="24"/>
  <c r="CN169" i="24"/>
  <c r="CN158" i="24"/>
  <c r="CN40" i="24"/>
  <c r="CN164" i="24"/>
  <c r="CN25" i="24"/>
  <c r="CN26" i="24"/>
  <c r="CN97" i="24"/>
  <c r="AI138" i="24"/>
  <c r="AI135" i="24"/>
  <c r="CN78" i="24"/>
  <c r="CN58" i="24"/>
  <c r="CN161" i="24"/>
  <c r="CN162" i="24"/>
  <c r="CN23" i="24"/>
  <c r="CN111" i="24"/>
  <c r="CN171" i="24"/>
  <c r="CN71" i="24"/>
  <c r="CN172" i="24"/>
  <c r="CN73" i="24"/>
  <c r="CN177" i="24"/>
  <c r="CN92" i="24"/>
  <c r="CN151" i="24"/>
  <c r="CN198" i="24"/>
  <c r="CN19" i="24"/>
  <c r="CN65" i="24"/>
  <c r="CN178" i="24"/>
  <c r="CN54" i="24"/>
  <c r="CN109" i="24"/>
  <c r="CN166" i="24"/>
  <c r="CN34" i="24"/>
  <c r="CN77" i="24"/>
  <c r="CN180" i="24"/>
  <c r="CN57" i="24"/>
  <c r="CN188" i="24"/>
  <c r="CN72" i="24"/>
  <c r="CN137" i="24"/>
  <c r="CN156" i="24"/>
  <c r="AI137" i="24"/>
  <c r="AI136" i="24"/>
  <c r="CN35" i="24"/>
  <c r="CN105" i="24"/>
  <c r="CN64" i="24"/>
  <c r="CN181" i="24"/>
  <c r="CN82" i="24"/>
  <c r="CN79" i="24"/>
  <c r="CN182" i="24"/>
  <c r="CN37" i="24"/>
  <c r="CN186" i="24"/>
  <c r="CN148" i="24"/>
  <c r="CN196" i="24"/>
  <c r="CN91" i="24"/>
  <c r="CN197" i="24"/>
  <c r="CN93" i="24"/>
  <c r="CN200" i="24"/>
  <c r="CN16" i="24"/>
  <c r="CN62" i="24"/>
  <c r="CN104" i="24"/>
  <c r="CN163" i="24"/>
  <c r="CN29" i="24"/>
  <c r="CN74" i="24"/>
  <c r="CN136" i="24"/>
  <c r="CN189" i="24"/>
  <c r="CN21" i="24"/>
  <c r="CN67" i="24"/>
  <c r="CN179" i="24"/>
  <c r="CN43" i="24"/>
  <c r="CN138" i="24"/>
  <c r="CN194" i="24"/>
  <c r="AI201" i="24"/>
  <c r="AJ180" i="24"/>
  <c r="AJ174" i="24"/>
  <c r="AJ161" i="24"/>
  <c r="AJ154" i="24"/>
  <c r="AJ137" i="24"/>
  <c r="AJ187" i="24"/>
  <c r="AJ164" i="24"/>
  <c r="AJ178" i="24"/>
  <c r="AJ149" i="24"/>
  <c r="AJ182" i="24"/>
  <c r="AJ197" i="24"/>
  <c r="AJ195" i="24"/>
  <c r="AJ177" i="24"/>
  <c r="AJ194" i="24"/>
  <c r="AJ138" i="24"/>
  <c r="AJ186" i="24"/>
  <c r="AJ169" i="24"/>
  <c r="AJ170" i="24"/>
  <c r="AJ151" i="24"/>
  <c r="AJ134" i="24"/>
  <c r="AJ188" i="24"/>
  <c r="AJ148" i="24"/>
  <c r="AJ135" i="24"/>
  <c r="AJ189" i="24"/>
  <c r="AJ163" i="24"/>
  <c r="AJ136" i="24"/>
  <c r="AJ179" i="24"/>
  <c r="AJ193" i="24"/>
  <c r="AJ150" i="24"/>
  <c r="AJ171" i="24"/>
  <c r="AJ156" i="24"/>
  <c r="AJ190" i="24"/>
  <c r="AJ172" i="24"/>
  <c r="AJ165" i="24"/>
  <c r="AJ162" i="24"/>
  <c r="AJ198" i="24"/>
  <c r="AJ157" i="24"/>
  <c r="AJ155" i="24"/>
  <c r="AJ166" i="24"/>
  <c r="AJ196" i="24"/>
  <c r="AJ115" i="24"/>
  <c r="AJ181" i="24"/>
  <c r="CN31" i="24"/>
  <c r="BW30" i="24"/>
  <c r="BW101" i="24"/>
  <c r="BK100" i="24"/>
  <c r="BW113" i="24"/>
  <c r="BK112" i="24"/>
  <c r="BJ128" i="24"/>
  <c r="BJ126" i="24"/>
  <c r="BJ123" i="24"/>
  <c r="BJ124" i="24"/>
  <c r="BJ127" i="24"/>
  <c r="BJ189" i="24"/>
  <c r="BJ181" i="24"/>
  <c r="BJ190" i="24"/>
  <c r="BJ195" i="24"/>
  <c r="BJ165" i="24"/>
  <c r="BJ156" i="24"/>
  <c r="BJ162" i="24"/>
  <c r="BJ163" i="24"/>
  <c r="BJ178" i="24"/>
  <c r="BJ179" i="24"/>
  <c r="BJ172" i="24"/>
  <c r="BJ149" i="24"/>
  <c r="BJ196" i="24"/>
  <c r="BJ150" i="24"/>
  <c r="BJ197" i="24"/>
  <c r="BJ164" i="24"/>
  <c r="BJ174" i="24"/>
  <c r="BJ136" i="24"/>
  <c r="BJ187" i="24"/>
  <c r="BJ154" i="24"/>
  <c r="BJ158" i="24"/>
  <c r="BJ157" i="24"/>
  <c r="BJ170" i="24"/>
  <c r="BJ180" i="24"/>
  <c r="BJ138" i="24"/>
  <c r="BJ194" i="24"/>
  <c r="BJ171" i="24"/>
  <c r="BJ188" i="24"/>
  <c r="BJ137" i="24"/>
  <c r="BJ151" i="24"/>
  <c r="BJ166" i="24"/>
  <c r="BJ182" i="24"/>
  <c r="BJ135" i="24"/>
  <c r="BJ198" i="24"/>
  <c r="BJ155" i="24"/>
  <c r="BJ34" i="24"/>
  <c r="BJ41" i="24"/>
  <c r="BJ35" i="24"/>
  <c r="BJ19" i="24"/>
  <c r="BJ43" i="24"/>
  <c r="BJ36" i="24"/>
  <c r="BJ37" i="24"/>
  <c r="BJ22" i="24"/>
  <c r="BJ29" i="24"/>
  <c r="BJ38" i="24"/>
  <c r="BJ23" i="24"/>
  <c r="BJ28" i="24"/>
  <c r="BJ42" i="24"/>
  <c r="BJ26" i="24"/>
  <c r="BJ31" i="24"/>
  <c r="BJ24" i="24"/>
  <c r="BJ40" i="24"/>
  <c r="BJ92" i="24"/>
  <c r="BJ116" i="24"/>
  <c r="BJ64" i="24"/>
  <c r="BJ85" i="24"/>
  <c r="BJ62" i="24"/>
  <c r="BJ98" i="24"/>
  <c r="BJ68" i="24"/>
  <c r="BJ113" i="24"/>
  <c r="BJ82" i="24"/>
  <c r="BJ53" i="24"/>
  <c r="BJ95" i="24"/>
  <c r="BJ55" i="24"/>
  <c r="BJ88" i="24"/>
  <c r="BJ108" i="24"/>
  <c r="BJ70" i="24"/>
  <c r="BJ97" i="24"/>
  <c r="BJ73" i="24"/>
  <c r="BJ93" i="24"/>
  <c r="BJ109" i="24"/>
  <c r="BJ79" i="24"/>
  <c r="BJ110" i="24"/>
  <c r="BJ61" i="24"/>
  <c r="BJ105" i="24"/>
  <c r="BJ74" i="24"/>
  <c r="BJ77" i="24"/>
  <c r="BJ81" i="24"/>
  <c r="BJ78" i="24"/>
  <c r="BJ89" i="24"/>
  <c r="BJ104" i="24"/>
  <c r="BJ99" i="24"/>
  <c r="BJ71" i="24"/>
  <c r="BJ84" i="24"/>
  <c r="BJ91" i="24"/>
  <c r="BJ52" i="24"/>
  <c r="BJ67" i="24"/>
  <c r="BJ57" i="24"/>
  <c r="BJ111" i="24"/>
  <c r="BJ101" i="24"/>
  <c r="BJ76" i="24"/>
  <c r="BJ58" i="24"/>
  <c r="BJ86" i="24"/>
  <c r="BJ65" i="24"/>
  <c r="BJ69" i="24"/>
  <c r="BJ72" i="24"/>
  <c r="BJ80" i="24"/>
  <c r="BJ94" i="24"/>
  <c r="BJ54" i="24"/>
  <c r="AW199" i="24"/>
  <c r="BW201" i="24"/>
  <c r="BJ16" i="24"/>
  <c r="BJ121" i="24"/>
  <c r="BJ17" i="24"/>
  <c r="AJ201" i="24"/>
  <c r="AW175" i="24"/>
  <c r="BJ115" i="24"/>
  <c r="BJ44" i="24"/>
  <c r="BJ47" i="24"/>
  <c r="BJ120" i="24"/>
  <c r="BW121" i="24"/>
  <c r="AW160" i="24"/>
  <c r="BJ201" i="24"/>
  <c r="BJ46" i="24"/>
  <c r="AW167" i="24"/>
  <c r="BJ45" i="24"/>
  <c r="AJ153" i="24"/>
  <c r="AG152" i="24"/>
  <c r="AK145" i="24"/>
  <c r="BW168" i="24"/>
  <c r="BW167" i="24" s="1"/>
  <c r="BK168" i="24"/>
  <c r="BK167" i="24" s="1"/>
  <c r="BJ148" i="24"/>
  <c r="AX147" i="24"/>
  <c r="BW152" i="24"/>
  <c r="BK152" i="24"/>
  <c r="BJ186" i="24"/>
  <c r="AX185" i="24"/>
  <c r="BJ200" i="24"/>
  <c r="AX199" i="24"/>
  <c r="BW160" i="24"/>
  <c r="BW159" i="24" s="1"/>
  <c r="BK160" i="24"/>
  <c r="BK159" i="24" s="1"/>
  <c r="BJ193" i="24"/>
  <c r="AX192" i="24"/>
  <c r="BK199" i="24"/>
  <c r="BJ21" i="24"/>
  <c r="BJ169" i="24"/>
  <c r="AX168" i="24"/>
  <c r="BK131" i="24"/>
  <c r="BJ161" i="24"/>
  <c r="AX160" i="24"/>
  <c r="BJ177" i="24"/>
  <c r="AX176" i="24"/>
  <c r="BW185" i="24"/>
  <c r="BW183" i="24" s="1"/>
  <c r="BK185" i="24"/>
  <c r="BK183" i="24" s="1"/>
  <c r="BJ153" i="24"/>
  <c r="AX152" i="24"/>
  <c r="BJ134" i="24"/>
  <c r="AX131" i="24"/>
  <c r="BW176" i="24"/>
  <c r="BW175" i="24" s="1"/>
  <c r="BK176" i="24"/>
  <c r="BK175" i="24" s="1"/>
  <c r="BW147" i="24"/>
  <c r="BK147" i="24"/>
  <c r="BW192" i="24"/>
  <c r="BW191" i="24" s="1"/>
  <c r="BK192" i="24"/>
  <c r="BK191" i="24" s="1"/>
  <c r="AI168" i="24"/>
  <c r="AI167" i="24" s="1"/>
  <c r="AI176" i="24"/>
  <c r="AI175" i="24" s="1"/>
  <c r="AI165" i="24"/>
  <c r="AI160" i="24" s="1"/>
  <c r="AI159" i="24" s="1"/>
  <c r="AI147" i="24"/>
  <c r="AI155" i="24"/>
  <c r="AI152" i="24" s="1"/>
  <c r="AI192" i="24"/>
  <c r="AI191" i="24" s="1"/>
  <c r="AI186" i="24"/>
  <c r="AI185" i="24" s="1"/>
  <c r="AI183" i="24" s="1"/>
  <c r="AW185" i="24"/>
  <c r="AW152" i="24"/>
  <c r="AK131" i="24"/>
  <c r="AG192" i="24"/>
  <c r="AG191" i="24" s="1"/>
  <c r="AG185" i="24"/>
  <c r="AG183" i="24" s="1"/>
  <c r="AG176" i="24"/>
  <c r="AG175" i="24" s="1"/>
  <c r="AG168" i="24"/>
  <c r="AG167" i="24" s="1"/>
  <c r="AG160" i="24"/>
  <c r="AG159" i="24" s="1"/>
  <c r="AG147" i="24"/>
  <c r="AG131" i="24"/>
  <c r="E199" i="24"/>
  <c r="AG200" i="24"/>
  <c r="E112" i="24"/>
  <c r="AG113" i="24"/>
  <c r="E30" i="24"/>
  <c r="E147" i="24"/>
  <c r="E176" i="24"/>
  <c r="E175" i="24" s="1"/>
  <c r="E192" i="24"/>
  <c r="E191" i="24" s="1"/>
  <c r="E185" i="24"/>
  <c r="E183" i="24" s="1"/>
  <c r="E168" i="24"/>
  <c r="E167" i="24" s="1"/>
  <c r="E152" i="24"/>
  <c r="E160" i="24"/>
  <c r="E159" i="24" s="1"/>
  <c r="E125" i="24"/>
  <c r="E119" i="24" s="1"/>
  <c r="E27" i="24"/>
  <c r="CN132" i="24" l="1"/>
  <c r="CN131" i="24" s="1"/>
  <c r="BJ132" i="24"/>
  <c r="BJ131" i="24" s="1"/>
  <c r="AI132" i="24"/>
  <c r="AI131" i="24" s="1"/>
  <c r="AJ132" i="24"/>
  <c r="CO148" i="24"/>
  <c r="CO194" i="24"/>
  <c r="CO150" i="24"/>
  <c r="CO177" i="24"/>
  <c r="CO156" i="24"/>
  <c r="CO198" i="24"/>
  <c r="CO193" i="24"/>
  <c r="CO154" i="24"/>
  <c r="CO179" i="24"/>
  <c r="CO197" i="24"/>
  <c r="CK165" i="24"/>
  <c r="CO170" i="24"/>
  <c r="CO162" i="24"/>
  <c r="CO151" i="24"/>
  <c r="CO161" i="24"/>
  <c r="CO172" i="24"/>
  <c r="CO169" i="24"/>
  <c r="BW131" i="24"/>
  <c r="CO196" i="24"/>
  <c r="CO136" i="24"/>
  <c r="CN27" i="24"/>
  <c r="CN185" i="24"/>
  <c r="CN183" i="24" s="1"/>
  <c r="CN176" i="24"/>
  <c r="CN175" i="24" s="1"/>
  <c r="CN147" i="24"/>
  <c r="AI199" i="24"/>
  <c r="CN192" i="24"/>
  <c r="CN191" i="24" s="1"/>
  <c r="CN168" i="24"/>
  <c r="CN167" i="24" s="1"/>
  <c r="CN152" i="24"/>
  <c r="CN160" i="24"/>
  <c r="CN159" i="24" s="1"/>
  <c r="CM70" i="24"/>
  <c r="CM124" i="24"/>
  <c r="CM123" i="24"/>
  <c r="CM86" i="24"/>
  <c r="CM126" i="24"/>
  <c r="CM84" i="24"/>
  <c r="CM85" i="24"/>
  <c r="CK134" i="24"/>
  <c r="CO134" i="24"/>
  <c r="CL134" i="24"/>
  <c r="CM54" i="24"/>
  <c r="CM69" i="24"/>
  <c r="CM67" i="24"/>
  <c r="CM71" i="24"/>
  <c r="CM78" i="24"/>
  <c r="CM105" i="24"/>
  <c r="CM109" i="24"/>
  <c r="CM95" i="24"/>
  <c r="CM68" i="24"/>
  <c r="CM64" i="24"/>
  <c r="CM24" i="24"/>
  <c r="CM28" i="24"/>
  <c r="CM22" i="24"/>
  <c r="CM19" i="24"/>
  <c r="CL166" i="24"/>
  <c r="CL171" i="24"/>
  <c r="CL187" i="24"/>
  <c r="CL197" i="24"/>
  <c r="CL172" i="24"/>
  <c r="CL162" i="24"/>
  <c r="CL190" i="24"/>
  <c r="CM94" i="24"/>
  <c r="CM65" i="24"/>
  <c r="CM52" i="24"/>
  <c r="CM99" i="24"/>
  <c r="CM81" i="24"/>
  <c r="CM61" i="24"/>
  <c r="CM93" i="24"/>
  <c r="CM108" i="24"/>
  <c r="CM53" i="24"/>
  <c r="CM98" i="24"/>
  <c r="CM23" i="24"/>
  <c r="CM37" i="24"/>
  <c r="CM35" i="24"/>
  <c r="CL198" i="24"/>
  <c r="CL194" i="24"/>
  <c r="CL157" i="24"/>
  <c r="CM150" i="24"/>
  <c r="CL179" i="24"/>
  <c r="CL156" i="24"/>
  <c r="CL181" i="24"/>
  <c r="CM80" i="24"/>
  <c r="CM111" i="24"/>
  <c r="CM91" i="24"/>
  <c r="CM104" i="24"/>
  <c r="CM77" i="24"/>
  <c r="CM110" i="24"/>
  <c r="CM73" i="24"/>
  <c r="CM88" i="24"/>
  <c r="CM82" i="24"/>
  <c r="CM62" i="24"/>
  <c r="CM92" i="24"/>
  <c r="CM26" i="24"/>
  <c r="CM38" i="24"/>
  <c r="CM36" i="24"/>
  <c r="CM41" i="24"/>
  <c r="CM135" i="24"/>
  <c r="CL158" i="24"/>
  <c r="CM174" i="24"/>
  <c r="CL196" i="24"/>
  <c r="CL178" i="24"/>
  <c r="CL189" i="24"/>
  <c r="CM72" i="24"/>
  <c r="CM58" i="24"/>
  <c r="CM57" i="24"/>
  <c r="CM89" i="24"/>
  <c r="CM74" i="24"/>
  <c r="CM79" i="24"/>
  <c r="CM97" i="24"/>
  <c r="CM55" i="24"/>
  <c r="BJ112" i="24"/>
  <c r="CM40" i="24"/>
  <c r="CM42" i="24"/>
  <c r="CM29" i="24"/>
  <c r="CM43" i="24"/>
  <c r="CM34" i="24"/>
  <c r="CL182" i="24"/>
  <c r="CL180" i="24"/>
  <c r="CL164" i="24"/>
  <c r="CM149" i="24"/>
  <c r="CM127" i="24"/>
  <c r="BW100" i="24"/>
  <c r="CK137" i="24"/>
  <c r="CK138" i="24"/>
  <c r="CP137" i="24"/>
  <c r="CO135" i="24"/>
  <c r="CK155" i="24"/>
  <c r="CO138" i="24"/>
  <c r="CO155" i="24"/>
  <c r="CK190" i="24"/>
  <c r="CK166" i="24"/>
  <c r="CK156" i="24"/>
  <c r="CK164" i="24"/>
  <c r="AJ160" i="24"/>
  <c r="AJ159" i="24" s="1"/>
  <c r="CO164" i="24"/>
  <c r="CK171" i="24"/>
  <c r="CK148" i="24"/>
  <c r="CK194" i="24"/>
  <c r="CK187" i="24"/>
  <c r="CK178" i="24"/>
  <c r="CK157" i="24"/>
  <c r="CK150" i="24"/>
  <c r="CK188" i="24"/>
  <c r="CK177" i="24"/>
  <c r="CK196" i="24"/>
  <c r="CO201" i="24"/>
  <c r="CK198" i="24"/>
  <c r="CK193" i="24"/>
  <c r="CK195" i="24"/>
  <c r="CK154" i="24"/>
  <c r="CK189" i="24"/>
  <c r="CK186" i="24"/>
  <c r="CO188" i="24"/>
  <c r="CO137" i="24"/>
  <c r="CO166" i="24"/>
  <c r="CO195" i="24"/>
  <c r="CK135" i="24"/>
  <c r="CP163" i="24"/>
  <c r="CK162" i="24"/>
  <c r="CK179" i="24"/>
  <c r="CK151" i="24"/>
  <c r="CK197" i="24"/>
  <c r="CK161" i="24"/>
  <c r="CO189" i="24"/>
  <c r="CO190" i="24"/>
  <c r="CK181" i="24"/>
  <c r="CO165" i="24"/>
  <c r="CK170" i="24"/>
  <c r="CK182" i="24"/>
  <c r="CK174" i="24"/>
  <c r="CO186" i="24"/>
  <c r="CO178" i="24"/>
  <c r="CK172" i="24"/>
  <c r="CK163" i="24"/>
  <c r="CK169" i="24"/>
  <c r="CK149" i="24"/>
  <c r="CK180" i="24"/>
  <c r="CO174" i="24"/>
  <c r="CP155" i="24"/>
  <c r="AJ185" i="24"/>
  <c r="AJ183" i="24" s="1"/>
  <c r="CO171" i="24"/>
  <c r="AJ192" i="24"/>
  <c r="AJ191" i="24" s="1"/>
  <c r="AJ152" i="24"/>
  <c r="CO152" i="24" s="1"/>
  <c r="CO180" i="24"/>
  <c r="CP188" i="24"/>
  <c r="AJ168" i="24"/>
  <c r="AJ167" i="24" s="1"/>
  <c r="CO182" i="24"/>
  <c r="CP136" i="24"/>
  <c r="CK136" i="24"/>
  <c r="AJ147" i="24"/>
  <c r="CO147" i="24" s="1"/>
  <c r="CO163" i="24"/>
  <c r="CO157" i="24"/>
  <c r="CO149" i="24"/>
  <c r="CO187" i="24"/>
  <c r="CM116" i="24"/>
  <c r="CL116" i="24"/>
  <c r="BJ114" i="24"/>
  <c r="AJ176" i="24"/>
  <c r="AJ175" i="24" s="1"/>
  <c r="CO181" i="24"/>
  <c r="CN113" i="24"/>
  <c r="BW112" i="24"/>
  <c r="AK130" i="24"/>
  <c r="AI145" i="24"/>
  <c r="CN101" i="24"/>
  <c r="CN100" i="24" s="1"/>
  <c r="CM101" i="24"/>
  <c r="CM100" i="24" s="1"/>
  <c r="BJ100" i="24"/>
  <c r="CP166" i="24"/>
  <c r="CP178" i="24"/>
  <c r="CL137" i="24"/>
  <c r="CP189" i="24"/>
  <c r="CM155" i="24"/>
  <c r="CL138" i="24"/>
  <c r="CP135" i="24"/>
  <c r="CM171" i="24"/>
  <c r="CP138" i="24"/>
  <c r="CM182" i="24"/>
  <c r="CM165" i="24"/>
  <c r="CP182" i="24"/>
  <c r="CM157" i="24"/>
  <c r="CL163" i="24"/>
  <c r="CM187" i="24"/>
  <c r="CM137" i="24"/>
  <c r="CM178" i="24"/>
  <c r="CM138" i="24"/>
  <c r="CL155" i="24"/>
  <c r="CL188" i="24"/>
  <c r="CL165" i="24"/>
  <c r="CP174" i="24"/>
  <c r="CP149" i="24"/>
  <c r="CM166" i="24"/>
  <c r="CM188" i="24"/>
  <c r="CM196" i="24"/>
  <c r="CM154" i="24"/>
  <c r="CP196" i="24"/>
  <c r="CP157" i="24"/>
  <c r="CP165" i="24"/>
  <c r="CM189" i="24"/>
  <c r="CL195" i="24"/>
  <c r="CM195" i="24"/>
  <c r="CP164" i="24"/>
  <c r="CM151" i="24"/>
  <c r="CP195" i="24"/>
  <c r="CL170" i="24"/>
  <c r="CP187" i="24"/>
  <c r="CM197" i="24"/>
  <c r="CP151" i="24"/>
  <c r="CM163" i="24"/>
  <c r="CL149" i="24"/>
  <c r="CM164" i="24"/>
  <c r="CP197" i="24"/>
  <c r="CM170" i="24"/>
  <c r="CM172" i="24"/>
  <c r="CP150" i="24"/>
  <c r="CP170" i="24"/>
  <c r="CL151" i="24"/>
  <c r="AX191" i="24"/>
  <c r="CM190" i="24"/>
  <c r="CM179" i="24"/>
  <c r="CP179" i="24"/>
  <c r="CL154" i="24"/>
  <c r="CM180" i="24"/>
  <c r="CP154" i="24"/>
  <c r="CM156" i="24"/>
  <c r="AX175" i="24"/>
  <c r="CP190" i="24"/>
  <c r="CL136" i="24"/>
  <c r="AX159" i="24"/>
  <c r="AX167" i="24"/>
  <c r="CM181" i="24"/>
  <c r="CM198" i="24"/>
  <c r="CM194" i="24"/>
  <c r="CP180" i="24"/>
  <c r="CP156" i="24"/>
  <c r="CM136" i="24"/>
  <c r="CM162" i="24"/>
  <c r="AX183" i="24"/>
  <c r="CP181" i="24"/>
  <c r="CM158" i="24"/>
  <c r="CP198" i="24"/>
  <c r="CL174" i="24"/>
  <c r="CP194" i="24"/>
  <c r="CL135" i="24"/>
  <c r="CP172" i="24"/>
  <c r="CP171" i="24"/>
  <c r="CP162" i="24"/>
  <c r="CL150" i="24"/>
  <c r="CP158" i="24"/>
  <c r="CM113" i="24"/>
  <c r="CL113" i="24"/>
  <c r="BW199" i="24"/>
  <c r="BJ152" i="24"/>
  <c r="CP153" i="24"/>
  <c r="CM153" i="24"/>
  <c r="CL153" i="24"/>
  <c r="BJ199" i="24"/>
  <c r="CM200" i="24"/>
  <c r="CL200" i="24"/>
  <c r="AW145" i="24"/>
  <c r="BK145" i="24"/>
  <c r="BJ176" i="24"/>
  <c r="CP177" i="24"/>
  <c r="CM177" i="24"/>
  <c r="CL177" i="24"/>
  <c r="CM21" i="24"/>
  <c r="CN201" i="24"/>
  <c r="CM44" i="24"/>
  <c r="CM17" i="24"/>
  <c r="CP201" i="24"/>
  <c r="CM201" i="24"/>
  <c r="CN121" i="24"/>
  <c r="BJ192" i="24"/>
  <c r="CP193" i="24"/>
  <c r="CM193" i="24"/>
  <c r="CL193" i="24"/>
  <c r="CL201" i="24"/>
  <c r="CM16" i="24"/>
  <c r="AW183" i="24"/>
  <c r="CP134" i="24"/>
  <c r="CM134" i="24"/>
  <c r="BJ147" i="24"/>
  <c r="CP148" i="24"/>
  <c r="CM148" i="24"/>
  <c r="CL148" i="24"/>
  <c r="AW159" i="24"/>
  <c r="BJ160" i="24"/>
  <c r="CP161" i="24"/>
  <c r="CM161" i="24"/>
  <c r="CL161" i="24"/>
  <c r="BJ168" i="24"/>
  <c r="CP169" i="24"/>
  <c r="CM169" i="24"/>
  <c r="CL169" i="24"/>
  <c r="CK153" i="24"/>
  <c r="CO153" i="24"/>
  <c r="CM47" i="24"/>
  <c r="CP115" i="24"/>
  <c r="CM115" i="24"/>
  <c r="CM45" i="24"/>
  <c r="CM121" i="24"/>
  <c r="CK201" i="24"/>
  <c r="BJ185" i="24"/>
  <c r="CP186" i="24"/>
  <c r="CM186" i="24"/>
  <c r="CM46" i="24"/>
  <c r="CL186" i="24"/>
  <c r="E145" i="24"/>
  <c r="E130" i="24" s="1"/>
  <c r="AG145" i="24"/>
  <c r="BW145" i="24"/>
  <c r="AG112" i="24"/>
  <c r="AJ113" i="24"/>
  <c r="AG199" i="24"/>
  <c r="AJ200" i="24"/>
  <c r="CK132" i="24" l="1"/>
  <c r="CK131" i="24" s="1"/>
  <c r="CM132" i="24"/>
  <c r="CM131" i="24" s="1"/>
  <c r="CL132" i="24"/>
  <c r="CL131" i="24" s="1"/>
  <c r="AJ131" i="24"/>
  <c r="CN145" i="24"/>
  <c r="CP132" i="24"/>
  <c r="CO132" i="24"/>
  <c r="CO160" i="24"/>
  <c r="CL176" i="24"/>
  <c r="CL175" i="24" s="1"/>
  <c r="CO185" i="24"/>
  <c r="CO168" i="24"/>
  <c r="CK185" i="24"/>
  <c r="CK183" i="24" s="1"/>
  <c r="CO192" i="24"/>
  <c r="CK160" i="24"/>
  <c r="CK159" i="24" s="1"/>
  <c r="CO167" i="24"/>
  <c r="CK176" i="24"/>
  <c r="CK175" i="24" s="1"/>
  <c r="CK152" i="24"/>
  <c r="CK168" i="24"/>
  <c r="CK167" i="24" s="1"/>
  <c r="CK147" i="24"/>
  <c r="CK192" i="24"/>
  <c r="CK191" i="24" s="1"/>
  <c r="CO191" i="24"/>
  <c r="CO176" i="24"/>
  <c r="CO175" i="24"/>
  <c r="CO183" i="24"/>
  <c r="CO159" i="24"/>
  <c r="AG130" i="24"/>
  <c r="AX130" i="24"/>
  <c r="BK130" i="24"/>
  <c r="BW130" i="24"/>
  <c r="AW130" i="24"/>
  <c r="AJ145" i="24"/>
  <c r="CL192" i="24"/>
  <c r="CL191" i="24" s="1"/>
  <c r="CM168" i="24"/>
  <c r="CM167" i="24" s="1"/>
  <c r="CL185" i="24"/>
  <c r="CL183" i="24" s="1"/>
  <c r="CL168" i="24"/>
  <c r="CL167" i="24" s="1"/>
  <c r="CM176" i="24"/>
  <c r="CM175" i="24" s="1"/>
  <c r="CM185" i="24"/>
  <c r="CM183" i="24" s="1"/>
  <c r="CL160" i="24"/>
  <c r="CL159" i="24" s="1"/>
  <c r="CL152" i="24"/>
  <c r="CL147" i="24"/>
  <c r="CM147" i="24"/>
  <c r="CM152" i="24"/>
  <c r="CM160" i="24"/>
  <c r="CM159" i="24" s="1"/>
  <c r="CM192" i="24"/>
  <c r="CM191" i="24" s="1"/>
  <c r="CL199" i="24"/>
  <c r="CK200" i="24"/>
  <c r="CO200" i="24"/>
  <c r="BJ159" i="24"/>
  <c r="CP160" i="24"/>
  <c r="BJ183" i="24"/>
  <c r="CP185" i="24"/>
  <c r="CM199" i="24"/>
  <c r="CO113" i="24"/>
  <c r="CK113" i="24"/>
  <c r="CP113" i="24"/>
  <c r="CN199" i="24"/>
  <c r="BJ191" i="24"/>
  <c r="CP192" i="24"/>
  <c r="CP200" i="24"/>
  <c r="BJ175" i="24"/>
  <c r="CP176" i="24"/>
  <c r="BJ145" i="24"/>
  <c r="CP147" i="24"/>
  <c r="BJ167" i="24"/>
  <c r="CP168" i="24"/>
  <c r="CP152" i="24"/>
  <c r="AJ199" i="24"/>
  <c r="CK199" i="24" l="1"/>
  <c r="CO131" i="24"/>
  <c r="CN130" i="24"/>
  <c r="CK145" i="24"/>
  <c r="AJ130" i="24"/>
  <c r="CO199" i="24"/>
  <c r="CO145" i="24"/>
  <c r="CP131" i="24"/>
  <c r="BJ130" i="24"/>
  <c r="AI130" i="24"/>
  <c r="CL145" i="24"/>
  <c r="CL130" i="24" s="1"/>
  <c r="CM145" i="24"/>
  <c r="CM130" i="24" s="1"/>
  <c r="CP199" i="24"/>
  <c r="CP167" i="24"/>
  <c r="CP183" i="24"/>
  <c r="CP159" i="24"/>
  <c r="CP175" i="24"/>
  <c r="CP145" i="24"/>
  <c r="CP191" i="24"/>
  <c r="CK130" i="24" l="1"/>
  <c r="CO130" i="24"/>
  <c r="CP130" i="24"/>
  <c r="CJ15" i="24" l="1"/>
  <c r="CN15" i="24" l="1"/>
  <c r="AW77" i="24"/>
  <c r="AW69" i="24"/>
  <c r="AW79" i="24"/>
  <c r="AW68" i="24"/>
  <c r="CL68" i="24" l="1"/>
  <c r="CL69" i="24"/>
  <c r="CL79" i="24"/>
  <c r="CL77" i="24"/>
  <c r="AI79" i="24"/>
  <c r="AI77" i="24"/>
  <c r="AI69" i="24"/>
  <c r="AI68" i="24"/>
  <c r="AW36" i="24" l="1"/>
  <c r="AW37" i="24"/>
  <c r="AW31" i="24"/>
  <c r="CL31" i="24" l="1"/>
  <c r="CL37" i="24"/>
  <c r="CL36" i="24"/>
  <c r="CJ128" i="24" l="1"/>
  <c r="BW128" i="24"/>
  <c r="CN128" i="24" l="1"/>
  <c r="CM128" i="24"/>
  <c r="BJ25" i="24"/>
  <c r="AW128" i="24"/>
  <c r="AW127" i="24"/>
  <c r="AW126" i="24"/>
  <c r="AW124" i="24"/>
  <c r="AW123" i="24"/>
  <c r="AW121" i="24"/>
  <c r="AW120" i="24"/>
  <c r="AW111" i="24"/>
  <c r="AW110" i="24"/>
  <c r="AW109" i="24"/>
  <c r="AW108" i="24"/>
  <c r="AW105" i="24"/>
  <c r="AW104" i="24"/>
  <c r="AW101" i="24"/>
  <c r="AW99" i="24"/>
  <c r="AW97" i="24"/>
  <c r="AW95" i="24"/>
  <c r="AW94" i="24"/>
  <c r="AW93" i="24"/>
  <c r="AW91" i="24"/>
  <c r="AW89" i="24"/>
  <c r="AW88" i="24"/>
  <c r="AW86" i="24"/>
  <c r="AW84" i="24"/>
  <c r="AW82" i="24"/>
  <c r="AW80" i="24"/>
  <c r="AW76" i="24"/>
  <c r="AW74" i="24"/>
  <c r="AW73" i="24"/>
  <c r="AW71" i="24"/>
  <c r="AW70" i="24"/>
  <c r="AW67" i="24"/>
  <c r="AW65" i="24"/>
  <c r="AW64" i="24"/>
  <c r="AW62" i="24"/>
  <c r="AW58" i="24"/>
  <c r="AW55" i="24"/>
  <c r="AW54" i="24"/>
  <c r="AW53" i="24"/>
  <c r="AW52" i="24"/>
  <c r="AW47" i="24"/>
  <c r="AW45" i="24"/>
  <c r="AW44" i="24"/>
  <c r="AW43" i="24"/>
  <c r="AW42" i="24"/>
  <c r="AW38" i="24"/>
  <c r="AW35" i="24"/>
  <c r="AW34" i="24"/>
  <c r="AW26" i="24"/>
  <c r="AW25" i="24"/>
  <c r="AW23" i="24"/>
  <c r="AW22" i="24"/>
  <c r="AW21" i="24"/>
  <c r="AU18" i="24"/>
  <c r="AW17" i="24"/>
  <c r="AW15" i="24"/>
  <c r="AE128" i="24"/>
  <c r="AD128" i="24"/>
  <c r="AE127" i="24"/>
  <c r="AD127" i="24"/>
  <c r="AE126" i="24"/>
  <c r="AD126" i="24"/>
  <c r="CI125" i="24"/>
  <c r="CG125" i="24"/>
  <c r="CF125" i="24"/>
  <c r="CE125" i="24"/>
  <c r="CD125" i="24"/>
  <c r="CC125" i="24"/>
  <c r="CB125" i="24"/>
  <c r="CA125" i="24"/>
  <c r="BZ125" i="24"/>
  <c r="BY125" i="24"/>
  <c r="BX125" i="24"/>
  <c r="BV125" i="24"/>
  <c r="BU125" i="24"/>
  <c r="BS125" i="24"/>
  <c r="BR125" i="24"/>
  <c r="BQ125" i="24"/>
  <c r="BP125" i="24"/>
  <c r="BO125" i="24"/>
  <c r="BN125" i="24"/>
  <c r="BL125" i="24"/>
  <c r="BK125" i="24"/>
  <c r="BI125" i="24"/>
  <c r="BH125" i="24"/>
  <c r="BG125" i="24"/>
  <c r="BF125" i="24"/>
  <c r="BE125" i="24"/>
  <c r="BD125" i="24"/>
  <c r="BC125" i="24"/>
  <c r="BB125" i="24"/>
  <c r="BA125" i="24"/>
  <c r="AZ125" i="24"/>
  <c r="AY125" i="24"/>
  <c r="AX125" i="24"/>
  <c r="AV125" i="24"/>
  <c r="AT125" i="24"/>
  <c r="AS125" i="24"/>
  <c r="AR125" i="24"/>
  <c r="AQ125" i="24"/>
  <c r="AP125" i="24"/>
  <c r="AO125" i="24"/>
  <c r="AN125" i="24"/>
  <c r="AM125" i="24"/>
  <c r="AL125" i="24"/>
  <c r="AK125" i="24"/>
  <c r="AH125" i="24"/>
  <c r="AF125" i="24"/>
  <c r="F125" i="24"/>
  <c r="AD124" i="24"/>
  <c r="AE124" i="24"/>
  <c r="AE123" i="24"/>
  <c r="AD123" i="24"/>
  <c r="AE121" i="24"/>
  <c r="AD121" i="24"/>
  <c r="BW120" i="24"/>
  <c r="AE120" i="24"/>
  <c r="AD120" i="24"/>
  <c r="AE116" i="24"/>
  <c r="AE114" i="24" s="1"/>
  <c r="AD116" i="24"/>
  <c r="CI114" i="24"/>
  <c r="CH114" i="24"/>
  <c r="CG114" i="24"/>
  <c r="CF114" i="24"/>
  <c r="CE114" i="24"/>
  <c r="CD114" i="24"/>
  <c r="CC114" i="24"/>
  <c r="BV114" i="24"/>
  <c r="BU114" i="24"/>
  <c r="BS114" i="24"/>
  <c r="BR114" i="24"/>
  <c r="BQ114" i="24"/>
  <c r="BP114" i="24"/>
  <c r="BO114" i="24"/>
  <c r="BM114" i="24"/>
  <c r="BL114" i="24"/>
  <c r="BK114" i="24"/>
  <c r="BI114" i="24"/>
  <c r="BH114" i="24"/>
  <c r="BG114" i="24"/>
  <c r="BF114" i="24"/>
  <c r="BE114" i="24"/>
  <c r="BD114" i="24"/>
  <c r="BC114" i="24"/>
  <c r="AV114" i="24"/>
  <c r="AT114" i="24"/>
  <c r="AS114" i="24"/>
  <c r="AR114" i="24"/>
  <c r="AQ114" i="24"/>
  <c r="AP114" i="24"/>
  <c r="AO114" i="24"/>
  <c r="AM114" i="24"/>
  <c r="AL114" i="24"/>
  <c r="AK114" i="24"/>
  <c r="AH114" i="24"/>
  <c r="AF114" i="24"/>
  <c r="AE112" i="24"/>
  <c r="AD112" i="24"/>
  <c r="AE111" i="24"/>
  <c r="AD111" i="24"/>
  <c r="AE110" i="24"/>
  <c r="AD110" i="24"/>
  <c r="AE109" i="24"/>
  <c r="AD109" i="24"/>
  <c r="AE108" i="24"/>
  <c r="AD108" i="24"/>
  <c r="CI107" i="24"/>
  <c r="CH107" i="24"/>
  <c r="CG107" i="24"/>
  <c r="CF107" i="24"/>
  <c r="CE107" i="24"/>
  <c r="CD107" i="24"/>
  <c r="CC107" i="24"/>
  <c r="CB107" i="24"/>
  <c r="CA107" i="24"/>
  <c r="BZ107" i="24"/>
  <c r="BY107" i="24"/>
  <c r="BX107" i="24"/>
  <c r="BV107" i="24"/>
  <c r="BU107" i="24"/>
  <c r="BS107" i="24"/>
  <c r="BR107" i="24"/>
  <c r="BQ107" i="24"/>
  <c r="BP107" i="24"/>
  <c r="BO107" i="24"/>
  <c r="BN107" i="24"/>
  <c r="BM107" i="24"/>
  <c r="BL107" i="24"/>
  <c r="BK107" i="24"/>
  <c r="BI107" i="24"/>
  <c r="BH107" i="24"/>
  <c r="BG107" i="24"/>
  <c r="BF107" i="24"/>
  <c r="BE107" i="24"/>
  <c r="BD107" i="24"/>
  <c r="BC107" i="24"/>
  <c r="BA107" i="24"/>
  <c r="AZ107" i="24"/>
  <c r="AY107" i="24"/>
  <c r="AV107" i="24"/>
  <c r="AT107" i="24"/>
  <c r="AS107" i="24"/>
  <c r="AR107" i="24"/>
  <c r="AQ107" i="24"/>
  <c r="AP107" i="24"/>
  <c r="AO107" i="24"/>
  <c r="AN107" i="24"/>
  <c r="AM107" i="24"/>
  <c r="AL107" i="24"/>
  <c r="AK107" i="24"/>
  <c r="AH107" i="24"/>
  <c r="AF107" i="24"/>
  <c r="F107" i="24"/>
  <c r="E107" i="24"/>
  <c r="AD105" i="24"/>
  <c r="AE105" i="24"/>
  <c r="AE104" i="24"/>
  <c r="AD104" i="24"/>
  <c r="CI103" i="24"/>
  <c r="CH103" i="24"/>
  <c r="CG103" i="24"/>
  <c r="CF103" i="24"/>
  <c r="CE103" i="24"/>
  <c r="CD103" i="24"/>
  <c r="CC103" i="24"/>
  <c r="CB103" i="24"/>
  <c r="CA103" i="24"/>
  <c r="BY103" i="24"/>
  <c r="BX103" i="24"/>
  <c r="BV103" i="24"/>
  <c r="BU103" i="24"/>
  <c r="BS103" i="24"/>
  <c r="BR103" i="24"/>
  <c r="BQ103" i="24"/>
  <c r="BP103" i="24"/>
  <c r="BO103" i="24"/>
  <c r="BN103" i="24"/>
  <c r="BL103" i="24"/>
  <c r="BK103" i="24"/>
  <c r="BI103" i="24"/>
  <c r="BH103" i="24"/>
  <c r="BG103" i="24"/>
  <c r="BF103" i="24"/>
  <c r="BE103" i="24"/>
  <c r="BD103" i="24"/>
  <c r="BC103" i="24"/>
  <c r="BB103" i="24"/>
  <c r="BA103" i="24"/>
  <c r="AZ103" i="24"/>
  <c r="AY103" i="24"/>
  <c r="AX103" i="24"/>
  <c r="AV103" i="24"/>
  <c r="AT103" i="24"/>
  <c r="AS103" i="24"/>
  <c r="AR103" i="24"/>
  <c r="AQ103" i="24"/>
  <c r="AP103" i="24"/>
  <c r="AO103" i="24"/>
  <c r="AN103" i="24"/>
  <c r="AM103" i="24"/>
  <c r="AL103" i="24"/>
  <c r="AK103" i="24"/>
  <c r="AH103" i="24"/>
  <c r="AF103" i="24"/>
  <c r="F103" i="24"/>
  <c r="E103" i="24"/>
  <c r="AE101" i="24"/>
  <c r="AE100" i="24" s="1"/>
  <c r="AD101" i="24"/>
  <c r="AD100" i="24" s="1"/>
  <c r="AE99" i="24"/>
  <c r="AD99" i="24"/>
  <c r="AE98" i="24"/>
  <c r="AD98" i="24"/>
  <c r="AE97" i="24"/>
  <c r="AD97" i="24"/>
  <c r="CI96" i="24"/>
  <c r="CH96" i="24"/>
  <c r="CG96" i="24"/>
  <c r="CF96" i="24"/>
  <c r="CE96" i="24"/>
  <c r="CD96" i="24"/>
  <c r="CC96" i="24"/>
  <c r="CB96" i="24"/>
  <c r="CA96" i="24"/>
  <c r="BZ96" i="24"/>
  <c r="BY96" i="24"/>
  <c r="BX96" i="24"/>
  <c r="BV96" i="24"/>
  <c r="BU96" i="24"/>
  <c r="BS96" i="24"/>
  <c r="BR96" i="24"/>
  <c r="BQ96" i="24"/>
  <c r="BP96" i="24"/>
  <c r="BO96" i="24"/>
  <c r="BM96" i="24"/>
  <c r="BL96" i="24"/>
  <c r="BK96" i="24"/>
  <c r="BI96" i="24"/>
  <c r="BH96" i="24"/>
  <c r="BG96" i="24"/>
  <c r="BF96" i="24"/>
  <c r="BE96" i="24"/>
  <c r="BA96" i="24"/>
  <c r="AZ96" i="24"/>
  <c r="AY96" i="24"/>
  <c r="AX96" i="24"/>
  <c r="AV96" i="24"/>
  <c r="AT96" i="24"/>
  <c r="AS96" i="24"/>
  <c r="AR96" i="24"/>
  <c r="AQ96" i="24"/>
  <c r="AP96" i="24"/>
  <c r="AO96" i="24"/>
  <c r="AN96" i="24"/>
  <c r="AM96" i="24"/>
  <c r="AL96" i="24"/>
  <c r="AK96" i="24"/>
  <c r="AH96" i="24"/>
  <c r="AF96" i="24"/>
  <c r="F96" i="24"/>
  <c r="E96" i="24"/>
  <c r="AE95" i="24"/>
  <c r="AD95" i="24"/>
  <c r="AE94" i="24"/>
  <c r="AD94" i="24"/>
  <c r="AE93" i="24"/>
  <c r="AD93" i="24"/>
  <c r="AE92" i="24"/>
  <c r="AD92" i="24"/>
  <c r="AE91" i="24"/>
  <c r="AD91" i="24"/>
  <c r="CH90" i="24"/>
  <c r="CG90" i="24"/>
  <c r="CF90" i="24"/>
  <c r="CE90" i="24"/>
  <c r="CD90" i="24"/>
  <c r="CC90" i="24"/>
  <c r="CB90" i="24"/>
  <c r="CA90" i="24"/>
  <c r="BZ90" i="24"/>
  <c r="BY90" i="24"/>
  <c r="BX90" i="24"/>
  <c r="BV90" i="24"/>
  <c r="BU90" i="24"/>
  <c r="BS90" i="24"/>
  <c r="BR90" i="24"/>
  <c r="BQ90" i="24"/>
  <c r="BP90" i="24"/>
  <c r="BO90" i="24"/>
  <c r="BN90" i="24"/>
  <c r="BM90" i="24"/>
  <c r="BL90" i="24"/>
  <c r="BK90" i="24"/>
  <c r="BI90" i="24"/>
  <c r="BH90" i="24"/>
  <c r="BG90" i="24"/>
  <c r="BF90" i="24"/>
  <c r="BE90" i="24"/>
  <c r="BD90" i="24"/>
  <c r="BC90" i="24"/>
  <c r="BB90" i="24"/>
  <c r="BA90" i="24"/>
  <c r="AZ90" i="24"/>
  <c r="AY90" i="24"/>
  <c r="AX90" i="24"/>
  <c r="AV90" i="24"/>
  <c r="AT90" i="24"/>
  <c r="AS90" i="24"/>
  <c r="AR90" i="24"/>
  <c r="AQ90" i="24"/>
  <c r="AP90" i="24"/>
  <c r="AO90" i="24"/>
  <c r="AN90" i="24"/>
  <c r="AM90" i="24"/>
  <c r="AL90" i="24"/>
  <c r="AK90" i="24"/>
  <c r="AH90" i="24"/>
  <c r="AF90" i="24"/>
  <c r="F90" i="24"/>
  <c r="E90" i="24"/>
  <c r="AE89" i="24"/>
  <c r="AD89" i="24"/>
  <c r="AE88" i="24"/>
  <c r="AD88" i="24"/>
  <c r="CI87" i="24"/>
  <c r="CH87" i="24"/>
  <c r="CG87" i="24"/>
  <c r="CF87" i="24"/>
  <c r="CE87" i="24"/>
  <c r="CD87" i="24"/>
  <c r="CC87" i="24"/>
  <c r="CB87" i="24"/>
  <c r="CA87" i="24"/>
  <c r="BZ87" i="24"/>
  <c r="BY87" i="24"/>
  <c r="BX87" i="24"/>
  <c r="BV87" i="24"/>
  <c r="BU87" i="24"/>
  <c r="BT87" i="24"/>
  <c r="BS87" i="24"/>
  <c r="BR87" i="24"/>
  <c r="BQ87" i="24"/>
  <c r="BP87" i="24"/>
  <c r="BO87" i="24"/>
  <c r="BN87" i="24"/>
  <c r="BM87" i="24"/>
  <c r="BL87" i="24"/>
  <c r="BK87" i="24"/>
  <c r="BI87" i="24"/>
  <c r="BH87" i="24"/>
  <c r="BG87" i="24"/>
  <c r="BF87" i="24"/>
  <c r="BE87" i="24"/>
  <c r="BD87" i="24"/>
  <c r="BC87" i="24"/>
  <c r="BB87" i="24"/>
  <c r="BA87" i="24"/>
  <c r="AZ87" i="24"/>
  <c r="AY87" i="24"/>
  <c r="AX87" i="24"/>
  <c r="AV87" i="24"/>
  <c r="AT87" i="24"/>
  <c r="AS87" i="24"/>
  <c r="AR87" i="24"/>
  <c r="AQ87" i="24"/>
  <c r="AP87" i="24"/>
  <c r="AO87" i="24"/>
  <c r="AN87" i="24"/>
  <c r="AM87" i="24"/>
  <c r="AL87" i="24"/>
  <c r="AK87" i="24"/>
  <c r="AH87" i="24"/>
  <c r="AF87" i="24"/>
  <c r="F87" i="24"/>
  <c r="E87" i="24"/>
  <c r="AE86" i="24"/>
  <c r="AD86" i="24"/>
  <c r="AE85" i="24"/>
  <c r="AD85" i="24"/>
  <c r="AE84" i="24"/>
  <c r="AD84" i="24"/>
  <c r="CI83" i="24"/>
  <c r="CH83" i="24"/>
  <c r="CG83" i="24"/>
  <c r="CF83" i="24"/>
  <c r="CE83" i="24"/>
  <c r="CD83" i="24"/>
  <c r="CC83" i="24"/>
  <c r="CB83" i="24"/>
  <c r="CA83" i="24"/>
  <c r="BZ83" i="24"/>
  <c r="BY83" i="24"/>
  <c r="BX83" i="24"/>
  <c r="BV83" i="24"/>
  <c r="BU83" i="24"/>
  <c r="BT83" i="24"/>
  <c r="BS83" i="24"/>
  <c r="BR83" i="24"/>
  <c r="BQ83" i="24"/>
  <c r="BP83" i="24"/>
  <c r="BO83" i="24"/>
  <c r="BN83" i="24"/>
  <c r="BM83" i="24"/>
  <c r="BL83" i="24"/>
  <c r="BK83" i="24"/>
  <c r="BI83" i="24"/>
  <c r="BH83" i="24"/>
  <c r="BG83" i="24"/>
  <c r="BF83" i="24"/>
  <c r="BE83" i="24"/>
  <c r="BD83" i="24"/>
  <c r="BC83" i="24"/>
  <c r="BB83" i="24"/>
  <c r="BA83" i="24"/>
  <c r="AZ83" i="24"/>
  <c r="AY83" i="24"/>
  <c r="AX83" i="24"/>
  <c r="AV83" i="24"/>
  <c r="AT83" i="24"/>
  <c r="AS83" i="24"/>
  <c r="AR83" i="24"/>
  <c r="AQ83" i="24"/>
  <c r="AP83" i="24"/>
  <c r="AO83" i="24"/>
  <c r="AN83" i="24"/>
  <c r="AM83" i="24"/>
  <c r="AL83" i="24"/>
  <c r="AK83" i="24"/>
  <c r="AH83" i="24"/>
  <c r="AF83" i="24"/>
  <c r="F83" i="24"/>
  <c r="E83" i="24"/>
  <c r="AE82" i="24"/>
  <c r="AE81" i="24"/>
  <c r="AD81" i="24"/>
  <c r="AE80" i="24"/>
  <c r="AD80" i="24"/>
  <c r="AE79" i="24"/>
  <c r="AE78" i="24"/>
  <c r="AD78" i="24"/>
  <c r="AE77" i="24"/>
  <c r="AD77" i="24"/>
  <c r="BW76" i="24"/>
  <c r="AD76" i="24"/>
  <c r="AE76" i="24"/>
  <c r="CI75" i="24"/>
  <c r="CH75" i="24"/>
  <c r="CG75" i="24"/>
  <c r="CF75" i="24"/>
  <c r="CE75" i="24"/>
  <c r="CD75" i="24"/>
  <c r="CC75" i="24"/>
  <c r="CB75" i="24"/>
  <c r="CA75" i="24"/>
  <c r="BZ75" i="24"/>
  <c r="BY75" i="24"/>
  <c r="BX75" i="24"/>
  <c r="BV75" i="24"/>
  <c r="BU75" i="24"/>
  <c r="BT75" i="24"/>
  <c r="BS75" i="24"/>
  <c r="BR75" i="24"/>
  <c r="BQ75" i="24"/>
  <c r="BP75" i="24"/>
  <c r="BO75" i="24"/>
  <c r="BN75" i="24"/>
  <c r="BM75" i="24"/>
  <c r="BL75" i="24"/>
  <c r="BK75" i="24"/>
  <c r="BI75" i="24"/>
  <c r="BH75" i="24"/>
  <c r="BG75" i="24"/>
  <c r="BF75" i="24"/>
  <c r="BE75" i="24"/>
  <c r="BD75" i="24"/>
  <c r="BC75" i="24"/>
  <c r="BA75" i="24"/>
  <c r="AZ75" i="24"/>
  <c r="AY75" i="24"/>
  <c r="AX75" i="24"/>
  <c r="AV75" i="24"/>
  <c r="AT75" i="24"/>
  <c r="AS75" i="24"/>
  <c r="AR75" i="24"/>
  <c r="AQ75" i="24"/>
  <c r="AP75" i="24"/>
  <c r="AO75" i="24"/>
  <c r="AN75" i="24"/>
  <c r="AM75" i="24"/>
  <c r="AL75" i="24"/>
  <c r="AK75" i="24"/>
  <c r="AH75" i="24"/>
  <c r="AF75" i="24"/>
  <c r="F75" i="24"/>
  <c r="E75" i="24"/>
  <c r="AE74" i="24"/>
  <c r="AD74" i="24"/>
  <c r="AE73" i="24"/>
  <c r="AD73" i="24"/>
  <c r="AE72" i="24"/>
  <c r="AD72" i="24"/>
  <c r="AE71" i="24"/>
  <c r="AD71" i="24"/>
  <c r="AD70" i="24"/>
  <c r="AE69" i="24"/>
  <c r="AD69" i="24"/>
  <c r="AE68" i="24"/>
  <c r="AE67" i="24"/>
  <c r="AD67" i="24"/>
  <c r="CI66" i="24"/>
  <c r="CH66" i="24"/>
  <c r="CG66" i="24"/>
  <c r="CF66" i="24"/>
  <c r="CE66" i="24"/>
  <c r="CD66" i="24"/>
  <c r="CC66" i="24"/>
  <c r="CB66" i="24"/>
  <c r="CA66" i="24"/>
  <c r="BZ66" i="24"/>
  <c r="BY66" i="24"/>
  <c r="BX66" i="24"/>
  <c r="BV66" i="24"/>
  <c r="BU66" i="24"/>
  <c r="BT66" i="24"/>
  <c r="BS66" i="24"/>
  <c r="BR66" i="24"/>
  <c r="BQ66" i="24"/>
  <c r="BP66" i="24"/>
  <c r="BO66" i="24"/>
  <c r="BN66" i="24"/>
  <c r="BM66" i="24"/>
  <c r="BL66" i="24"/>
  <c r="BK66" i="24"/>
  <c r="BI66" i="24"/>
  <c r="BH66" i="24"/>
  <c r="BG66" i="24"/>
  <c r="BF66" i="24"/>
  <c r="BE66" i="24"/>
  <c r="BD66" i="24"/>
  <c r="BC66" i="24"/>
  <c r="BA66" i="24"/>
  <c r="AZ66" i="24"/>
  <c r="AY66" i="24"/>
  <c r="AX66" i="24"/>
  <c r="AV66" i="24"/>
  <c r="AT66" i="24"/>
  <c r="AS66" i="24"/>
  <c r="AR66" i="24"/>
  <c r="AQ66" i="24"/>
  <c r="AP66" i="24"/>
  <c r="AO66" i="24"/>
  <c r="AN66" i="24"/>
  <c r="AM66" i="24"/>
  <c r="AL66" i="24"/>
  <c r="AK66" i="24"/>
  <c r="AH66" i="24"/>
  <c r="AF66" i="24"/>
  <c r="F66" i="24"/>
  <c r="E66" i="24"/>
  <c r="AE65" i="24"/>
  <c r="AD65" i="24"/>
  <c r="AE64" i="24"/>
  <c r="AD64" i="24"/>
  <c r="CI63" i="24"/>
  <c r="CH63" i="24"/>
  <c r="CG63" i="24"/>
  <c r="CF63" i="24"/>
  <c r="CE63" i="24"/>
  <c r="CD63" i="24"/>
  <c r="CB63" i="24"/>
  <c r="CA63" i="24"/>
  <c r="BZ63" i="24"/>
  <c r="BY63" i="24"/>
  <c r="BX63" i="24"/>
  <c r="BV63" i="24"/>
  <c r="BU63" i="24"/>
  <c r="BT63" i="24"/>
  <c r="BS63" i="24"/>
  <c r="BR63" i="24"/>
  <c r="BQ63" i="24"/>
  <c r="BO63" i="24"/>
  <c r="BN63" i="24"/>
  <c r="BM63" i="24"/>
  <c r="BL63" i="24"/>
  <c r="BK63" i="24"/>
  <c r="BI63" i="24"/>
  <c r="BH63" i="24"/>
  <c r="BG63" i="24"/>
  <c r="BF63" i="24"/>
  <c r="BE63" i="24"/>
  <c r="BD63" i="24"/>
  <c r="BC63" i="24"/>
  <c r="BB63" i="24"/>
  <c r="BA63" i="24"/>
  <c r="AZ63" i="24"/>
  <c r="AY63" i="24"/>
  <c r="AX63" i="24"/>
  <c r="AV63" i="24"/>
  <c r="AT63" i="24"/>
  <c r="AS63" i="24"/>
  <c r="AR63" i="24"/>
  <c r="AQ63" i="24"/>
  <c r="AP63" i="24"/>
  <c r="AO63" i="24"/>
  <c r="AN63" i="24"/>
  <c r="AM63" i="24"/>
  <c r="AL63" i="24"/>
  <c r="AK63" i="24"/>
  <c r="AH63" i="24"/>
  <c r="AF63" i="24"/>
  <c r="F63" i="24"/>
  <c r="E63" i="24"/>
  <c r="AE62" i="24"/>
  <c r="AD62" i="24"/>
  <c r="AE61" i="24"/>
  <c r="AD61" i="24"/>
  <c r="CI60" i="24"/>
  <c r="CH60" i="24"/>
  <c r="CG60" i="24"/>
  <c r="CF60" i="24"/>
  <c r="CE60" i="24"/>
  <c r="CD60" i="24"/>
  <c r="CB60" i="24"/>
  <c r="CA60" i="24"/>
  <c r="BZ60" i="24"/>
  <c r="BY60" i="24"/>
  <c r="BX60" i="24"/>
  <c r="BV60" i="24"/>
  <c r="BU60" i="24"/>
  <c r="BT60" i="24"/>
  <c r="BS60" i="24"/>
  <c r="BR60" i="24"/>
  <c r="BQ60" i="24"/>
  <c r="BO60" i="24"/>
  <c r="BN60" i="24"/>
  <c r="BM60" i="24"/>
  <c r="BL60" i="24"/>
  <c r="BK60" i="24"/>
  <c r="BI60" i="24"/>
  <c r="BH60" i="24"/>
  <c r="BG60" i="24"/>
  <c r="BF60" i="24"/>
  <c r="BE60" i="24"/>
  <c r="BD60" i="24"/>
  <c r="BC60" i="24"/>
  <c r="BB60" i="24"/>
  <c r="BA60" i="24"/>
  <c r="AZ60" i="24"/>
  <c r="AY60" i="24"/>
  <c r="AX60" i="24"/>
  <c r="AV60" i="24"/>
  <c r="AT60" i="24"/>
  <c r="AS60" i="24"/>
  <c r="AR60" i="24"/>
  <c r="AQ60" i="24"/>
  <c r="AP60" i="24"/>
  <c r="AO60" i="24"/>
  <c r="AN60" i="24"/>
  <c r="AM60" i="24"/>
  <c r="AL60" i="24"/>
  <c r="AK60" i="24"/>
  <c r="AH60" i="24"/>
  <c r="AF60" i="24"/>
  <c r="F60" i="24"/>
  <c r="E60" i="24"/>
  <c r="AE58" i="24"/>
  <c r="AD58" i="24"/>
  <c r="AE57" i="24"/>
  <c r="AD57" i="24"/>
  <c r="CI56" i="24"/>
  <c r="CH56" i="24"/>
  <c r="CG56" i="24"/>
  <c r="CF56" i="24"/>
  <c r="CE56" i="24"/>
  <c r="CD56" i="24"/>
  <c r="CB56" i="24"/>
  <c r="CA56" i="24"/>
  <c r="BZ56" i="24"/>
  <c r="BY56" i="24"/>
  <c r="BX56" i="24"/>
  <c r="BV56" i="24"/>
  <c r="BU56" i="24"/>
  <c r="BT56" i="24"/>
  <c r="BS56" i="24"/>
  <c r="BR56" i="24"/>
  <c r="BQ56" i="24"/>
  <c r="BO56" i="24"/>
  <c r="BN56" i="24"/>
  <c r="BM56" i="24"/>
  <c r="BL56" i="24"/>
  <c r="BK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V56" i="24"/>
  <c r="AT56" i="24"/>
  <c r="AS56" i="24"/>
  <c r="AR56" i="24"/>
  <c r="AQ56" i="24"/>
  <c r="AP56" i="24"/>
  <c r="AO56" i="24"/>
  <c r="AN56" i="24"/>
  <c r="AM56" i="24"/>
  <c r="AL56" i="24"/>
  <c r="AK56" i="24"/>
  <c r="AH56" i="24"/>
  <c r="AF56" i="24"/>
  <c r="F56" i="24"/>
  <c r="E56" i="24"/>
  <c r="AE55" i="24"/>
  <c r="AD55" i="24"/>
  <c r="AE54" i="24"/>
  <c r="AD54" i="24"/>
  <c r="AD53" i="24"/>
  <c r="AE52" i="24"/>
  <c r="AD52" i="24"/>
  <c r="CI51" i="24"/>
  <c r="CH51" i="24"/>
  <c r="CG51" i="24"/>
  <c r="CF51" i="24"/>
  <c r="CE51" i="24"/>
  <c r="CD51" i="24"/>
  <c r="CC51" i="24"/>
  <c r="CB51" i="24"/>
  <c r="CA51" i="24"/>
  <c r="BZ51" i="24"/>
  <c r="BY51" i="24"/>
  <c r="BX51" i="24"/>
  <c r="BV51" i="24"/>
  <c r="BU51" i="24"/>
  <c r="BT51" i="24"/>
  <c r="BS51" i="24"/>
  <c r="BR51" i="24"/>
  <c r="BQ51" i="24"/>
  <c r="BP51" i="24"/>
  <c r="BO51" i="24"/>
  <c r="BN51" i="24"/>
  <c r="BL51" i="24"/>
  <c r="BK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V51" i="24"/>
  <c r="AT51" i="24"/>
  <c r="AS51" i="24"/>
  <c r="AR51" i="24"/>
  <c r="AQ51" i="24"/>
  <c r="AP51" i="24"/>
  <c r="AO51" i="24"/>
  <c r="AN51" i="24"/>
  <c r="AM51" i="24"/>
  <c r="AL51" i="24"/>
  <c r="AK51" i="24"/>
  <c r="AH51" i="24"/>
  <c r="AF51" i="24"/>
  <c r="F51" i="24"/>
  <c r="E51" i="24"/>
  <c r="AE47" i="24"/>
  <c r="AD47" i="24"/>
  <c r="AE46" i="24"/>
  <c r="AD46" i="24"/>
  <c r="AE45" i="24"/>
  <c r="AD45" i="24"/>
  <c r="AE44" i="24"/>
  <c r="AD44" i="24"/>
  <c r="AE43" i="24"/>
  <c r="AD43" i="24"/>
  <c r="AE42" i="24"/>
  <c r="AD42" i="24"/>
  <c r="AE41" i="24"/>
  <c r="AD41" i="24"/>
  <c r="AE40" i="24"/>
  <c r="AD40" i="24"/>
  <c r="CI39" i="24"/>
  <c r="CG39" i="24"/>
  <c r="CF39" i="24"/>
  <c r="CE39" i="24"/>
  <c r="CD39" i="24"/>
  <c r="CC39" i="24"/>
  <c r="CB39" i="24"/>
  <c r="CA39" i="24"/>
  <c r="BZ39" i="24"/>
  <c r="BY39" i="24"/>
  <c r="BX39" i="24"/>
  <c r="BV39" i="24"/>
  <c r="BU39" i="24"/>
  <c r="BT39" i="24"/>
  <c r="BS39" i="24"/>
  <c r="BR39" i="24"/>
  <c r="BQ39" i="24"/>
  <c r="BP39" i="24"/>
  <c r="BO39" i="24"/>
  <c r="BN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V39" i="24"/>
  <c r="AT39" i="24"/>
  <c r="AS39" i="24"/>
  <c r="AR39" i="24"/>
  <c r="AQ39" i="24"/>
  <c r="AP39" i="24"/>
  <c r="AO39" i="24"/>
  <c r="AN39" i="24"/>
  <c r="AM39" i="24"/>
  <c r="AL39" i="24"/>
  <c r="AK39" i="24"/>
  <c r="AH39" i="24"/>
  <c r="AF39" i="24"/>
  <c r="F39" i="24"/>
  <c r="E39" i="24"/>
  <c r="AE38" i="24"/>
  <c r="AD38" i="24"/>
  <c r="AE37" i="24"/>
  <c r="AD37" i="24"/>
  <c r="AE36" i="24"/>
  <c r="AD36" i="24"/>
  <c r="AE35" i="24"/>
  <c r="AD35" i="24"/>
  <c r="AE34" i="24"/>
  <c r="AD34" i="24"/>
  <c r="CI33" i="24"/>
  <c r="CG33" i="24"/>
  <c r="CF33" i="24"/>
  <c r="CE33" i="24"/>
  <c r="CD33" i="24"/>
  <c r="CC33" i="24"/>
  <c r="CB33" i="24"/>
  <c r="CA33" i="24"/>
  <c r="BZ33" i="24"/>
  <c r="BY33" i="24"/>
  <c r="BX33" i="24"/>
  <c r="BV33" i="24"/>
  <c r="BU33" i="24"/>
  <c r="BT33" i="24"/>
  <c r="BS33" i="24"/>
  <c r="BR33" i="24"/>
  <c r="BQ33" i="24"/>
  <c r="BP33" i="24"/>
  <c r="BO33" i="24"/>
  <c r="BN33" i="24"/>
  <c r="BI33" i="24"/>
  <c r="BH33" i="24"/>
  <c r="BG33" i="24"/>
  <c r="BF33" i="24"/>
  <c r="BE33" i="24"/>
  <c r="BD33" i="24"/>
  <c r="BC33" i="24"/>
  <c r="BB33" i="24"/>
  <c r="BA33" i="24"/>
  <c r="AZ33" i="24"/>
  <c r="AY33" i="24"/>
  <c r="AX33" i="24"/>
  <c r="AV33" i="24"/>
  <c r="AT33" i="24"/>
  <c r="AS33" i="24"/>
  <c r="AR33" i="24"/>
  <c r="AQ33" i="24"/>
  <c r="AP33" i="24"/>
  <c r="AO33" i="24"/>
  <c r="AN33" i="24"/>
  <c r="AM33" i="24"/>
  <c r="AL33" i="24"/>
  <c r="AK33" i="24"/>
  <c r="AH33" i="24"/>
  <c r="AF33" i="24"/>
  <c r="F33" i="24"/>
  <c r="E33" i="24"/>
  <c r="AE31" i="24"/>
  <c r="AE30" i="24" s="1"/>
  <c r="AD31" i="24"/>
  <c r="CI30" i="24"/>
  <c r="CG30" i="24"/>
  <c r="CF30" i="24"/>
  <c r="CE30" i="24"/>
  <c r="CD30" i="24"/>
  <c r="CC30" i="24"/>
  <c r="CB30" i="24"/>
  <c r="CA30" i="24"/>
  <c r="BZ30" i="24"/>
  <c r="BY30" i="24"/>
  <c r="BX30" i="24"/>
  <c r="BV30" i="24"/>
  <c r="BU30" i="24"/>
  <c r="BT30" i="24"/>
  <c r="BS30" i="24"/>
  <c r="BR30" i="24"/>
  <c r="BQ30" i="24"/>
  <c r="BP30" i="24"/>
  <c r="BO30" i="24"/>
  <c r="BN30" i="24"/>
  <c r="BI30" i="24"/>
  <c r="BH30" i="24"/>
  <c r="BG30" i="24"/>
  <c r="BF30" i="24"/>
  <c r="BE30" i="24"/>
  <c r="BD30" i="24"/>
  <c r="BC30" i="24"/>
  <c r="BB30" i="24"/>
  <c r="AV30" i="24"/>
  <c r="AT30" i="24"/>
  <c r="AS30" i="24"/>
  <c r="AR30" i="24"/>
  <c r="AQ30" i="24"/>
  <c r="AP30" i="24"/>
  <c r="AO30" i="24"/>
  <c r="AN30" i="24"/>
  <c r="AM30" i="24"/>
  <c r="AL30" i="24"/>
  <c r="AK30" i="24"/>
  <c r="AH30" i="24"/>
  <c r="AF30" i="24"/>
  <c r="AE29" i="24"/>
  <c r="AD29" i="24"/>
  <c r="AE28" i="24"/>
  <c r="AD28" i="24"/>
  <c r="CI27" i="24"/>
  <c r="CG27" i="24"/>
  <c r="CF27" i="24"/>
  <c r="CE27" i="24"/>
  <c r="CD27" i="24"/>
  <c r="CC27" i="24"/>
  <c r="BV27" i="24"/>
  <c r="BU27" i="24"/>
  <c r="BT27" i="24"/>
  <c r="BS27" i="24"/>
  <c r="BR27" i="24"/>
  <c r="BQ27" i="24"/>
  <c r="BP27" i="24"/>
  <c r="BO27" i="24"/>
  <c r="BN27" i="24"/>
  <c r="BI27" i="24"/>
  <c r="BH27" i="24"/>
  <c r="BG27" i="24"/>
  <c r="BF27" i="24"/>
  <c r="BE27" i="24"/>
  <c r="BD27" i="24"/>
  <c r="BC27" i="24"/>
  <c r="BB27" i="24"/>
  <c r="BA27" i="24"/>
  <c r="AV27" i="24"/>
  <c r="AT27" i="24"/>
  <c r="AS27" i="24"/>
  <c r="AR27" i="24"/>
  <c r="AQ27" i="24"/>
  <c r="AP27" i="24"/>
  <c r="AO27" i="24"/>
  <c r="AM27" i="24"/>
  <c r="AL27" i="24"/>
  <c r="AK27" i="24"/>
  <c r="AH27" i="24"/>
  <c r="AF27" i="24"/>
  <c r="F27" i="24"/>
  <c r="AE26" i="24"/>
  <c r="AD26" i="24"/>
  <c r="AE25" i="24"/>
  <c r="AD25" i="24"/>
  <c r="AE24" i="24"/>
  <c r="AD24" i="24"/>
  <c r="AE23" i="24"/>
  <c r="AD23" i="24"/>
  <c r="AE22" i="24"/>
  <c r="AD22" i="24"/>
  <c r="AE21" i="24"/>
  <c r="AD21" i="24"/>
  <c r="CI20" i="24"/>
  <c r="CG20" i="24"/>
  <c r="CF20" i="24"/>
  <c r="CE20" i="24"/>
  <c r="CD20" i="24"/>
  <c r="CC20" i="24"/>
  <c r="CB20" i="24"/>
  <c r="BV20" i="24"/>
  <c r="BU20" i="24"/>
  <c r="BT20" i="24"/>
  <c r="BS20" i="24"/>
  <c r="BR20" i="24"/>
  <c r="BQ20" i="24"/>
  <c r="BP20" i="24"/>
  <c r="BO20" i="24"/>
  <c r="AV20" i="24"/>
  <c r="AR20" i="24"/>
  <c r="AQ20" i="24"/>
  <c r="AP20" i="24"/>
  <c r="AO20" i="24"/>
  <c r="AN20" i="24"/>
  <c r="AM20" i="24"/>
  <c r="AL20" i="24"/>
  <c r="AK20" i="24"/>
  <c r="AH20" i="24"/>
  <c r="AF20" i="24"/>
  <c r="F20" i="24"/>
  <c r="CJ18" i="24"/>
  <c r="AE19" i="24"/>
  <c r="AE18" i="24" s="1"/>
  <c r="AD19" i="24"/>
  <c r="CI18" i="24"/>
  <c r="CG18" i="24"/>
  <c r="CF18" i="24"/>
  <c r="CE18" i="24"/>
  <c r="CD18" i="24"/>
  <c r="CC18" i="24"/>
  <c r="CB18" i="24"/>
  <c r="CA18" i="24"/>
  <c r="BZ18" i="24"/>
  <c r="BY18" i="24"/>
  <c r="BX18" i="24"/>
  <c r="BV18" i="24"/>
  <c r="BU18" i="24"/>
  <c r="BT18" i="24"/>
  <c r="BS18" i="24"/>
  <c r="BR18" i="24"/>
  <c r="BQ18" i="24"/>
  <c r="BP18" i="24"/>
  <c r="BO18" i="24"/>
  <c r="BN18" i="24"/>
  <c r="BI18" i="24"/>
  <c r="BH18" i="24"/>
  <c r="BG18" i="24"/>
  <c r="BF18" i="24"/>
  <c r="BE18" i="24"/>
  <c r="BD18" i="24"/>
  <c r="BC18" i="24"/>
  <c r="BB18" i="24"/>
  <c r="BA18" i="24"/>
  <c r="AV18" i="24"/>
  <c r="AT18" i="24"/>
  <c r="AS18" i="24"/>
  <c r="AR18" i="24"/>
  <c r="AQ18" i="24"/>
  <c r="AP18" i="24"/>
  <c r="AO18" i="24"/>
  <c r="AN18" i="24"/>
  <c r="AM18" i="24"/>
  <c r="AL18" i="24"/>
  <c r="AK18" i="24"/>
  <c r="AH18" i="24"/>
  <c r="AF18" i="24"/>
  <c r="F18" i="24"/>
  <c r="E18" i="24"/>
  <c r="AE17" i="24"/>
  <c r="AD17" i="24"/>
  <c r="AE16" i="24"/>
  <c r="AD16" i="24"/>
  <c r="E14" i="24"/>
  <c r="BJ15" i="24"/>
  <c r="AE15" i="24"/>
  <c r="AD15" i="24"/>
  <c r="CI14" i="24"/>
  <c r="CG14" i="24"/>
  <c r="CF14" i="24"/>
  <c r="CE14" i="24"/>
  <c r="CD14" i="24"/>
  <c r="CC14" i="24"/>
  <c r="CB14" i="24"/>
  <c r="CA14" i="24"/>
  <c r="BZ14" i="24"/>
  <c r="BY14" i="24"/>
  <c r="BX14" i="24"/>
  <c r="BV14" i="24"/>
  <c r="BU14" i="24"/>
  <c r="BT14" i="24"/>
  <c r="BS14" i="24"/>
  <c r="BR14" i="24"/>
  <c r="BQ14" i="24"/>
  <c r="BP14" i="24"/>
  <c r="BO14" i="24"/>
  <c r="BN14" i="24"/>
  <c r="BM14" i="24"/>
  <c r="BL14" i="24"/>
  <c r="BK14" i="24"/>
  <c r="BI14" i="24"/>
  <c r="BH14" i="24"/>
  <c r="BG14" i="24"/>
  <c r="BF14" i="24"/>
  <c r="BE14" i="24"/>
  <c r="BD14" i="24"/>
  <c r="BC14" i="24"/>
  <c r="BB14" i="24"/>
  <c r="BA14" i="24"/>
  <c r="AY14" i="24"/>
  <c r="AX14" i="24"/>
  <c r="AV14" i="24"/>
  <c r="AT14" i="24"/>
  <c r="AS14" i="24"/>
  <c r="AR14" i="24"/>
  <c r="AQ14" i="24"/>
  <c r="AP14" i="24"/>
  <c r="AO14" i="24"/>
  <c r="AN14" i="24"/>
  <c r="AM14" i="24"/>
  <c r="AL14" i="24"/>
  <c r="AK14" i="24"/>
  <c r="AH14" i="24"/>
  <c r="AF14" i="24"/>
  <c r="F14" i="24"/>
  <c r="AJ7" i="24"/>
  <c r="AG7" i="24"/>
  <c r="AH7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N119" i="24" l="1"/>
  <c r="AX119" i="24"/>
  <c r="BF119" i="24"/>
  <c r="BP119" i="24"/>
  <c r="BZ119" i="24"/>
  <c r="CI119" i="24"/>
  <c r="AO119" i="24"/>
  <c r="AY119" i="24"/>
  <c r="BG119" i="24"/>
  <c r="BQ119" i="24"/>
  <c r="CA119" i="24"/>
  <c r="F119" i="24"/>
  <c r="AP119" i="24"/>
  <c r="AZ119" i="24"/>
  <c r="BH119" i="24"/>
  <c r="BR119" i="24"/>
  <c r="CB119" i="24"/>
  <c r="AV119" i="24"/>
  <c r="AF119" i="24"/>
  <c r="AQ119" i="24"/>
  <c r="BA119" i="24"/>
  <c r="BI119" i="24"/>
  <c r="BS119" i="24"/>
  <c r="CC119" i="24"/>
  <c r="AH119" i="24"/>
  <c r="AR119" i="24"/>
  <c r="BB119" i="24"/>
  <c r="BK119" i="24"/>
  <c r="BU119" i="24"/>
  <c r="CD119" i="24"/>
  <c r="AM119" i="24"/>
  <c r="BE119" i="24"/>
  <c r="BO119" i="24"/>
  <c r="BY119" i="24"/>
  <c r="CG119" i="24"/>
  <c r="AK119" i="24"/>
  <c r="AS119" i="24"/>
  <c r="BL119" i="24"/>
  <c r="BV119" i="24"/>
  <c r="CE119" i="24"/>
  <c r="AL119" i="24"/>
  <c r="AT119" i="24"/>
  <c r="BD119" i="24"/>
  <c r="BN119" i="24"/>
  <c r="BX119" i="24"/>
  <c r="CF119" i="24"/>
  <c r="BC119" i="24"/>
  <c r="CB59" i="24"/>
  <c r="AI53" i="24"/>
  <c r="AW114" i="24"/>
  <c r="BJ20" i="24"/>
  <c r="AW100" i="24"/>
  <c r="BA13" i="24"/>
  <c r="AN32" i="24"/>
  <c r="BM59" i="24"/>
  <c r="BZ59" i="24"/>
  <c r="AI15" i="24"/>
  <c r="AG54" i="24"/>
  <c r="BB59" i="24"/>
  <c r="BK59" i="24"/>
  <c r="BS59" i="24"/>
  <c r="AK59" i="24"/>
  <c r="AS59" i="24"/>
  <c r="BC59" i="24"/>
  <c r="BT59" i="24"/>
  <c r="CC59" i="24"/>
  <c r="BE13" i="24"/>
  <c r="AT59" i="24"/>
  <c r="BD59" i="24"/>
  <c r="BU59" i="24"/>
  <c r="CD59" i="24"/>
  <c r="E59" i="24"/>
  <c r="AO59" i="24"/>
  <c r="BG59" i="24"/>
  <c r="BP59" i="24"/>
  <c r="AG15" i="24"/>
  <c r="AG42" i="24"/>
  <c r="AG35" i="24"/>
  <c r="AG40" i="24"/>
  <c r="AR59" i="24"/>
  <c r="BN13" i="24"/>
  <c r="BV13" i="24"/>
  <c r="CE13" i="24"/>
  <c r="BF13" i="24"/>
  <c r="BO13" i="24"/>
  <c r="CF13" i="24"/>
  <c r="AM59" i="24"/>
  <c r="AV59" i="24"/>
  <c r="BE59" i="24"/>
  <c r="BN59" i="24"/>
  <c r="BV59" i="24"/>
  <c r="CE59" i="24"/>
  <c r="AH59" i="24"/>
  <c r="AN59" i="24"/>
  <c r="AX59" i="24"/>
  <c r="BF59" i="24"/>
  <c r="BO59" i="24"/>
  <c r="BX59" i="24"/>
  <c r="CF59" i="24"/>
  <c r="CG59" i="24"/>
  <c r="F59" i="24"/>
  <c r="AP59" i="24"/>
  <c r="AZ59" i="24"/>
  <c r="BH59" i="24"/>
  <c r="BQ59" i="24"/>
  <c r="CH59" i="24"/>
  <c r="AF59" i="24"/>
  <c r="AQ59" i="24"/>
  <c r="BA59" i="24"/>
  <c r="BI59" i="24"/>
  <c r="BR59" i="24"/>
  <c r="CA59" i="24"/>
  <c r="AL59" i="24"/>
  <c r="BY59" i="24"/>
  <c r="AY59" i="24"/>
  <c r="BL59" i="24"/>
  <c r="AG128" i="24"/>
  <c r="AJ128" i="24" s="1"/>
  <c r="AG80" i="24"/>
  <c r="AG23" i="24"/>
  <c r="AG41" i="24"/>
  <c r="AF13" i="24"/>
  <c r="AG105" i="24"/>
  <c r="AG36" i="24"/>
  <c r="AG44" i="24"/>
  <c r="AG73" i="24"/>
  <c r="AG25" i="24"/>
  <c r="AG123" i="24"/>
  <c r="AJ123" i="24" s="1"/>
  <c r="CL15" i="24"/>
  <c r="CL34" i="24"/>
  <c r="CL52" i="24"/>
  <c r="CL67" i="24"/>
  <c r="CL84" i="24"/>
  <c r="CL95" i="24"/>
  <c r="CL110" i="24"/>
  <c r="CL126" i="24"/>
  <c r="CL26" i="24"/>
  <c r="CL109" i="24"/>
  <c r="CL17" i="24"/>
  <c r="CL35" i="24"/>
  <c r="CL53" i="24"/>
  <c r="AI70" i="24"/>
  <c r="CL70" i="24"/>
  <c r="CL85" i="24"/>
  <c r="CL97" i="24"/>
  <c r="CL111" i="24"/>
  <c r="AI127" i="24"/>
  <c r="CL127" i="24"/>
  <c r="CL65" i="24"/>
  <c r="CN76" i="24"/>
  <c r="CM76" i="24"/>
  <c r="CN120" i="24"/>
  <c r="CM120" i="24"/>
  <c r="CL38" i="24"/>
  <c r="CL54" i="24"/>
  <c r="CL71" i="24"/>
  <c r="CL86" i="24"/>
  <c r="CL99" i="24"/>
  <c r="CO115" i="24"/>
  <c r="CL115" i="24"/>
  <c r="CL114" i="24" s="1"/>
  <c r="CK115" i="24"/>
  <c r="CL128" i="24"/>
  <c r="CM25" i="24"/>
  <c r="AG28" i="24"/>
  <c r="AG31" i="24"/>
  <c r="CL21" i="24"/>
  <c r="CL42" i="24"/>
  <c r="CL55" i="24"/>
  <c r="AI73" i="24"/>
  <c r="CL73" i="24"/>
  <c r="CL88" i="24"/>
  <c r="CL101" i="24"/>
  <c r="CL100" i="24" s="1"/>
  <c r="CL47" i="24"/>
  <c r="CL94" i="24"/>
  <c r="CL22" i="24"/>
  <c r="CL43" i="24"/>
  <c r="AI58" i="24"/>
  <c r="CL58" i="24"/>
  <c r="AI74" i="24"/>
  <c r="CL74" i="24"/>
  <c r="CL89" i="24"/>
  <c r="CL104" i="24"/>
  <c r="CL120" i="24"/>
  <c r="AI124" i="24"/>
  <c r="CL124" i="24"/>
  <c r="CM15" i="24"/>
  <c r="CL23" i="24"/>
  <c r="AI44" i="24"/>
  <c r="CL44" i="24"/>
  <c r="CL62" i="24"/>
  <c r="CL76" i="24"/>
  <c r="CL91" i="24"/>
  <c r="CL105" i="24"/>
  <c r="CL121" i="24"/>
  <c r="CL82" i="24"/>
  <c r="AG43" i="24"/>
  <c r="AG98" i="24"/>
  <c r="CL25" i="24"/>
  <c r="AI45" i="24"/>
  <c r="CL45" i="24"/>
  <c r="AI64" i="24"/>
  <c r="CL64" i="24"/>
  <c r="CL80" i="24"/>
  <c r="CL93" i="24"/>
  <c r="CL108" i="24"/>
  <c r="CL123" i="24"/>
  <c r="AQ13" i="24"/>
  <c r="BI13" i="24"/>
  <c r="BR13" i="24"/>
  <c r="CA13" i="24"/>
  <c r="CI13" i="24"/>
  <c r="AG21" i="24"/>
  <c r="AG24" i="24"/>
  <c r="AG34" i="24"/>
  <c r="AG89" i="24"/>
  <c r="AG97" i="24"/>
  <c r="AG101" i="24"/>
  <c r="AL13" i="24"/>
  <c r="F13" i="24"/>
  <c r="BX13" i="24"/>
  <c r="AG109" i="24"/>
  <c r="AT13" i="24"/>
  <c r="BD13" i="24"/>
  <c r="BM13" i="24"/>
  <c r="BU13" i="24"/>
  <c r="CD13" i="24"/>
  <c r="BW14" i="24"/>
  <c r="AG76" i="24"/>
  <c r="AG72" i="24"/>
  <c r="AG108" i="24"/>
  <c r="AG95" i="24"/>
  <c r="AG71" i="24"/>
  <c r="AG85" i="24"/>
  <c r="AG91" i="24"/>
  <c r="AG93" i="24"/>
  <c r="AG126" i="24"/>
  <c r="AJ126" i="24" s="1"/>
  <c r="AG86" i="24"/>
  <c r="AG88" i="24"/>
  <c r="AX13" i="24"/>
  <c r="AI126" i="24"/>
  <c r="AI80" i="24"/>
  <c r="AI82" i="24"/>
  <c r="AI76" i="24"/>
  <c r="AI71" i="24"/>
  <c r="AI62" i="24"/>
  <c r="AI55" i="24"/>
  <c r="AI47" i="24"/>
  <c r="AI42" i="24"/>
  <c r="AI43" i="24"/>
  <c r="AI67" i="24"/>
  <c r="AI65" i="24"/>
  <c r="AI52" i="24"/>
  <c r="AI54" i="24"/>
  <c r="AG38" i="24"/>
  <c r="AG46" i="24"/>
  <c r="AG58" i="24"/>
  <c r="AG61" i="24"/>
  <c r="AG92" i="24"/>
  <c r="AG94" i="24"/>
  <c r="AG111" i="24"/>
  <c r="AH13" i="24"/>
  <c r="AR13" i="24"/>
  <c r="BB13" i="24"/>
  <c r="BK13" i="24"/>
  <c r="BS13" i="24"/>
  <c r="CB13" i="24"/>
  <c r="AG45" i="24"/>
  <c r="AG55" i="24"/>
  <c r="AM13" i="24"/>
  <c r="AV13" i="24"/>
  <c r="AG124" i="24"/>
  <c r="AG77" i="24"/>
  <c r="AG82" i="24"/>
  <c r="AG69" i="24"/>
  <c r="AG74" i="24"/>
  <c r="AG110" i="24"/>
  <c r="AO13" i="24"/>
  <c r="AY13" i="24"/>
  <c r="BG13" i="24"/>
  <c r="AG16" i="24"/>
  <c r="AG57" i="24"/>
  <c r="AG81" i="24"/>
  <c r="AG37" i="24"/>
  <c r="AG47" i="24"/>
  <c r="AG52" i="24"/>
  <c r="AG62" i="24"/>
  <c r="AG64" i="24"/>
  <c r="AG78" i="24"/>
  <c r="AG104" i="24"/>
  <c r="AG120" i="24"/>
  <c r="AG29" i="24"/>
  <c r="AG84" i="24"/>
  <c r="AG116" i="24"/>
  <c r="AG99" i="24"/>
  <c r="AG127" i="24"/>
  <c r="AG65" i="24"/>
  <c r="AG67" i="24"/>
  <c r="AG121" i="24"/>
  <c r="AG17" i="24"/>
  <c r="AD18" i="24"/>
  <c r="AG19" i="24"/>
  <c r="AG22" i="24"/>
  <c r="BP13" i="24"/>
  <c r="BY13" i="24"/>
  <c r="CG13" i="24"/>
  <c r="AG26" i="24"/>
  <c r="AK13" i="24"/>
  <c r="AS13" i="24"/>
  <c r="BC13" i="24"/>
  <c r="BL13" i="24"/>
  <c r="BT13" i="24"/>
  <c r="CC13" i="24"/>
  <c r="AN13" i="24"/>
  <c r="AP13" i="24"/>
  <c r="AZ13" i="24"/>
  <c r="BH13" i="24"/>
  <c r="BQ13" i="24"/>
  <c r="BZ13" i="24"/>
  <c r="AD79" i="24"/>
  <c r="CN30" i="24"/>
  <c r="AI108" i="24"/>
  <c r="AE14" i="24"/>
  <c r="AD14" i="24"/>
  <c r="E50" i="24"/>
  <c r="AD68" i="24"/>
  <c r="AG68" i="24" s="1"/>
  <c r="AK7" i="24"/>
  <c r="AL7" i="24" s="1"/>
  <c r="AM7" i="24" s="1"/>
  <c r="AN7" i="24" s="1"/>
  <c r="AO7" i="24" s="1"/>
  <c r="AP7" i="24" s="1"/>
  <c r="AQ7" i="24" s="1"/>
  <c r="AR7" i="24" s="1"/>
  <c r="AS7" i="24" s="1"/>
  <c r="AT7" i="24" s="1"/>
  <c r="AU7" i="24" s="1"/>
  <c r="AV7" i="24" s="1"/>
  <c r="AW7" i="24" s="1"/>
  <c r="AX7" i="24" s="1"/>
  <c r="AZ7" i="24" s="1"/>
  <c r="BA7" i="24" s="1"/>
  <c r="BB7" i="24" s="1"/>
  <c r="BC7" i="24" s="1"/>
  <c r="BD7" i="24" s="1"/>
  <c r="BE7" i="24" s="1"/>
  <c r="BF7" i="24" s="1"/>
  <c r="BG7" i="24" s="1"/>
  <c r="BH7" i="24" s="1"/>
  <c r="BI7" i="24" s="1"/>
  <c r="BJ7" i="24" s="1"/>
  <c r="BK7" i="24" s="1"/>
  <c r="BL7" i="24" s="1"/>
  <c r="BM7" i="24" s="1"/>
  <c r="BN7" i="24" s="1"/>
  <c r="BO7" i="24" s="1"/>
  <c r="BP7" i="24" s="1"/>
  <c r="BQ7" i="24" s="1"/>
  <c r="BR7" i="24" s="1"/>
  <c r="BS7" i="24" s="1"/>
  <c r="BT7" i="24" s="1"/>
  <c r="BU7" i="24" s="1"/>
  <c r="BV7" i="24" s="1"/>
  <c r="BW7" i="24" s="1"/>
  <c r="BX7" i="24" s="1"/>
  <c r="BY7" i="24" s="1"/>
  <c r="BZ7" i="24" s="1"/>
  <c r="CA7" i="24" s="1"/>
  <c r="CB7" i="24" s="1"/>
  <c r="CC7" i="24" s="1"/>
  <c r="CD7" i="24" s="1"/>
  <c r="CE7" i="24" s="1"/>
  <c r="CF7" i="24" s="1"/>
  <c r="CG7" i="24" s="1"/>
  <c r="CH7" i="24" s="1"/>
  <c r="CI7" i="24" s="1"/>
  <c r="CJ7" i="24" s="1"/>
  <c r="CK7" i="24" s="1"/>
  <c r="CL7" i="24" s="1"/>
  <c r="CM7" i="24" s="1"/>
  <c r="CN7" i="24" s="1"/>
  <c r="AI104" i="24"/>
  <c r="AW103" i="24"/>
  <c r="AW78" i="24"/>
  <c r="AW72" i="24"/>
  <c r="AW61" i="24"/>
  <c r="AI31" i="24"/>
  <c r="AI30" i="24" s="1"/>
  <c r="BA50" i="24"/>
  <c r="BI50" i="24"/>
  <c r="BR50" i="24"/>
  <c r="CA50" i="24"/>
  <c r="CI50" i="24"/>
  <c r="AZ50" i="24"/>
  <c r="BZ50" i="24"/>
  <c r="CH50" i="24"/>
  <c r="AD96" i="24"/>
  <c r="BC50" i="24"/>
  <c r="AQ32" i="24"/>
  <c r="AK32" i="24"/>
  <c r="BD32" i="24"/>
  <c r="F32" i="24"/>
  <c r="AY32" i="24"/>
  <c r="BY32" i="24"/>
  <c r="CG32" i="24"/>
  <c r="BH32" i="24"/>
  <c r="BO32" i="24"/>
  <c r="AZ32" i="24"/>
  <c r="AH32" i="24"/>
  <c r="AR32" i="24"/>
  <c r="BL50" i="24"/>
  <c r="BT50" i="24"/>
  <c r="CC50" i="24"/>
  <c r="AW24" i="24"/>
  <c r="AW57" i="24"/>
  <c r="AW98" i="24"/>
  <c r="BT32" i="24"/>
  <c r="CJ83" i="24"/>
  <c r="CJ27" i="24"/>
  <c r="CE32" i="24"/>
  <c r="BO50" i="24"/>
  <c r="CF50" i="24"/>
  <c r="AE63" i="24"/>
  <c r="AW81" i="24"/>
  <c r="AH50" i="24"/>
  <c r="AR50" i="24"/>
  <c r="BB50" i="24"/>
  <c r="BK50" i="24"/>
  <c r="BS50" i="24"/>
  <c r="BN50" i="24"/>
  <c r="BV50" i="24"/>
  <c r="CE50" i="24"/>
  <c r="BW96" i="24"/>
  <c r="AW16" i="24"/>
  <c r="AW46" i="24"/>
  <c r="AU60" i="24"/>
  <c r="AW92" i="24"/>
  <c r="AU27" i="24"/>
  <c r="AW28" i="24"/>
  <c r="AD87" i="24"/>
  <c r="AW29" i="24"/>
  <c r="AW40" i="24"/>
  <c r="AW41" i="24"/>
  <c r="AW83" i="24"/>
  <c r="AD90" i="24"/>
  <c r="BJ33" i="24"/>
  <c r="BJ14" i="24"/>
  <c r="AK50" i="24"/>
  <c r="AT32" i="24"/>
  <c r="AV32" i="24"/>
  <c r="AS50" i="24"/>
  <c r="AL32" i="24"/>
  <c r="AM50" i="24"/>
  <c r="AP50" i="24"/>
  <c r="AU125" i="24"/>
  <c r="AU63" i="24"/>
  <c r="AU90" i="24"/>
  <c r="AW19" i="24"/>
  <c r="AU30" i="24"/>
  <c r="AU83" i="24"/>
  <c r="AU107" i="24"/>
  <c r="AI123" i="24"/>
  <c r="AU56" i="24"/>
  <c r="AU87" i="24"/>
  <c r="AU96" i="24"/>
  <c r="AU103" i="24"/>
  <c r="AU14" i="24"/>
  <c r="AI17" i="24"/>
  <c r="AU114" i="24"/>
  <c r="AU66" i="24"/>
  <c r="AU75" i="24"/>
  <c r="AU51" i="24"/>
  <c r="AI85" i="24"/>
  <c r="AW51" i="24"/>
  <c r="AU39" i="24"/>
  <c r="AI36" i="24"/>
  <c r="AW33" i="24"/>
  <c r="AI26" i="24"/>
  <c r="AI111" i="24"/>
  <c r="AD60" i="24"/>
  <c r="BW114" i="24"/>
  <c r="AI23" i="24"/>
  <c r="AI95" i="24"/>
  <c r="BS32" i="24"/>
  <c r="AF50" i="24"/>
  <c r="AO50" i="24"/>
  <c r="BW87" i="24"/>
  <c r="AM32" i="24"/>
  <c r="BC32" i="24"/>
  <c r="AY50" i="24"/>
  <c r="BP50" i="24"/>
  <c r="BA32" i="24"/>
  <c r="BI32" i="24"/>
  <c r="BQ32" i="24"/>
  <c r="BZ32" i="24"/>
  <c r="E32" i="24"/>
  <c r="AS32" i="24"/>
  <c r="BB32" i="24"/>
  <c r="BR32" i="24"/>
  <c r="BE32" i="24"/>
  <c r="AI101" i="24"/>
  <c r="AI100" i="24" s="1"/>
  <c r="AD103" i="24"/>
  <c r="CD50" i="24"/>
  <c r="AE107" i="24"/>
  <c r="CI32" i="24"/>
  <c r="AW63" i="24"/>
  <c r="BW75" i="24"/>
  <c r="BJ87" i="24"/>
  <c r="CN18" i="24"/>
  <c r="AI105" i="24"/>
  <c r="BW20" i="24"/>
  <c r="CJ33" i="24"/>
  <c r="AE39" i="24"/>
  <c r="AD20" i="24"/>
  <c r="CJ30" i="24"/>
  <c r="AF32" i="24"/>
  <c r="AD107" i="24"/>
  <c r="AI128" i="24"/>
  <c r="AE27" i="24"/>
  <c r="BV32" i="24"/>
  <c r="BX50" i="24"/>
  <c r="AD114" i="24"/>
  <c r="AI25" i="24"/>
  <c r="F50" i="24"/>
  <c r="BG50" i="24"/>
  <c r="BY50" i="24"/>
  <c r="CG50" i="24"/>
  <c r="AD63" i="24"/>
  <c r="AI97" i="24"/>
  <c r="CA32" i="24"/>
  <c r="BW18" i="24"/>
  <c r="BN32" i="24"/>
  <c r="AX50" i="24"/>
  <c r="BF50" i="24"/>
  <c r="CB50" i="24"/>
  <c r="CJ56" i="24"/>
  <c r="AD30" i="24"/>
  <c r="AI37" i="24"/>
  <c r="CJ75" i="24"/>
  <c r="AI109" i="24"/>
  <c r="AW107" i="24"/>
  <c r="CN112" i="24"/>
  <c r="BU32" i="24"/>
  <c r="CD32" i="24"/>
  <c r="AQ50" i="24"/>
  <c r="BH50" i="24"/>
  <c r="BQ50" i="24"/>
  <c r="BG32" i="24"/>
  <c r="AL50" i="24"/>
  <c r="AT50" i="24"/>
  <c r="AD51" i="24"/>
  <c r="CJ60" i="24"/>
  <c r="CJ87" i="24"/>
  <c r="AI91" i="24"/>
  <c r="BJ103" i="24"/>
  <c r="CB32" i="24"/>
  <c r="AP32" i="24"/>
  <c r="AX32" i="24"/>
  <c r="BF32" i="24"/>
  <c r="BX32" i="24"/>
  <c r="CF32" i="24"/>
  <c r="BD50" i="24"/>
  <c r="BM50" i="24"/>
  <c r="BU50" i="24"/>
  <c r="AJ112" i="24"/>
  <c r="AI121" i="24"/>
  <c r="CC32" i="24"/>
  <c r="BP32" i="24"/>
  <c r="AN50" i="24"/>
  <c r="AV50" i="24"/>
  <c r="BE50" i="24"/>
  <c r="AE56" i="24"/>
  <c r="CJ63" i="24"/>
  <c r="AE103" i="24"/>
  <c r="AE87" i="24"/>
  <c r="BJ96" i="24"/>
  <c r="BJ63" i="24"/>
  <c r="AE96" i="24"/>
  <c r="AO32" i="24"/>
  <c r="AI93" i="24"/>
  <c r="BW103" i="24"/>
  <c r="BW56" i="24"/>
  <c r="AI22" i="24"/>
  <c r="BW63" i="24"/>
  <c r="AW87" i="24"/>
  <c r="AI89" i="24"/>
  <c r="BW66" i="24"/>
  <c r="AE75" i="24"/>
  <c r="AI86" i="24"/>
  <c r="CN108" i="24"/>
  <c r="CJ39" i="24"/>
  <c r="CM18" i="24"/>
  <c r="BJ18" i="24"/>
  <c r="BW33" i="24"/>
  <c r="AD39" i="24"/>
  <c r="BW39" i="24"/>
  <c r="BJ27" i="24"/>
  <c r="BW27" i="24"/>
  <c r="AI34" i="24"/>
  <c r="AD33" i="24"/>
  <c r="BJ39" i="24"/>
  <c r="BW60" i="24"/>
  <c r="CJ107" i="24"/>
  <c r="CJ20" i="24"/>
  <c r="AE20" i="24"/>
  <c r="AE33" i="24"/>
  <c r="AI38" i="24"/>
  <c r="BJ66" i="24"/>
  <c r="CM112" i="24"/>
  <c r="AI21" i="24"/>
  <c r="AD56" i="24"/>
  <c r="CM31" i="24"/>
  <c r="CM30" i="24" s="1"/>
  <c r="BJ30" i="24"/>
  <c r="CJ14" i="24"/>
  <c r="E20" i="24"/>
  <c r="E13" i="24" s="1"/>
  <c r="AD27" i="24"/>
  <c r="BW51" i="24"/>
  <c r="BJ51" i="24"/>
  <c r="BJ75" i="24"/>
  <c r="BW107" i="24"/>
  <c r="AE60" i="24"/>
  <c r="BJ107" i="24"/>
  <c r="AI35" i="24"/>
  <c r="CJ66" i="24"/>
  <c r="BJ83" i="24"/>
  <c r="AE53" i="24"/>
  <c r="AG53" i="24" s="1"/>
  <c r="AE70" i="24"/>
  <c r="AE66" i="24" s="1"/>
  <c r="AE83" i="24"/>
  <c r="BW90" i="24"/>
  <c r="BJ56" i="24"/>
  <c r="BW83" i="24"/>
  <c r="AE90" i="24"/>
  <c r="CJ125" i="24"/>
  <c r="AI115" i="24"/>
  <c r="AI114" i="24" s="1"/>
  <c r="AE125" i="24"/>
  <c r="BW125" i="24"/>
  <c r="AI84" i="24"/>
  <c r="AI120" i="24"/>
  <c r="AD125" i="24"/>
  <c r="BJ60" i="24"/>
  <c r="AD83" i="24"/>
  <c r="CJ96" i="24"/>
  <c r="AI88" i="24"/>
  <c r="BJ90" i="24"/>
  <c r="AI94" i="24"/>
  <c r="AI99" i="24"/>
  <c r="AI110" i="24"/>
  <c r="AW125" i="24"/>
  <c r="BJ125" i="24"/>
  <c r="AU119" i="24" l="1"/>
  <c r="AW119" i="24"/>
  <c r="BW119" i="24"/>
  <c r="BJ119" i="24"/>
  <c r="CJ119" i="24"/>
  <c r="AE119" i="24"/>
  <c r="AD119" i="24"/>
  <c r="AI19" i="24"/>
  <c r="AI18" i="24" s="1"/>
  <c r="AJ93" i="24"/>
  <c r="AJ31" i="24"/>
  <c r="AJ105" i="24"/>
  <c r="AJ65" i="24"/>
  <c r="AJ16" i="24"/>
  <c r="AJ82" i="24"/>
  <c r="AJ61" i="24"/>
  <c r="AJ88" i="24"/>
  <c r="AJ91" i="24"/>
  <c r="AJ28" i="24"/>
  <c r="AJ127" i="24"/>
  <c r="AJ64" i="24"/>
  <c r="AJ77" i="24"/>
  <c r="AJ58" i="24"/>
  <c r="AJ86" i="24"/>
  <c r="AJ85" i="24"/>
  <c r="AJ41" i="24"/>
  <c r="AJ54" i="24"/>
  <c r="AJ22" i="24"/>
  <c r="AJ99" i="24"/>
  <c r="AJ62" i="24"/>
  <c r="AJ46" i="24"/>
  <c r="AJ71" i="24"/>
  <c r="AJ97" i="24"/>
  <c r="AJ98" i="24"/>
  <c r="AJ23" i="24"/>
  <c r="AJ84" i="24"/>
  <c r="AJ47" i="24"/>
  <c r="AJ110" i="24"/>
  <c r="AJ108" i="24"/>
  <c r="AJ34" i="24"/>
  <c r="AJ73" i="24"/>
  <c r="AJ67" i="24"/>
  <c r="AJ92" i="24"/>
  <c r="AJ52" i="24"/>
  <c r="AJ95" i="24"/>
  <c r="AJ43" i="24"/>
  <c r="AJ25" i="24"/>
  <c r="AJ80" i="24"/>
  <c r="AJ17" i="24"/>
  <c r="AJ29" i="24"/>
  <c r="AJ37" i="24"/>
  <c r="AJ74" i="24"/>
  <c r="AJ55" i="24"/>
  <c r="AJ111" i="24"/>
  <c r="AJ72" i="24"/>
  <c r="AJ109" i="24"/>
  <c r="AJ24" i="24"/>
  <c r="AJ44" i="24"/>
  <c r="AJ35" i="24"/>
  <c r="AJ104" i="24"/>
  <c r="AJ19" i="24"/>
  <c r="AJ38" i="24"/>
  <c r="AJ89" i="24"/>
  <c r="AJ53" i="24"/>
  <c r="AJ26" i="24"/>
  <c r="AJ81" i="24"/>
  <c r="AJ69" i="24"/>
  <c r="AJ45" i="24"/>
  <c r="AJ94" i="24"/>
  <c r="AJ76" i="24"/>
  <c r="AJ36" i="24"/>
  <c r="AJ42" i="24"/>
  <c r="AJ116" i="24"/>
  <c r="AG114" i="24"/>
  <c r="AE59" i="24"/>
  <c r="BM49" i="24"/>
  <c r="CE12" i="24"/>
  <c r="BE12" i="24"/>
  <c r="BK49" i="24"/>
  <c r="CF12" i="24"/>
  <c r="BN12" i="24"/>
  <c r="BV12" i="24"/>
  <c r="CA12" i="24"/>
  <c r="AR12" i="24"/>
  <c r="BF12" i="24"/>
  <c r="BO12" i="24"/>
  <c r="AU59" i="24"/>
  <c r="AJ101" i="24"/>
  <c r="AG100" i="24"/>
  <c r="BL12" i="24"/>
  <c r="BJ59" i="24"/>
  <c r="BW59" i="24"/>
  <c r="BX49" i="24"/>
  <c r="CB12" i="24"/>
  <c r="BZ12" i="24"/>
  <c r="CC12" i="24"/>
  <c r="AV12" i="24"/>
  <c r="AM12" i="24"/>
  <c r="BG12" i="24"/>
  <c r="BP12" i="24"/>
  <c r="AF12" i="24"/>
  <c r="BH12" i="24"/>
  <c r="AL12" i="24"/>
  <c r="CD12" i="24"/>
  <c r="BR12" i="24"/>
  <c r="BU12" i="24"/>
  <c r="BB12" i="24"/>
  <c r="BC12" i="24"/>
  <c r="AZ12" i="24"/>
  <c r="AJ120" i="24"/>
  <c r="BM12" i="24"/>
  <c r="AT12" i="24"/>
  <c r="AQ12" i="24"/>
  <c r="BY12" i="24"/>
  <c r="BA12" i="24"/>
  <c r="CG12" i="24"/>
  <c r="BD12" i="24"/>
  <c r="AN12" i="24"/>
  <c r="CL92" i="24"/>
  <c r="CL90" i="24" s="1"/>
  <c r="CL98" i="24"/>
  <c r="CL96" i="24" s="1"/>
  <c r="CL46" i="24"/>
  <c r="AI57" i="24"/>
  <c r="AI56" i="24" s="1"/>
  <c r="CL57" i="24"/>
  <c r="CL56" i="24" s="1"/>
  <c r="CL29" i="24"/>
  <c r="CL24" i="24"/>
  <c r="CL20" i="24" s="1"/>
  <c r="AI72" i="24"/>
  <c r="CL72" i="24"/>
  <c r="AI78" i="24"/>
  <c r="CL78" i="24"/>
  <c r="AI81" i="24"/>
  <c r="CL81" i="24"/>
  <c r="CL41" i="24"/>
  <c r="AI40" i="24"/>
  <c r="CL40" i="24"/>
  <c r="AI61" i="24"/>
  <c r="AI60" i="24" s="1"/>
  <c r="CL61" i="24"/>
  <c r="CL16" i="24"/>
  <c r="CL14" i="24" s="1"/>
  <c r="CK123" i="24"/>
  <c r="CP123" i="24"/>
  <c r="CL28" i="24"/>
  <c r="CK126" i="24"/>
  <c r="CP126" i="24"/>
  <c r="CI12" i="24"/>
  <c r="CK128" i="24"/>
  <c r="CP128" i="24"/>
  <c r="CL19" i="24"/>
  <c r="CL18" i="24" s="1"/>
  <c r="CO123" i="24"/>
  <c r="CO128" i="24"/>
  <c r="CO126" i="24"/>
  <c r="AY12" i="24"/>
  <c r="BT12" i="24"/>
  <c r="BQ12" i="24"/>
  <c r="BS12" i="24"/>
  <c r="AO12" i="24"/>
  <c r="AJ124" i="24"/>
  <c r="AX12" i="24"/>
  <c r="AJ78" i="24"/>
  <c r="BK12" i="24"/>
  <c r="AI46" i="24"/>
  <c r="AI41" i="24"/>
  <c r="AK12" i="24"/>
  <c r="AH12" i="24"/>
  <c r="AU13" i="24"/>
  <c r="AG70" i="24"/>
  <c r="AG79" i="24"/>
  <c r="AS12" i="24"/>
  <c r="AP12" i="24"/>
  <c r="BW13" i="24"/>
  <c r="AD13" i="24"/>
  <c r="BI12" i="24"/>
  <c r="CJ13" i="24"/>
  <c r="BJ13" i="24"/>
  <c r="AE13" i="24"/>
  <c r="E12" i="24"/>
  <c r="F12" i="24"/>
  <c r="E49" i="24"/>
  <c r="AJ121" i="24"/>
  <c r="AD75" i="24"/>
  <c r="CD49" i="24"/>
  <c r="AI63" i="24"/>
  <c r="AX49" i="24"/>
  <c r="BG49" i="24"/>
  <c r="BD49" i="24"/>
  <c r="CE49" i="24"/>
  <c r="BU49" i="24"/>
  <c r="AV49" i="24"/>
  <c r="BV49" i="24"/>
  <c r="AI125" i="24"/>
  <c r="BF49" i="24"/>
  <c r="BY49" i="24"/>
  <c r="AI28" i="24"/>
  <c r="BS49" i="24"/>
  <c r="BL49" i="24"/>
  <c r="AZ49" i="24"/>
  <c r="AI92" i="24"/>
  <c r="AI90" i="24" s="1"/>
  <c r="BB49" i="24"/>
  <c r="BP49" i="24"/>
  <c r="CF49" i="24"/>
  <c r="CA49" i="24"/>
  <c r="L11" i="24"/>
  <c r="L203" i="24" s="1"/>
  <c r="BQ49" i="24"/>
  <c r="F49" i="24"/>
  <c r="AY49" i="24"/>
  <c r="AH49" i="24"/>
  <c r="BO49" i="24"/>
  <c r="BR49" i="24"/>
  <c r="BE49" i="24"/>
  <c r="BH49" i="24"/>
  <c r="AF49" i="24"/>
  <c r="BC49" i="24"/>
  <c r="BI49" i="24"/>
  <c r="H11" i="24"/>
  <c r="H203" i="24" s="1"/>
  <c r="CC49" i="24"/>
  <c r="CH49" i="24"/>
  <c r="BA49" i="24"/>
  <c r="CB49" i="24"/>
  <c r="CG49" i="24"/>
  <c r="AW14" i="24"/>
  <c r="BN49" i="24"/>
  <c r="AI98" i="24"/>
  <c r="AI96" i="24" s="1"/>
  <c r="BT49" i="24"/>
  <c r="BZ49" i="24"/>
  <c r="AD66" i="24"/>
  <c r="CM39" i="24"/>
  <c r="AI103" i="24"/>
  <c r="AW66" i="24"/>
  <c r="AU32" i="24"/>
  <c r="CL30" i="24"/>
  <c r="AW30" i="24"/>
  <c r="CM56" i="24"/>
  <c r="BJ32" i="24"/>
  <c r="CM103" i="24"/>
  <c r="AW27" i="24"/>
  <c r="AG30" i="24"/>
  <c r="AI29" i="24"/>
  <c r="AW96" i="24"/>
  <c r="CM60" i="24"/>
  <c r="AW39" i="24"/>
  <c r="AW32" i="24" s="1"/>
  <c r="AW60" i="24"/>
  <c r="AI16" i="24"/>
  <c r="AI14" i="24" s="1"/>
  <c r="AW56" i="24"/>
  <c r="AW50" i="24" s="1"/>
  <c r="CN83" i="24"/>
  <c r="AI24" i="24"/>
  <c r="AI20" i="24" s="1"/>
  <c r="CM96" i="24"/>
  <c r="AW20" i="24"/>
  <c r="CN103" i="24"/>
  <c r="AW90" i="24"/>
  <c r="AE32" i="24"/>
  <c r="CL63" i="24"/>
  <c r="CN114" i="24"/>
  <c r="BW50" i="24"/>
  <c r="CN14" i="24"/>
  <c r="CM14" i="24"/>
  <c r="CM87" i="24"/>
  <c r="CM20" i="24"/>
  <c r="AU50" i="24"/>
  <c r="AW18" i="24"/>
  <c r="AI33" i="24"/>
  <c r="AI107" i="24"/>
  <c r="AW75" i="24"/>
  <c r="CL125" i="24"/>
  <c r="CL83" i="24"/>
  <c r="CL107" i="24"/>
  <c r="AI51" i="24"/>
  <c r="CL51" i="24"/>
  <c r="CN66" i="24"/>
  <c r="CM27" i="24"/>
  <c r="CL87" i="24"/>
  <c r="CN87" i="24"/>
  <c r="CN63" i="24"/>
  <c r="AG63" i="24"/>
  <c r="CN107" i="24"/>
  <c r="AI83" i="24"/>
  <c r="AD50" i="24"/>
  <c r="CJ32" i="24"/>
  <c r="CN56" i="24"/>
  <c r="CP112" i="24"/>
  <c r="CN96" i="24"/>
  <c r="AG96" i="24"/>
  <c r="CM107" i="24"/>
  <c r="AJ15" i="24"/>
  <c r="AI87" i="24"/>
  <c r="CL33" i="24"/>
  <c r="CM33" i="24"/>
  <c r="AG14" i="24"/>
  <c r="CN60" i="24"/>
  <c r="CM75" i="24"/>
  <c r="CL103" i="24"/>
  <c r="CN75" i="24"/>
  <c r="CJ50" i="24"/>
  <c r="CN39" i="24"/>
  <c r="CN20" i="24"/>
  <c r="AG90" i="24"/>
  <c r="AG60" i="24"/>
  <c r="AG83" i="24"/>
  <c r="AJ40" i="24"/>
  <c r="AG39" i="24"/>
  <c r="AG27" i="24"/>
  <c r="AG107" i="24"/>
  <c r="CN125" i="24"/>
  <c r="CM66" i="24"/>
  <c r="BW32" i="24"/>
  <c r="AG87" i="24"/>
  <c r="AG33" i="24"/>
  <c r="CM90" i="24"/>
  <c r="AE51" i="24"/>
  <c r="AE50" i="24" s="1"/>
  <c r="CM83" i="24"/>
  <c r="AJ68" i="24"/>
  <c r="CN51" i="24"/>
  <c r="AD32" i="24"/>
  <c r="CN33" i="24"/>
  <c r="AJ57" i="24"/>
  <c r="AG56" i="24"/>
  <c r="AJ21" i="24"/>
  <c r="AG20" i="24"/>
  <c r="CM63" i="24"/>
  <c r="BJ50" i="24"/>
  <c r="CM114" i="24"/>
  <c r="AG103" i="24"/>
  <c r="CM125" i="24"/>
  <c r="AG125" i="24"/>
  <c r="CM51" i="24"/>
  <c r="AG18" i="24"/>
  <c r="CN119" i="24" l="1"/>
  <c r="AG119" i="24"/>
  <c r="CM119" i="24"/>
  <c r="CL119" i="24"/>
  <c r="AI119" i="24"/>
  <c r="CK110" i="24"/>
  <c r="CP55" i="24"/>
  <c r="CK64" i="24"/>
  <c r="CK74" i="24"/>
  <c r="CK22" i="24"/>
  <c r="AJ125" i="24"/>
  <c r="CO105" i="24"/>
  <c r="CP35" i="24"/>
  <c r="CK44" i="24"/>
  <c r="CK67" i="24"/>
  <c r="CK41" i="24"/>
  <c r="CO85" i="24"/>
  <c r="CP88" i="24"/>
  <c r="CK86" i="24"/>
  <c r="CP36" i="24"/>
  <c r="CP108" i="24"/>
  <c r="CP82" i="24"/>
  <c r="CP76" i="24"/>
  <c r="CP105" i="24"/>
  <c r="CP74" i="24"/>
  <c r="CP84" i="24"/>
  <c r="CK84" i="24"/>
  <c r="CP45" i="24"/>
  <c r="CK45" i="24"/>
  <c r="CP22" i="24"/>
  <c r="CK91" i="24"/>
  <c r="CP127" i="24"/>
  <c r="CK127" i="24"/>
  <c r="CK125" i="24" s="1"/>
  <c r="CK52" i="24"/>
  <c r="CP52" i="24"/>
  <c r="CO84" i="24"/>
  <c r="CO52" i="24"/>
  <c r="CO45" i="24"/>
  <c r="CK19" i="24"/>
  <c r="CK18" i="24" s="1"/>
  <c r="CO19" i="24"/>
  <c r="CP15" i="24"/>
  <c r="CK76" i="24"/>
  <c r="CP98" i="24"/>
  <c r="CK93" i="24"/>
  <c r="CO41" i="24"/>
  <c r="CK38" i="24"/>
  <c r="CO81" i="24"/>
  <c r="CO98" i="24"/>
  <c r="CK77" i="24"/>
  <c r="CO29" i="24"/>
  <c r="CO54" i="24"/>
  <c r="CO69" i="24"/>
  <c r="CK31" i="24"/>
  <c r="CK30" i="24" s="1"/>
  <c r="CO89" i="24"/>
  <c r="CK28" i="24"/>
  <c r="CP92" i="24"/>
  <c r="AJ27" i="24"/>
  <c r="CP62" i="24"/>
  <c r="CO38" i="24"/>
  <c r="CK98" i="24"/>
  <c r="CO93" i="24"/>
  <c r="CP81" i="24"/>
  <c r="CK54" i="24"/>
  <c r="CO16" i="24"/>
  <c r="CO91" i="24"/>
  <c r="CP67" i="24"/>
  <c r="AJ30" i="24"/>
  <c r="CO111" i="24"/>
  <c r="CK81" i="24"/>
  <c r="CP93" i="24"/>
  <c r="CP29" i="24"/>
  <c r="CP44" i="24"/>
  <c r="CP91" i="24"/>
  <c r="CK92" i="24"/>
  <c r="CO23" i="24"/>
  <c r="CO31" i="24"/>
  <c r="CP37" i="24"/>
  <c r="CO28" i="24"/>
  <c r="CP31" i="24"/>
  <c r="CP23" i="24"/>
  <c r="CP28" i="24"/>
  <c r="CP54" i="24"/>
  <c r="CK82" i="24"/>
  <c r="CK89" i="24"/>
  <c r="CP72" i="24"/>
  <c r="CO72" i="24"/>
  <c r="CO36" i="24"/>
  <c r="CK72" i="24"/>
  <c r="CO43" i="24"/>
  <c r="CK62" i="24"/>
  <c r="CK108" i="24"/>
  <c r="CP46" i="24"/>
  <c r="CP43" i="24"/>
  <c r="CO46" i="24"/>
  <c r="CO62" i="24"/>
  <c r="CP111" i="24"/>
  <c r="CK46" i="24"/>
  <c r="CH11" i="24"/>
  <c r="CH203" i="24" s="1"/>
  <c r="CO25" i="24"/>
  <c r="CO77" i="24"/>
  <c r="CK111" i="24"/>
  <c r="CP58" i="24"/>
  <c r="CK25" i="24"/>
  <c r="CP16" i="24"/>
  <c r="CO58" i="24"/>
  <c r="CP77" i="24"/>
  <c r="CP89" i="24"/>
  <c r="CK58" i="24"/>
  <c r="CK16" i="24"/>
  <c r="CK37" i="24"/>
  <c r="CP69" i="24"/>
  <c r="CK35" i="24"/>
  <c r="CK69" i="24"/>
  <c r="CO92" i="24"/>
  <c r="CO37" i="24"/>
  <c r="CK23" i="24"/>
  <c r="CO109" i="24"/>
  <c r="CO55" i="24"/>
  <c r="CP64" i="24"/>
  <c r="CP19" i="24"/>
  <c r="CP38" i="24"/>
  <c r="CO110" i="24"/>
  <c r="CO71" i="24"/>
  <c r="CK43" i="24"/>
  <c r="CK29" i="24"/>
  <c r="CP110" i="24"/>
  <c r="CK109" i="24"/>
  <c r="CO34" i="24"/>
  <c r="AJ33" i="24"/>
  <c r="CO33" i="24" s="1"/>
  <c r="CP109" i="24"/>
  <c r="CO26" i="24"/>
  <c r="CK24" i="24"/>
  <c r="CO17" i="24"/>
  <c r="CK73" i="24"/>
  <c r="CO97" i="24"/>
  <c r="CO88" i="24"/>
  <c r="CP42" i="24"/>
  <c r="CK36" i="24"/>
  <c r="CP25" i="24"/>
  <c r="CO108" i="24"/>
  <c r="CO82" i="24"/>
  <c r="CO42" i="24"/>
  <c r="CO61" i="24"/>
  <c r="CP61" i="24"/>
  <c r="CK42" i="24"/>
  <c r="AJ100" i="24"/>
  <c r="CO76" i="24"/>
  <c r="CK61" i="24"/>
  <c r="CP34" i="24"/>
  <c r="CO94" i="24"/>
  <c r="CK55" i="24"/>
  <c r="CO95" i="24"/>
  <c r="CO99" i="24"/>
  <c r="CO64" i="24"/>
  <c r="CO65" i="24"/>
  <c r="CO80" i="24"/>
  <c r="CK34" i="24"/>
  <c r="CP80" i="24"/>
  <c r="CK80" i="24"/>
  <c r="CK104" i="24"/>
  <c r="CO74" i="24"/>
  <c r="CO22" i="24"/>
  <c r="CK105" i="24"/>
  <c r="CP86" i="24"/>
  <c r="CP71" i="24"/>
  <c r="CO35" i="24"/>
  <c r="CK71" i="24"/>
  <c r="CO67" i="24"/>
  <c r="CP85" i="24"/>
  <c r="CO86" i="24"/>
  <c r="CO40" i="24"/>
  <c r="CO47" i="24"/>
  <c r="CO127" i="24"/>
  <c r="CO44" i="24"/>
  <c r="CP41" i="24"/>
  <c r="CP124" i="24"/>
  <c r="CK88" i="24"/>
  <c r="AJ70" i="24"/>
  <c r="CP94" i="24"/>
  <c r="CP97" i="24"/>
  <c r="CP26" i="24"/>
  <c r="CK85" i="24"/>
  <c r="CP17" i="24"/>
  <c r="CP47" i="24"/>
  <c r="CO24" i="24"/>
  <c r="CK94" i="24"/>
  <c r="CP65" i="24"/>
  <c r="CK97" i="24"/>
  <c r="CK26" i="24"/>
  <c r="CK17" i="24"/>
  <c r="CK47" i="24"/>
  <c r="AJ79" i="24"/>
  <c r="CP99" i="24"/>
  <c r="CK65" i="24"/>
  <c r="CP24" i="24"/>
  <c r="CP73" i="24"/>
  <c r="CK99" i="24"/>
  <c r="CP95" i="24"/>
  <c r="CO73" i="24"/>
  <c r="AJ63" i="24"/>
  <c r="CP63" i="24" s="1"/>
  <c r="CK95" i="24"/>
  <c r="CP116" i="24"/>
  <c r="CK116" i="24"/>
  <c r="CK114" i="24" s="1"/>
  <c r="AJ114" i="24"/>
  <c r="CP114" i="24" s="1"/>
  <c r="CO116" i="24"/>
  <c r="CO15" i="24"/>
  <c r="CP21" i="24"/>
  <c r="CO21" i="24"/>
  <c r="AD59" i="24"/>
  <c r="AD49" i="24" s="1"/>
  <c r="CP101" i="24"/>
  <c r="CO101" i="24"/>
  <c r="CK101" i="24"/>
  <c r="CK100" i="24" s="1"/>
  <c r="CO120" i="24"/>
  <c r="CK120" i="24"/>
  <c r="CP120" i="24"/>
  <c r="AI39" i="24"/>
  <c r="AI32" i="24" s="1"/>
  <c r="AU12" i="24"/>
  <c r="BB11" i="24"/>
  <c r="BB203" i="24" s="1"/>
  <c r="BQ11" i="24"/>
  <c r="BQ203" i="24" s="1"/>
  <c r="CK78" i="24"/>
  <c r="CP78" i="24"/>
  <c r="CK68" i="24"/>
  <c r="CP68" i="24"/>
  <c r="CO68" i="24"/>
  <c r="CK21" i="24"/>
  <c r="CK15" i="24"/>
  <c r="CO78" i="24"/>
  <c r="BH11" i="24"/>
  <c r="BH203" i="24" s="1"/>
  <c r="CK57" i="24"/>
  <c r="CP57" i="24"/>
  <c r="CK124" i="24"/>
  <c r="CO124" i="24"/>
  <c r="CO57" i="24"/>
  <c r="CG11" i="24"/>
  <c r="CG203" i="24" s="1"/>
  <c r="CK40" i="24"/>
  <c r="CP40" i="24"/>
  <c r="CK121" i="24"/>
  <c r="CP121" i="24"/>
  <c r="CO121" i="24"/>
  <c r="AG75" i="24"/>
  <c r="CM13" i="24"/>
  <c r="AG13" i="24"/>
  <c r="CN13" i="24"/>
  <c r="AE12" i="24"/>
  <c r="AD12" i="24"/>
  <c r="BJ12" i="24"/>
  <c r="BW12" i="24"/>
  <c r="CJ12" i="24"/>
  <c r="CM59" i="24"/>
  <c r="AW13" i="24"/>
  <c r="AW12" i="24" s="1"/>
  <c r="T11" i="24"/>
  <c r="T203" i="24" s="1"/>
  <c r="AY11" i="24"/>
  <c r="AY203" i="24" s="1"/>
  <c r="I11" i="24"/>
  <c r="I203" i="24" s="1"/>
  <c r="BA11" i="24"/>
  <c r="BA203" i="24" s="1"/>
  <c r="BK11" i="24"/>
  <c r="BK203" i="24" s="1"/>
  <c r="BR11" i="24"/>
  <c r="BR203" i="24" s="1"/>
  <c r="S11" i="24"/>
  <c r="S203" i="24" s="1"/>
  <c r="N11" i="24"/>
  <c r="N203" i="24" s="1"/>
  <c r="W11" i="24"/>
  <c r="W203" i="24" s="1"/>
  <c r="U11" i="24"/>
  <c r="U203" i="24" s="1"/>
  <c r="BE11" i="24"/>
  <c r="BE203" i="24" s="1"/>
  <c r="AB11" i="24"/>
  <c r="AB203" i="24" s="1"/>
  <c r="BO11" i="24"/>
  <c r="BO203" i="24" s="1"/>
  <c r="P11" i="24"/>
  <c r="P203" i="24" s="1"/>
  <c r="BD11" i="24"/>
  <c r="BD203" i="24" s="1"/>
  <c r="CE11" i="24"/>
  <c r="CE203" i="24" s="1"/>
  <c r="AC11" i="24"/>
  <c r="AC203" i="24" s="1"/>
  <c r="V11" i="24"/>
  <c r="V203" i="24" s="1"/>
  <c r="AA11" i="24"/>
  <c r="AA203" i="24" s="1"/>
  <c r="M11" i="24"/>
  <c r="M203" i="24" s="1"/>
  <c r="BM11" i="24"/>
  <c r="BM203" i="24" s="1"/>
  <c r="BX11" i="24"/>
  <c r="BX203" i="24" s="1"/>
  <c r="BL11" i="24"/>
  <c r="BL203" i="24" s="1"/>
  <c r="AH11" i="24"/>
  <c r="AH203" i="24" s="1"/>
  <c r="K11" i="24"/>
  <c r="K203" i="24" s="1"/>
  <c r="O11" i="24"/>
  <c r="O203" i="24" s="1"/>
  <c r="BP11" i="24"/>
  <c r="BP203" i="24" s="1"/>
  <c r="BT11" i="24"/>
  <c r="BT203" i="24" s="1"/>
  <c r="BS11" i="24"/>
  <c r="BS203" i="24" s="1"/>
  <c r="BU11" i="24"/>
  <c r="BU203" i="24" s="1"/>
  <c r="AZ11" i="24"/>
  <c r="AZ203" i="24" s="1"/>
  <c r="CA11" i="24"/>
  <c r="CA203" i="24" s="1"/>
  <c r="Y11" i="24"/>
  <c r="Y203" i="24" s="1"/>
  <c r="BF11" i="24"/>
  <c r="BF203" i="24" s="1"/>
  <c r="Q11" i="24"/>
  <c r="Q203" i="24" s="1"/>
  <c r="X11" i="24"/>
  <c r="X203" i="24" s="1"/>
  <c r="F11" i="24"/>
  <c r="F203" i="24" s="1"/>
  <c r="CF11" i="24"/>
  <c r="CF203" i="24" s="1"/>
  <c r="BG11" i="24"/>
  <c r="BG203" i="24" s="1"/>
  <c r="G11" i="24"/>
  <c r="G203" i="24" s="1"/>
  <c r="BN11" i="24"/>
  <c r="BN203" i="24" s="1"/>
  <c r="BC11" i="24"/>
  <c r="BC203" i="24" s="1"/>
  <c r="CD11" i="24"/>
  <c r="CD203" i="24" s="1"/>
  <c r="CB11" i="24"/>
  <c r="CB203" i="24" s="1"/>
  <c r="BZ11" i="24"/>
  <c r="BZ203" i="24" s="1"/>
  <c r="BY11" i="24"/>
  <c r="BY203" i="24" s="1"/>
  <c r="AX11" i="24"/>
  <c r="AX203" i="24" s="1"/>
  <c r="BV11" i="24"/>
  <c r="BV203" i="24" s="1"/>
  <c r="R11" i="24"/>
  <c r="R203" i="24" s="1"/>
  <c r="J11" i="24"/>
  <c r="J203" i="24" s="1"/>
  <c r="CC11" i="24"/>
  <c r="CC203" i="24" s="1"/>
  <c r="BI11" i="24"/>
  <c r="BI203" i="24" s="1"/>
  <c r="Z11" i="24"/>
  <c r="Z203" i="24" s="1"/>
  <c r="AF11" i="24"/>
  <c r="AF203" i="24" s="1"/>
  <c r="AV11" i="24"/>
  <c r="AV203" i="24" s="1"/>
  <c r="AI27" i="24"/>
  <c r="AI13" i="24" s="1"/>
  <c r="AE49" i="24"/>
  <c r="BJ49" i="24"/>
  <c r="AI75" i="24"/>
  <c r="BW49" i="24"/>
  <c r="E11" i="24"/>
  <c r="E203" i="24" s="1"/>
  <c r="CM50" i="24"/>
  <c r="CL39" i="24"/>
  <c r="CL32" i="24" s="1"/>
  <c r="CL27" i="24"/>
  <c r="CL13" i="24" s="1"/>
  <c r="AG66" i="24"/>
  <c r="CL60" i="24"/>
  <c r="CN32" i="24"/>
  <c r="AI66" i="24"/>
  <c r="CN50" i="24"/>
  <c r="CL75" i="24"/>
  <c r="CL66" i="24"/>
  <c r="AJ96" i="24"/>
  <c r="CP96" i="24" s="1"/>
  <c r="AJ18" i="24"/>
  <c r="CM32" i="24"/>
  <c r="CL50" i="24"/>
  <c r="AI50" i="24"/>
  <c r="AG32" i="24"/>
  <c r="AJ14" i="24"/>
  <c r="AJ20" i="24"/>
  <c r="AJ90" i="24"/>
  <c r="CP104" i="24"/>
  <c r="AJ103" i="24"/>
  <c r="CO104" i="24"/>
  <c r="AJ56" i="24"/>
  <c r="AG51" i="24"/>
  <c r="AJ87" i="24"/>
  <c r="AJ39" i="24"/>
  <c r="AJ83" i="24"/>
  <c r="AJ107" i="24"/>
  <c r="AJ60" i="24"/>
  <c r="CP30" i="24" l="1"/>
  <c r="CK63" i="24"/>
  <c r="CK119" i="24"/>
  <c r="AJ119" i="24"/>
  <c r="CK83" i="24"/>
  <c r="CK87" i="24"/>
  <c r="CO70" i="24"/>
  <c r="CO63" i="24"/>
  <c r="CP79" i="24"/>
  <c r="AJ75" i="24"/>
  <c r="CP75" i="24" s="1"/>
  <c r="CK79" i="24"/>
  <c r="CK75" i="24" s="1"/>
  <c r="CK27" i="24"/>
  <c r="CO30" i="24"/>
  <c r="CK33" i="24"/>
  <c r="CP27" i="24"/>
  <c r="CK103" i="24"/>
  <c r="CK60" i="24"/>
  <c r="CO27" i="24"/>
  <c r="CK14" i="24"/>
  <c r="CK56" i="24"/>
  <c r="CK90" i="24"/>
  <c r="AJ32" i="24"/>
  <c r="CP33" i="24"/>
  <c r="CK107" i="24"/>
  <c r="CO79" i="24"/>
  <c r="CK70" i="24"/>
  <c r="CK66" i="24" s="1"/>
  <c r="AJ66" i="24"/>
  <c r="CP70" i="24"/>
  <c r="CK96" i="24"/>
  <c r="CK39" i="24"/>
  <c r="AG50" i="24"/>
  <c r="CK20" i="24"/>
  <c r="AG59" i="24"/>
  <c r="CK53" i="24"/>
  <c r="CK51" i="24" s="1"/>
  <c r="CP53" i="24"/>
  <c r="CO53" i="24"/>
  <c r="AE11" i="24"/>
  <c r="AE203" i="24" s="1"/>
  <c r="CM12" i="24"/>
  <c r="AI12" i="24"/>
  <c r="CL12" i="24"/>
  <c r="CN12" i="24"/>
  <c r="AG12" i="24"/>
  <c r="AJ13" i="24"/>
  <c r="BJ11" i="24"/>
  <c r="AD11" i="24"/>
  <c r="AD203" i="24" s="1"/>
  <c r="BW11" i="24"/>
  <c r="BW203" i="24" s="1"/>
  <c r="CO14" i="24"/>
  <c r="CM49" i="24"/>
  <c r="CO114" i="24"/>
  <c r="CO96" i="24"/>
  <c r="CP14" i="24"/>
  <c r="CO90" i="24"/>
  <c r="CP90" i="24"/>
  <c r="CP20" i="24"/>
  <c r="CO20" i="24"/>
  <c r="CP87" i="24"/>
  <c r="CO87" i="24"/>
  <c r="CP56" i="24"/>
  <c r="CO56" i="24"/>
  <c r="CP100" i="24"/>
  <c r="CO100" i="24"/>
  <c r="CO18" i="24"/>
  <c r="CP18" i="24"/>
  <c r="CP103" i="24"/>
  <c r="CO103" i="24"/>
  <c r="AJ51" i="24"/>
  <c r="CO60" i="24"/>
  <c r="CP60" i="24"/>
  <c r="CP125" i="24"/>
  <c r="CO125" i="24"/>
  <c r="CO107" i="24"/>
  <c r="CP107" i="24"/>
  <c r="CO83" i="24"/>
  <c r="CP83" i="24"/>
  <c r="CO39" i="24"/>
  <c r="CP39" i="24"/>
  <c r="AJ59" i="24" l="1"/>
  <c r="CK32" i="24"/>
  <c r="CK50" i="24"/>
  <c r="CO75" i="24"/>
  <c r="AJ12" i="24"/>
  <c r="CK13" i="24"/>
  <c r="CO32" i="24"/>
  <c r="CP32" i="24"/>
  <c r="CP66" i="24"/>
  <c r="CO66" i="24"/>
  <c r="AG49" i="24"/>
  <c r="BJ203" i="24"/>
  <c r="CM11" i="24"/>
  <c r="CM203" i="24" s="1"/>
  <c r="CP13" i="24"/>
  <c r="CP119" i="24"/>
  <c r="CO119" i="24"/>
  <c r="CO13" i="24"/>
  <c r="AJ50" i="24"/>
  <c r="CO51" i="24"/>
  <c r="CP51" i="24"/>
  <c r="AG11" i="24" l="1"/>
  <c r="AG203" i="24" s="1"/>
  <c r="CP50" i="24"/>
  <c r="CP59" i="24"/>
  <c r="CK12" i="24"/>
  <c r="AJ49" i="24"/>
  <c r="CP12" i="24"/>
  <c r="CO12" i="24"/>
  <c r="CO50" i="24"/>
  <c r="CI90" i="24"/>
  <c r="CI59" i="24" s="1"/>
  <c r="CP49" i="24" l="1"/>
  <c r="AJ11" i="24"/>
  <c r="CP11" i="24" s="1"/>
  <c r="CI49" i="24"/>
  <c r="CJ90" i="24"/>
  <c r="CJ59" i="24" s="1"/>
  <c r="CN90" i="24"/>
  <c r="AJ203" i="24" l="1"/>
  <c r="CP203" i="24" s="1"/>
  <c r="CI11" i="24"/>
  <c r="CI203" i="24" s="1"/>
  <c r="CN59" i="24"/>
  <c r="CN49" i="24" s="1"/>
  <c r="CJ49" i="24"/>
  <c r="CJ11" i="24" l="1"/>
  <c r="CJ203" i="24" s="1"/>
  <c r="CN11" i="24"/>
  <c r="CN203" i="24" s="1"/>
  <c r="AL49" i="24" l="1"/>
  <c r="AO49" i="24"/>
  <c r="AS49" i="24"/>
  <c r="AT49" i="24"/>
  <c r="AR49" i="24"/>
  <c r="AN49" i="24"/>
  <c r="AW59" i="24"/>
  <c r="AT11" i="24" l="1"/>
  <c r="AT203" i="24" s="1"/>
  <c r="AO11" i="24"/>
  <c r="AO203" i="24" s="1"/>
  <c r="AN11" i="24"/>
  <c r="AN203" i="24" s="1"/>
  <c r="AR11" i="24"/>
  <c r="AR203" i="24" s="1"/>
  <c r="AS11" i="24"/>
  <c r="AS203" i="24" s="1"/>
  <c r="AL11" i="24"/>
  <c r="AL203" i="24" s="1"/>
  <c r="AI112" i="24"/>
  <c r="AI59" i="24" s="1"/>
  <c r="AK49" i="24"/>
  <c r="AU49" i="24"/>
  <c r="AP49" i="24"/>
  <c r="AM49" i="24"/>
  <c r="AQ49" i="24"/>
  <c r="CO112" i="24"/>
  <c r="CL112" i="24"/>
  <c r="CL59" i="24" s="1"/>
  <c r="CK112" i="24"/>
  <c r="CK59" i="24" s="1"/>
  <c r="CL49" i="24" l="1"/>
  <c r="AI49" i="24"/>
  <c r="AQ11" i="24"/>
  <c r="AQ203" i="24" s="1"/>
  <c r="AM11" i="24"/>
  <c r="AM203" i="24" s="1"/>
  <c r="AP11" i="24"/>
  <c r="AP203" i="24" s="1"/>
  <c r="AU11" i="24"/>
  <c r="AU203" i="24" s="1"/>
  <c r="AK11" i="24"/>
  <c r="AK203" i="24" s="1"/>
  <c r="AW49" i="24"/>
  <c r="CK49" i="24"/>
  <c r="CO59" i="24"/>
  <c r="CK11" i="24" l="1"/>
  <c r="CK203" i="24" s="1"/>
  <c r="AW11" i="24"/>
  <c r="AI11" i="24"/>
  <c r="AI203" i="24" s="1"/>
  <c r="CL11" i="24"/>
  <c r="CL203" i="24" s="1"/>
  <c r="CO49" i="24"/>
  <c r="AW203" i="24" l="1"/>
  <c r="CO203" i="24" s="1"/>
  <c r="CO11" i="24"/>
</calcChain>
</file>

<file path=xl/sharedStrings.xml><?xml version="1.0" encoding="utf-8"?>
<sst xmlns="http://schemas.openxmlformats.org/spreadsheetml/2006/main" count="6349" uniqueCount="823">
  <si>
    <t>OBLIGACIONES</t>
  </si>
  <si>
    <t xml:space="preserve"> </t>
  </si>
  <si>
    <t>CODIGO</t>
  </si>
  <si>
    <t>DESCRIPCION</t>
  </si>
  <si>
    <t>COMPROMISOS</t>
  </si>
  <si>
    <t>TOTAL ACUMULADO</t>
  </si>
  <si>
    <t>CREDITO</t>
  </si>
  <si>
    <t>CONTRACREDITO</t>
  </si>
  <si>
    <t>SECCION 2502 DEFENSORIA DEL PUEBLO</t>
  </si>
  <si>
    <t>REC</t>
  </si>
  <si>
    <t>P/TAL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</si>
  <si>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</si>
  <si>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</si>
  <si>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</si>
  <si>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</si>
  <si>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</si>
  <si>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</si>
  <si>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</si>
  <si>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</si>
  <si>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</si>
  <si>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</si>
  <si>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</si>
  <si>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</si>
  <si>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DE PERSONAL</t>
  </si>
  <si>
    <t>FUNCIONAMIENTO</t>
  </si>
  <si>
    <t>GASTOS GENERALES</t>
  </si>
  <si>
    <t>TRANSFERENCIAS CORRIENTES</t>
  </si>
  <si>
    <t>INVERSION</t>
  </si>
  <si>
    <t>TOTAL MODIFICACIONES</t>
  </si>
  <si>
    <t>PAGOS</t>
  </si>
  <si>
    <t>A-3</t>
  </si>
  <si>
    <t>MODIFICACIONES</t>
  </si>
  <si>
    <t>CERTIFICADOS DE DISPONIBILIDAD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</si>
  <si>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</si>
  <si>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</si>
  <si>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</si>
  <si>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</si>
  <si>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</si>
  <si>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</si>
  <si>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</si>
  <si>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</si>
  <si>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</si>
  <si>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</si>
  <si>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</si>
  <si>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</si>
  <si>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</si>
  <si>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</si>
  <si>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</si>
  <si>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</si>
  <si>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</si>
  <si>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</si>
  <si>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</si>
  <si>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</si>
  <si>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</si>
  <si>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</si>
  <si>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</si>
  <si>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</si>
  <si>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</si>
  <si>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</si>
  <si>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</si>
  <si>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</si>
  <si>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</si>
  <si>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</si>
  <si>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</si>
  <si>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</si>
  <si>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</si>
  <si>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</si>
  <si>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EQUIPO DE SISTEMAS</t>
  </si>
  <si>
    <t>SOFTWARE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</si>
  <si>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</si>
  <si>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</si>
  <si>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</si>
  <si>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</si>
  <si>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</si>
  <si>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</si>
  <si>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</si>
  <si>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</si>
  <si>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</si>
  <si>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</si>
  <si>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</si>
  <si>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</si>
  <si>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</si>
  <si>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</si>
  <si>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</si>
  <si>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</si>
  <si>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</si>
  <si>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</si>
  <si>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</si>
  <si>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</si>
  <si>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</si>
  <si>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</si>
  <si>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</si>
  <si>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</si>
  <si>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</si>
  <si>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</si>
  <si>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</si>
  <si>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</si>
  <si>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</si>
  <si>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</si>
  <si>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</si>
  <si>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</si>
  <si>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</si>
  <si>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</si>
  <si>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</si>
  <si>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</si>
  <si>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</si>
  <si>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</si>
  <si>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</si>
  <si>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</si>
  <si>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</si>
  <si>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</si>
  <si>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</si>
  <si>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</si>
  <si>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</si>
  <si>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</si>
  <si>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</si>
  <si>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</si>
  <si>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</si>
  <si>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</si>
  <si>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EJECUCIÓN
APR Vs COMP</t>
  </si>
  <si>
    <t>EJECUCIÓN
APR Vs CDP</t>
  </si>
  <si>
    <t>CDP MODIFICACIÓN</t>
  </si>
  <si>
    <t>CDP MODIFICACIÓN
+ CDP GASTOS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</si>
  <si>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</si>
  <si>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</si>
  <si>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</si>
  <si>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</si>
  <si>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</si>
  <si>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</si>
  <si>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</si>
  <si>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</si>
  <si>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</si>
  <si>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</si>
  <si>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</si>
  <si>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</si>
  <si>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</si>
  <si>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</si>
  <si>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</si>
  <si>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</si>
  <si>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</si>
  <si>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</si>
  <si>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</si>
  <si>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</si>
  <si>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</si>
  <si>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</si>
  <si>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</si>
  <si>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</si>
  <si>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</si>
  <si>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</si>
  <si>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</si>
  <si>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</si>
  <si>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</si>
  <si>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</si>
  <si>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</si>
  <si>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</si>
  <si>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A-2-0-4-1-6</t>
  </si>
  <si>
    <t>A-2-0-4-1-8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</si>
  <si>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</si>
  <si>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</si>
  <si>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</si>
  <si>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</si>
  <si>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</si>
  <si>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</si>
  <si>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</si>
  <si>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</si>
  <si>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</si>
  <si>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</si>
  <si>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</si>
  <si>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</si>
  <si>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</si>
  <si>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</si>
  <si>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</si>
  <si>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</si>
  <si>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</si>
  <si>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</si>
  <si>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</si>
  <si>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</si>
  <si>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</si>
  <si>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</si>
  <si>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</si>
  <si>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</si>
  <si>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</si>
  <si>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</si>
  <si>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</si>
  <si>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</si>
  <si>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</si>
  <si>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</si>
  <si>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</si>
  <si>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</si>
  <si>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</si>
  <si>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</si>
  <si>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</si>
  <si>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</si>
  <si>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</si>
  <si>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</si>
  <si>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</si>
  <si>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</si>
  <si>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</si>
  <si>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</si>
  <si>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</si>
  <si>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A-3-6-3-11</t>
  </si>
  <si>
    <t>A-3-6-3-11-1</t>
  </si>
  <si>
    <t>A-3-6-3-11-2</t>
  </si>
  <si>
    <t>A-3-6-3-4</t>
  </si>
  <si>
    <t>A-3-6-3-66</t>
  </si>
  <si>
    <t>A-3-6-3-7</t>
  </si>
  <si>
    <t>OTROS GASTOS  ADQUISICION BIENES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</si>
  <si>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</si>
  <si>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</si>
  <si>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</si>
  <si>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</si>
  <si>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</si>
  <si>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</si>
  <si>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</si>
  <si>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</si>
  <si>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</si>
  <si>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</si>
  <si>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</si>
  <si>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</si>
  <si>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</si>
  <si>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</si>
  <si>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</si>
  <si>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</si>
  <si>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</si>
  <si>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</si>
  <si>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</si>
  <si>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</si>
  <si>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</si>
  <si>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</si>
  <si>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</si>
  <si>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</si>
  <si>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</si>
  <si>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</si>
  <si>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</si>
  <si>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</si>
  <si>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</si>
  <si>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</si>
  <si>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</si>
  <si>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</si>
  <si>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</si>
  <si>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</si>
  <si>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</si>
  <si>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</si>
  <si>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</si>
  <si>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</si>
  <si>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</si>
  <si>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</si>
  <si>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</si>
  <si>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</si>
  <si>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</si>
  <si>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</si>
  <si>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</si>
  <si>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</si>
  <si>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</si>
  <si>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</si>
  <si>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</si>
  <si>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</si>
  <si>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</si>
  <si>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</si>
  <si>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</si>
  <si>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</si>
  <si>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</si>
  <si>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</si>
  <si>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</si>
  <si>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</si>
  <si>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</si>
  <si>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</si>
  <si>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SERVICIOS PERSONALES ASOCIADOS A LA NOMINA</t>
  </si>
  <si>
    <t>APROPIACION
DISP. VIGENTE
DESC. CDP MOD</t>
  </si>
  <si>
    <t>A-2-0-4-11</t>
  </si>
  <si>
    <t/>
  </si>
  <si>
    <t>FORTALECIMIENTO DE LA CAPACIDAD TÉCNICA DE DEFENSA DE LOS OPERADORES , , NACIONAL</t>
  </si>
  <si>
    <t>Usuario Solicitante:</t>
  </si>
  <si>
    <t>Unidad ó Subunidad Ejecutora  Solicitante:</t>
  </si>
  <si>
    <t>25-02-00 DEFENSORIA DEL PUEBLO</t>
  </si>
  <si>
    <t>Fecha y Hora Sistema:</t>
  </si>
  <si>
    <t>AÑO FISCAL:</t>
  </si>
  <si>
    <t>VIGENCIA PRESUPUESTAL:</t>
  </si>
  <si>
    <t>ACTUAL</t>
  </si>
  <si>
    <t>FECHA MOVIMIENTOS:</t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</si>
  <si>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</si>
  <si>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</si>
  <si>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</si>
  <si>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</si>
  <si>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</si>
  <si>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</si>
  <si>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</si>
  <si>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</si>
  <si>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</si>
  <si>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</si>
  <si>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</si>
  <si>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</si>
  <si>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</si>
  <si>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</si>
  <si>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</si>
  <si>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</si>
  <si>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</si>
  <si>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</si>
  <si>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</si>
  <si>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</si>
  <si>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</si>
  <si>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</si>
  <si>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</si>
  <si>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</si>
  <si>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</si>
  <si>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</si>
  <si>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</si>
  <si>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</si>
  <si>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</si>
  <si>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</si>
  <si>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</si>
  <si>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</si>
  <si>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</si>
  <si>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</si>
  <si>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</si>
  <si>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</si>
  <si>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</si>
  <si>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</si>
  <si>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</si>
  <si>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</si>
  <si>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</si>
  <si>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</si>
  <si>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</si>
  <si>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</si>
  <si>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</si>
  <si>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</si>
  <si>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</si>
  <si>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</si>
  <si>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</si>
  <si>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</si>
  <si>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</si>
  <si>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</si>
  <si>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</si>
  <si>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</si>
  <si>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</si>
  <si>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</si>
  <si>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</si>
  <si>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</si>
  <si>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</si>
  <si>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</si>
  <si>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</si>
  <si>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</si>
  <si>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</si>
  <si>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</si>
  <si>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</si>
  <si>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</si>
  <si>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</si>
  <si>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</si>
  <si>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</si>
  <si>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</si>
  <si>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</si>
  <si>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</si>
  <si>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DIVULGACIÓN Y PROMOCIÓN DE LOS DERECHOS HUMANOS EN LAS DEFENSORÍAS A NIVEL NACIONAL</t>
  </si>
  <si>
    <t>IMPLEMENTACIÓN DE LA ESTRATEGIA DE ATENCIÓN DEFENSORIAL DESCENTRALIZADA A LA POBLACIÓN RURAL EN COLOMBIA</t>
  </si>
  <si>
    <t>CONSOLIDACIÓN DEL SISTEMA DE ALERTAS TEMPRANAS PARA LA PREVENCIÓN DE VIOLACIONES DE DDHH Y DIH A NIVEL NACIONAL</t>
  </si>
  <si>
    <t>RECURSOS DEL CREDITO EXTERNO PREVIA AUTORIZACION</t>
  </si>
  <si>
    <t>2502</t>
  </si>
  <si>
    <t>PROMOCIÓN, PROTECCIÓN Y DEFENSA DE LOS DERECHOS HUMANOS Y EL DERECHO INTERNACIONAL HUMANITARIO</t>
  </si>
  <si>
    <t>1000</t>
  </si>
  <si>
    <t>INTERSUBSECTORIAL GOBIERNO</t>
  </si>
  <si>
    <t>POBLACIÓN VICTIMA NO DESPLAZADA</t>
  </si>
  <si>
    <t>SERVICIOS DE LOGISTICA</t>
  </si>
  <si>
    <t>TIQUETES AEREOS</t>
  </si>
  <si>
    <t>SERVICIOS DE EDICIÓN IMPRESIÓN Y REPRODUCCIÓN</t>
  </si>
  <si>
    <t>OTROS SERVICIOS</t>
  </si>
  <si>
    <t>POBLACIÓN VICTIMA DESPLAZADA</t>
  </si>
  <si>
    <t>CONTRATOS DE PRESTACIÓN DE SERVICIOS TÉCNICOS O PROFESIONALES</t>
  </si>
  <si>
    <t>IMPLEMENTACIÓN IMPLEMENTACIÓN DEL PROGRAMA ESPECIALIZADO PARA EL ACOMPAÑAMIENTO Y ASESORÍA, SEGUIMIENTO  DE LOS DECRETOS LEY  4633, 463 , , NACIONAL</t>
  </si>
  <si>
    <t>FORTALECIMIENTO DE LAS COMUNIDADES EN RIESGO Y SITUACIÓN DE DESPLAZAMIENTO FORZADO, PARA LA EXIGIBILIDAD DE SUS DERECHOS , , NACIONAL</t>
  </si>
  <si>
    <t>COMPRA DE EQUIPOS DE TIC</t>
  </si>
  <si>
    <t>ASESORIA ORIENTACIÓN Y ACOMPAÑAMIENTO  A LAS VÍCTIMAS INDIVIDUALES Y COLECTIVAS NO ÉTNICAS DEL CONFLICTO ARMADO INTERNO (APV) ,  NACIONAL</t>
  </si>
  <si>
    <t>2599</t>
  </si>
  <si>
    <t>FORTALECIMIENTO DE LA GESTIÓN Y DIRECCIÓN DEL SECTOR ORGANISMOS DE CONTROL</t>
  </si>
  <si>
    <t>C-2502-1000-1</t>
  </si>
  <si>
    <t>C-2502-1000-1-0-2-2</t>
  </si>
  <si>
    <t>SERVICIOS DE LOGÍSTICA</t>
  </si>
  <si>
    <t>C-2502-1000-1-0-2-3</t>
  </si>
  <si>
    <t>TIQUETES AÉREOS</t>
  </si>
  <si>
    <t>C-2502-1000-1-0-2-4</t>
  </si>
  <si>
    <t xml:space="preserve">VIÁTICOS Y GASTOS DE VIAJE AL INTERIOR </t>
  </si>
  <si>
    <t>C-2502-1000-1-0-2-6</t>
  </si>
  <si>
    <t>C-2502-1000-1-0-2-11</t>
  </si>
  <si>
    <t xml:space="preserve">OTROS SERVICIOS </t>
  </si>
  <si>
    <t>C-2502-1000-2</t>
  </si>
  <si>
    <t>C-2502-1000-2-0-1</t>
  </si>
  <si>
    <t>C-2502-1000-2-0-1-1</t>
  </si>
  <si>
    <t>C-2502-1000-2-0-1-2</t>
  </si>
  <si>
    <t>C-2502-1000-2-0-1-3</t>
  </si>
  <si>
    <t>C-2502-1000-2-0-1-4</t>
  </si>
  <si>
    <t>C-2502-1000-2-0-2</t>
  </si>
  <si>
    <t>C-2502-1000-2-0-2-1</t>
  </si>
  <si>
    <t>C-2502-1000-2-0-2-2</t>
  </si>
  <si>
    <t>C-2502-1000-2-0-2-3</t>
  </si>
  <si>
    <t>C-2502-1000-2-0-2-4</t>
  </si>
  <si>
    <t>C-2502-1000-2-0-2-6</t>
  </si>
  <si>
    <t>C-2502-1000-2-0-2-11</t>
  </si>
  <si>
    <t>C-2502-1000-3</t>
  </si>
  <si>
    <t>C-2502-1000-3-0-2</t>
  </si>
  <si>
    <t>C-2502-1000-3-0-2-1</t>
  </si>
  <si>
    <t>C-2502-1000-3-0-2-2</t>
  </si>
  <si>
    <t>C-2502-1000-3-0-2-3</t>
  </si>
  <si>
    <t>C-2502-1000-3-0-2-4</t>
  </si>
  <si>
    <t>C-2502-1000-3-0-2-6</t>
  </si>
  <si>
    <t>C-2502-1000-3-0-2-11</t>
  </si>
  <si>
    <t>C-2502-1000-4</t>
  </si>
  <si>
    <t>C-2502-1000-4-0-2-1</t>
  </si>
  <si>
    <t>C-2502-1000-4-0-2-2</t>
  </si>
  <si>
    <t>C-2502-1000-4-0-2-3</t>
  </si>
  <si>
    <t>C-2502-1000-4-0-2-4</t>
  </si>
  <si>
    <t>C-2502-1000-4-0-2-11</t>
  </si>
  <si>
    <t>C-2502-1000-5</t>
  </si>
  <si>
    <t>C-2502-1000-6-0-1-1</t>
  </si>
  <si>
    <t>C-2502-1000-6-0-1-2</t>
  </si>
  <si>
    <t>C-2502-1000-6-0-1-3</t>
  </si>
  <si>
    <t>C-2502-1000-6-0-1-4</t>
  </si>
  <si>
    <t>C-2502-1000-6-0-1-7</t>
  </si>
  <si>
    <t>C-2502-1000-7</t>
  </si>
  <si>
    <t>C-2502-1000-7-0-2-1</t>
  </si>
  <si>
    <t>C-2502-1000-7-0-2-2</t>
  </si>
  <si>
    <t>C-2502-1000-7-0-2-3</t>
  </si>
  <si>
    <t>C-2502-1000-7-0-2-4</t>
  </si>
  <si>
    <t>C-2502-1000-7-0-2-6</t>
  </si>
  <si>
    <t>C-2502-1000-7-0-2-11</t>
  </si>
  <si>
    <t>C-2599-1000-1</t>
  </si>
  <si>
    <t>C-2502-1000-6</t>
  </si>
  <si>
    <t>C-2502-1000-5-0-2-11</t>
  </si>
  <si>
    <t>C-2502-1000-5-0-2-2</t>
  </si>
  <si>
    <t>C-2502-1000-5-0-2-3</t>
  </si>
  <si>
    <t>C-2502-1000-5-0-2-4</t>
  </si>
  <si>
    <t>C-2502-1000-5-0-2-6</t>
  </si>
  <si>
    <t>A1</t>
  </si>
  <si>
    <t>A101</t>
  </si>
  <si>
    <t>1A</t>
  </si>
  <si>
    <t>C-2502-1000-1-02</t>
  </si>
  <si>
    <t>POBLACIÓN VÍCITMA NO DESPLAZADA</t>
  </si>
  <si>
    <t>C-2502-1000-4-0-2</t>
  </si>
  <si>
    <t>C-2502-1000-5-0-2-1</t>
  </si>
  <si>
    <t>C-2502-1000-50-2</t>
  </si>
  <si>
    <t>C-2502-1000-6-0-1</t>
  </si>
  <si>
    <t>POBLACIÓN VÍCTIMA NO DESPLAZADA</t>
  </si>
  <si>
    <t>POBLACIÓN VÍCTIMA DESPLAZADA</t>
  </si>
  <si>
    <t>C-2502-1000-7-0-2</t>
  </si>
  <si>
    <t>A-2-0-4-40</t>
  </si>
  <si>
    <t>NO DESAGREGADO</t>
  </si>
  <si>
    <t>Fuente: Consolidación de Informes del Sistema de Información Financiera SIIF</t>
  </si>
  <si>
    <t>ARRENDAMIENTOS BIENES MUEBLES</t>
  </si>
  <si>
    <t>GASTOS JUDICIALES</t>
  </si>
  <si>
    <t>A-2-0-4-14</t>
  </si>
  <si>
    <t xml:space="preserve">GASTOS JUDICIALES     </t>
  </si>
  <si>
    <t>A-2-0-4-10-1</t>
  </si>
  <si>
    <t>INFORME DE EJECUCIÓN PRESUPUESTAL VIGENCIA 2017</t>
  </si>
  <si>
    <t xml:space="preserve">OTROS GASTOS POR ADQUISICIÓN DE SERVICIOS </t>
  </si>
  <si>
    <t>Reporte de ejecución presupuestal</t>
  </si>
  <si>
    <t>2017</t>
  </si>
  <si>
    <t>A JUNIO DE 2017</t>
  </si>
  <si>
    <t>MHymontene Yinneth  Alexandra  Montenegro  Toro</t>
  </si>
  <si>
    <t>2017-06-30-5:55 p. m.</t>
  </si>
  <si>
    <t>01/06/2017 A 30/06/2017</t>
  </si>
  <si>
    <t>SENTENCIAS Y CONCILIACIONES</t>
  </si>
  <si>
    <t>SENTENCIAS</t>
  </si>
  <si>
    <t>DONACIONES</t>
  </si>
  <si>
    <t>POBLACIÓN GENERAL</t>
  </si>
  <si>
    <t>RUBROS</t>
  </si>
  <si>
    <t>2017-07-04-7:18 a. m.</t>
  </si>
  <si>
    <t>01/01/2017 A 31/12/2017</t>
  </si>
  <si>
    <t>364.870.716.667,00</t>
  </si>
  <si>
    <t>363.661.501.952,56</t>
  </si>
  <si>
    <t>1.209.214.714,44</t>
  </si>
  <si>
    <t>0,00</t>
  </si>
  <si>
    <t>275.720.269.979,30</t>
  </si>
  <si>
    <t>87.941.231.973,26</t>
  </si>
  <si>
    <t>155.114.499.423,23</t>
  </si>
  <si>
    <t>120.605.770.556,07</t>
  </si>
  <si>
    <t>155.049.584.617,23</t>
  </si>
  <si>
    <t>64.914.806,00</t>
  </si>
  <si>
    <t>151.718.921.571,23</t>
  </si>
  <si>
    <t>3.330.663.046,00</t>
  </si>
  <si>
    <t>185.477.910,00</t>
  </si>
  <si>
    <t>519.000.000,00</t>
  </si>
  <si>
    <t>66.513.900.000,00</t>
  </si>
  <si>
    <t>20.060.985.926,00</t>
  </si>
  <si>
    <t>46.452.914.074,00</t>
  </si>
  <si>
    <t>13.814.101.827,00</t>
  </si>
  <si>
    <t>6.246.884.099,00</t>
  </si>
  <si>
    <t>9.154.415.327,00</t>
  </si>
  <si>
    <t>4.659.686.500,00</t>
  </si>
  <si>
    <t>9.113.877.258,00</t>
  </si>
  <si>
    <t>40.538.069,00</t>
  </si>
  <si>
    <t>151.005.016.667,00</t>
  </si>
  <si>
    <t>150.934.019.096,00</t>
  </si>
  <si>
    <t>70.997.571,00</t>
  </si>
  <si>
    <t>78.399.158.000,00</t>
  </si>
  <si>
    <t>72.534.861.096,00</t>
  </si>
  <si>
    <t>76.698.888.313,00</t>
  </si>
  <si>
    <t>1.700.269.687,00</t>
  </si>
  <si>
    <t>76.685.952.553,00</t>
  </si>
  <si>
    <t>12.935.760,00</t>
  </si>
  <si>
    <t>73.371.887.462,00</t>
  </si>
  <si>
    <t>3.314.065.091,00</t>
  </si>
  <si>
    <t>180.877.244,00</t>
  </si>
  <si>
    <t>113.327.000.000,00</t>
  </si>
  <si>
    <t>57.348.996.543,00</t>
  </si>
  <si>
    <t>55.978.003.457,00</t>
  </si>
  <si>
    <t>57.348.921.282,00</t>
  </si>
  <si>
    <t>75.261,00</t>
  </si>
  <si>
    <t>131.254.726,00</t>
  </si>
  <si>
    <t>87.215.000.000,00</t>
  </si>
  <si>
    <t>49.750.956.560,00</t>
  </si>
  <si>
    <t>37.464.043.440,00</t>
  </si>
  <si>
    <t>49.750.893.104,00</t>
  </si>
  <si>
    <t>63.456,00</t>
  </si>
  <si>
    <t>129.252.377,00</t>
  </si>
  <si>
    <t>46.415.918.706,00</t>
  </si>
  <si>
    <t>116.708,00</t>
  </si>
  <si>
    <t>2.911.564.978,00</t>
  </si>
  <si>
    <t>2.549.184,00</t>
  </si>
  <si>
    <t>423.409.420,00</t>
  </si>
  <si>
    <t>126.586.485,00</t>
  </si>
  <si>
    <t>859.191.163,00</t>
  </si>
  <si>
    <t>6.445.460.066,00</t>
  </si>
  <si>
    <t>2.002.349,00</t>
  </si>
  <si>
    <t>1.718.066.101,00</t>
  </si>
  <si>
    <t>1.459.966.961,00</t>
  </si>
  <si>
    <t>51.046.233,00</t>
  </si>
  <si>
    <t>2.094.115.124,00</t>
  </si>
  <si>
    <t>26.670.558,00</t>
  </si>
  <si>
    <t>1.095.595.089,00</t>
  </si>
  <si>
    <t>293.376.949,00</t>
  </si>
  <si>
    <t>136.116.666,00</t>
  </si>
  <si>
    <t>157.260.283,00</t>
  </si>
  <si>
    <t>637.251.174,00</t>
  </si>
  <si>
    <t>15.385.715.006,00</t>
  </si>
  <si>
    <t>49.622.518,00</t>
  </si>
  <si>
    <t>7.723.320.003,00</t>
  </si>
  <si>
    <t>1.649.732.500,00</t>
  </si>
  <si>
    <t>48.373.131,00</t>
  </si>
  <si>
    <t>1.664.017.745,00</t>
  </si>
  <si>
    <t>373.306.300,00</t>
  </si>
  <si>
    <t>833.255,00</t>
  </si>
  <si>
    <t>28.968.329,00</t>
  </si>
  <si>
    <t>2.098.298.676,00</t>
  </si>
  <si>
    <t>439.100.900,00</t>
  </si>
  <si>
    <t>362.224,00</t>
  </si>
  <si>
    <t>3.477.647.078,00</t>
  </si>
  <si>
    <t>741.917.400,00</t>
  </si>
  <si>
    <t>47.177.652,00</t>
  </si>
  <si>
    <t>454.388.175,00</t>
  </si>
  <si>
    <t>95.407.900,00</t>
  </si>
  <si>
    <t>5.515.614.303,00</t>
  </si>
  <si>
    <t>1.184.217.591,00</t>
  </si>
  <si>
    <t>1.249.387,00</t>
  </si>
  <si>
    <t>51.885.500,00</t>
  </si>
  <si>
    <t>10.593.800,00</t>
  </si>
  <si>
    <t>2.513.485.954,00</t>
  </si>
  <si>
    <t>544.829.691,00</t>
  </si>
  <si>
    <t>2.918.082.349,00</t>
  </si>
  <si>
    <t>621.352.900,00</t>
  </si>
  <si>
    <t>32.160.500,00</t>
  </si>
  <si>
    <t>7.441.200,00</t>
  </si>
  <si>
    <t>1.287.610.800,00</t>
  </si>
  <si>
    <t>287.912.200,00</t>
  </si>
  <si>
    <t>214.867.400,00</t>
  </si>
  <si>
    <t>48.079.200,00</t>
  </si>
  <si>
    <t>429.435.100,00</t>
  </si>
  <si>
    <t>96.044.400,00</t>
  </si>
  <si>
    <t>3.954.557.119,23</t>
  </si>
  <si>
    <t>16.597.955,00</t>
  </si>
  <si>
    <t>2.039.586,00</t>
  </si>
  <si>
    <t>313.661.563,00</t>
  </si>
  <si>
    <t>6.217.875,00</t>
  </si>
  <si>
    <t>307.443.688,00</t>
  </si>
  <si>
    <t>2.000.000,00</t>
  </si>
  <si>
    <t>1.000.000,00</t>
  </si>
  <si>
    <t>3.640.895.556,23</t>
  </si>
  <si>
    <t>6.675.031,00</t>
  </si>
  <si>
    <t>75.000.000,00</t>
  </si>
  <si>
    <t>400.000,00</t>
  </si>
  <si>
    <t>6.275.031,00</t>
  </si>
  <si>
    <t>67.273.186,00</t>
  </si>
  <si>
    <t>5.459.755,00</t>
  </si>
  <si>
    <t>44.194.671,00</t>
  </si>
  <si>
    <t>4.630.108,00</t>
  </si>
  <si>
    <t>3.239.160,00</t>
  </si>
  <si>
    <t>4.786.155,00</t>
  </si>
  <si>
    <t>4.023.492,00</t>
  </si>
  <si>
    <t>3.077.680,00</t>
  </si>
  <si>
    <t>3.321.920,00</t>
  </si>
  <si>
    <t>1.065.718.702,23</t>
  </si>
  <si>
    <t>168.764.870,00</t>
  </si>
  <si>
    <t>2.494.350,00</t>
  </si>
  <si>
    <t>27.361.977,00</t>
  </si>
  <si>
    <t>214.969.968,23</t>
  </si>
  <si>
    <t>651.170.577,00</t>
  </si>
  <si>
    <t>956.960,00</t>
  </si>
  <si>
    <t>443.304.917,00</t>
  </si>
  <si>
    <t>328.946.749,00</t>
  </si>
  <si>
    <t>114.358.168,00</t>
  </si>
  <si>
    <t>1.334.500,00</t>
  </si>
  <si>
    <t>837.000,00</t>
  </si>
  <si>
    <t>497.500,00</t>
  </si>
  <si>
    <t>626.602.289,00</t>
  </si>
  <si>
    <t>11.138.200,00</t>
  </si>
  <si>
    <t>802.157,00</t>
  </si>
  <si>
    <t>53.038.966,00</t>
  </si>
  <si>
    <t>7.515.287,00</t>
  </si>
  <si>
    <t>399.822.062,00</t>
  </si>
  <si>
    <t>3.383.180,00</t>
  </si>
  <si>
    <t>674.557,00</t>
  </si>
  <si>
    <t>50.739,00</t>
  </si>
  <si>
    <t>71.320.871,00</t>
  </si>
  <si>
    <t>127.600,00</t>
  </si>
  <si>
    <t>102.369.651,00</t>
  </si>
  <si>
    <t>239.733,00</t>
  </si>
  <si>
    <t>574.786.498,00</t>
  </si>
  <si>
    <t>50.113.740,00</t>
  </si>
  <si>
    <t>13.228.888,00</t>
  </si>
  <si>
    <t>511.443.870,00</t>
  </si>
  <si>
    <t>562.151.656,00</t>
  </si>
  <si>
    <t>219.889.285,00</t>
  </si>
  <si>
    <t>1.237.429,00</t>
  </si>
  <si>
    <t>72.009.720,00</t>
  </si>
  <si>
    <t>147.879.565,00</t>
  </si>
  <si>
    <t>831.230,00</t>
  </si>
  <si>
    <t>66.320.000,00</t>
  </si>
  <si>
    <t>250.000,00</t>
  </si>
  <si>
    <t>66.070.000,00</t>
  </si>
  <si>
    <t>392.800,00</t>
  </si>
  <si>
    <t>3.615.462,00</t>
  </si>
  <si>
    <t>74.392.476.990,00</t>
  </si>
  <si>
    <t>2.561.080,00</t>
  </si>
  <si>
    <t>69.300.000,00</t>
  </si>
  <si>
    <t>74.323.176.990,00</t>
  </si>
  <si>
    <t>5.260.606.914,00</t>
  </si>
  <si>
    <t>3.853.270.344,00</t>
  </si>
  <si>
    <t>2.267.749.068,00</t>
  </si>
  <si>
    <t>4.971.000,00</t>
  </si>
  <si>
    <t>1.718.802,00</t>
  </si>
  <si>
    <t>28.268.435,00</t>
  </si>
  <si>
    <t>25.000.000,00</t>
  </si>
  <si>
    <t>3.268.435,00</t>
  </si>
  <si>
    <t>201.639.277,00</t>
  </si>
  <si>
    <t>183.673,00</t>
  </si>
  <si>
    <t>54.688.556,00</t>
  </si>
  <si>
    <t>35.000.000,00</t>
  </si>
  <si>
    <t>504.590,00</t>
  </si>
  <si>
    <t>19.183.966,00</t>
  </si>
  <si>
    <t>146.950.721,00</t>
  </si>
  <si>
    <t>11.440.000,00</t>
  </si>
  <si>
    <t>126.680.000,00</t>
  </si>
  <si>
    <t>2.201.129,00</t>
  </si>
  <si>
    <t>2.770.132,00</t>
  </si>
  <si>
    <t>3.859.460,00</t>
  </si>
  <si>
    <t>276.279.646,00</t>
  </si>
  <si>
    <t>79.186.121,00</t>
  </si>
  <si>
    <t>84.000.000,00</t>
  </si>
  <si>
    <t>10.641.756,00</t>
  </si>
  <si>
    <t>102.451.769,00</t>
  </si>
  <si>
    <t>41.315.676,00</t>
  </si>
  <si>
    <t>22.386.370,00</t>
  </si>
  <si>
    <t>2.144.809,00</t>
  </si>
  <si>
    <t>16.784.497,00</t>
  </si>
  <si>
    <t>146.817.759,00</t>
  </si>
  <si>
    <t>66.013.333,00</t>
  </si>
  <si>
    <t>24.000.000,00</t>
  </si>
  <si>
    <t>8.962.482,00</t>
  </si>
  <si>
    <t>47.841.944,00</t>
  </si>
  <si>
    <t>976.658.607,00</t>
  </si>
  <si>
    <t>1.535.129,00</t>
  </si>
  <si>
    <t>193.623.233,00</t>
  </si>
  <si>
    <t>74.000.000,00</t>
  </si>
  <si>
    <t>35.331.031,00</t>
  </si>
  <si>
    <t>673.704.343,00</t>
  </si>
  <si>
    <t>596.769.668,00</t>
  </si>
  <si>
    <t>381.941.653,00</t>
  </si>
  <si>
    <t>14.010.313,00</t>
  </si>
  <si>
    <t>125.817.702,00</t>
  </si>
  <si>
    <t>C-2502-1000-4-0-2-6</t>
  </si>
  <si>
    <t>A-3-6-1-1-2</t>
  </si>
  <si>
    <t>A-1-0-1-1-1-10</t>
  </si>
  <si>
    <t>A-1-0-1-1-2-10</t>
  </si>
  <si>
    <t>A-1-0-1-1-4-10</t>
  </si>
  <si>
    <t>A-1-0-1-4-2-10</t>
  </si>
  <si>
    <t>A-1-0-1-5-1-10</t>
  </si>
  <si>
    <t>A-1-0-1-5-2-10</t>
  </si>
  <si>
    <t>A-1-0-1-5-14-10</t>
  </si>
  <si>
    <t>A-1-0-1-5-15-10</t>
  </si>
  <si>
    <t>A-1-0-1-5-16-10</t>
  </si>
  <si>
    <t>A-1-0-1-5-22-10</t>
  </si>
  <si>
    <t>A-1-0-1-9-1-10</t>
  </si>
  <si>
    <t>A-1-0-1-9-3-10</t>
  </si>
  <si>
    <t>A-1-0-2-12-0-10</t>
  </si>
  <si>
    <t>A-1-0-5-1-1-10</t>
  </si>
  <si>
    <t>A-1-0-5-1-2-10</t>
  </si>
  <si>
    <t>A-1-0-5-1-3-10</t>
  </si>
  <si>
    <t>A-1-0-5-1-4-10</t>
  </si>
  <si>
    <t>A-1-0-5-1-5-10</t>
  </si>
  <si>
    <t>A-1-0-5-2-1-10</t>
  </si>
  <si>
    <t>A-1-0-5-2-2-10</t>
  </si>
  <si>
    <t>A-1-0-5-2-3-10</t>
  </si>
  <si>
    <t>A-1-0-5-2-6-10</t>
  </si>
  <si>
    <t>A-1-0-5-6-0-10</t>
  </si>
  <si>
    <t>A-1-0-5-7-0-10</t>
  </si>
  <si>
    <t>A-1-0-5-8-0-10</t>
  </si>
  <si>
    <t>A-1-0-5-9-0-10</t>
  </si>
  <si>
    <t>A-2-0-3-50-2-10</t>
  </si>
  <si>
    <t>A-2-0-3-50-3-10</t>
  </si>
  <si>
    <t>A-2-0-3-50-16-10</t>
  </si>
  <si>
    <t>A-2-0-3-50-90-10</t>
  </si>
  <si>
    <t>A-2-0-3-51-1-10</t>
  </si>
  <si>
    <t>A-2-0-3-51-2-10</t>
  </si>
  <si>
    <t>A-2-0-4-1-6-10</t>
  </si>
  <si>
    <t>A-2-0-4-1-8-10</t>
  </si>
  <si>
    <t>A-2-0-4-2-1-10</t>
  </si>
  <si>
    <t>A-2-0-4-2-2-10</t>
  </si>
  <si>
    <t>A-2-0-4-4-1-10</t>
  </si>
  <si>
    <t>A-2-0-4-4-6-10</t>
  </si>
  <si>
    <t>A-2-0-4-4-9-10</t>
  </si>
  <si>
    <t>A-2-0-4-4-15-10</t>
  </si>
  <si>
    <t>A-2-0-4-4-17-10</t>
  </si>
  <si>
    <t>A-2-0-4-4-18-10</t>
  </si>
  <si>
    <t>A-2-0-4-4-20-10</t>
  </si>
  <si>
    <t>A-2-0-4-4-23-10</t>
  </si>
  <si>
    <t>A-2-0-4-5-1-10</t>
  </si>
  <si>
    <t>A-2-0-4-5-2-10</t>
  </si>
  <si>
    <t>A-2-0-4-5-5-10</t>
  </si>
  <si>
    <t>A-2-0-4-5-6-10</t>
  </si>
  <si>
    <t>A-2-0-4-5-8-10</t>
  </si>
  <si>
    <t>A-2-0-4-5-10-10</t>
  </si>
  <si>
    <t>A-2-0-4-5-12-10</t>
  </si>
  <si>
    <t>A-2-0-4-6-2-10</t>
  </si>
  <si>
    <t>A-2-0-4-6-3-10</t>
  </si>
  <si>
    <t>A-2-0-4-6-5-10</t>
  </si>
  <si>
    <t>A-2-0-4-7-5-10</t>
  </si>
  <si>
    <t>A-2-0-4-7-6-10</t>
  </si>
  <si>
    <t>A-2-0-4-8-1-10</t>
  </si>
  <si>
    <t>A-2-0-4-8-2-10</t>
  </si>
  <si>
    <t>A-2-0-4-8-3-10</t>
  </si>
  <si>
    <t>A-2-0-4-8-5-10</t>
  </si>
  <si>
    <t>A-2-0-4-8-6-10</t>
  </si>
  <si>
    <t>A-2-0-4-9-1-10</t>
  </si>
  <si>
    <t>A-2-0-4-9-8-10</t>
  </si>
  <si>
    <t>A-2-0-4-9-11-10</t>
  </si>
  <si>
    <t>A-2-0-4-10-1-10</t>
  </si>
  <si>
    <t>A-2-0-4-10-2-10</t>
  </si>
  <si>
    <t>A-2-0-4-11-1-10</t>
  </si>
  <si>
    <t>A-2-0-4-11-2-10</t>
  </si>
  <si>
    <t>A-2-0-4-14-0-10</t>
  </si>
  <si>
    <t>A-2-0-4-21-1-10</t>
  </si>
  <si>
    <t>A-2-0-4-21-4-10</t>
  </si>
  <si>
    <t>A-2-0-4-21-5-10</t>
  </si>
  <si>
    <t>A-2-0-4-21-8-10</t>
  </si>
  <si>
    <t>A-2-0-4-40-15-10</t>
  </si>
  <si>
    <t>A-2-0-4-41-2-10</t>
  </si>
  <si>
    <t>A-2-0-4-41-5-10</t>
  </si>
  <si>
    <t>A-2-0-4-41-13-10</t>
  </si>
  <si>
    <t>A-3-2-1-1-0-11</t>
  </si>
  <si>
    <t>A-3-5-3-44-0-10</t>
  </si>
  <si>
    <t>A-3-6-1-1-2-10</t>
  </si>
  <si>
    <t>A-3-6-3-4--10</t>
  </si>
  <si>
    <t>A-3-6-3-7--10</t>
  </si>
  <si>
    <t>A-3-6-3-11-1-16</t>
  </si>
  <si>
    <t>A-3-6-3-11-2-16</t>
  </si>
  <si>
    <t>A-3-6-3-66--16</t>
  </si>
  <si>
    <t>C-2502-1000-1-0-2-1-10</t>
  </si>
  <si>
    <t>C-2502-1000-1-0-2-2-10</t>
  </si>
  <si>
    <t>C-2502-1000-1-0-2-3-10</t>
  </si>
  <si>
    <t>C-2502-1000-1-0-2-4-10</t>
  </si>
  <si>
    <t>C-2502-1000-1-0-2-6-10</t>
  </si>
  <si>
    <t>C-2502-1000-2-0-1-1-10</t>
  </si>
  <si>
    <t>C-2502-1000-2-0-1-2-10</t>
  </si>
  <si>
    <t>C-2502-1000-2-0-1-3-10</t>
  </si>
  <si>
    <t>C-2502-1000-2-0-1-4-10</t>
  </si>
  <si>
    <t>C-2502-1000-2-0-2-1-10</t>
  </si>
  <si>
    <t>C-2502-1000-2-0-2-2-10</t>
  </si>
  <si>
    <t>C-2502-1000-2-0-2-3-10</t>
  </si>
  <si>
    <t>C-2502-1000-2-0-2-4-10</t>
  </si>
  <si>
    <t>C-2502-1000-2-0-2-6-10</t>
  </si>
  <si>
    <t>C-2502-1000-2-0-2-11-10</t>
  </si>
  <si>
    <t>C-2502-1000-3-0-2-1-10</t>
  </si>
  <si>
    <t>C-2502-1000-3-0-2-2-10</t>
  </si>
  <si>
    <t>C-2502-1000-3-0-2-3-10</t>
  </si>
  <si>
    <t>C-2502-1000-3-0-2-4-10</t>
  </si>
  <si>
    <t>C-2502-1000-3-0-2-6-10</t>
  </si>
  <si>
    <t>C-2502-1000-3-0-2-11-10</t>
  </si>
  <si>
    <t>C-2502-1000-4-0-2-1-10</t>
  </si>
  <si>
    <t>C-2502-1000-4-0-2-2-10</t>
  </si>
  <si>
    <t>C-2502-1000-4-0-2-3-10</t>
  </si>
  <si>
    <t>C-2502-1000-4-0-2-4-10</t>
  </si>
  <si>
    <t>C-2502-1000-4-0-2-6-10</t>
  </si>
  <si>
    <t>C-2502-1000-4-0-2-11-10</t>
  </si>
  <si>
    <t>C-2502-1000-5-0-2-1-10</t>
  </si>
  <si>
    <t>C-2502-1000-5-0-2-2-10</t>
  </si>
  <si>
    <t>C-2502-1000-5-0-2-3-10</t>
  </si>
  <si>
    <t>C-2502-1000-5-0-2-4-10</t>
  </si>
  <si>
    <t>C-2502-1000-5-0-2-6-10</t>
  </si>
  <si>
    <t>C-2502-1000-5-0-2-11-10</t>
  </si>
  <si>
    <t>C-2502-1000-6-0-1-1-10</t>
  </si>
  <si>
    <t>C-2502-1000-6-0-1-2-10</t>
  </si>
  <si>
    <t>C-2502-1000-6-0-1-3-10</t>
  </si>
  <si>
    <t>C-2502-1000-6-0-1-4-10</t>
  </si>
  <si>
    <t>C-2502-1000-6-0-1-7-10</t>
  </si>
  <si>
    <t>C-2502-1000-7-0-2-1-10</t>
  </si>
  <si>
    <t>C-2502-1000-7-0-2-2-10</t>
  </si>
  <si>
    <t>C-2502-1000-7-0-2-3-10</t>
  </si>
  <si>
    <t>C-2502-1000-7-0-2-4-10</t>
  </si>
  <si>
    <t>C-2502-1000-7-0-2-6-10</t>
  </si>
  <si>
    <t>C-2502-1000-7-0-2-11-10</t>
  </si>
  <si>
    <t>C-2599-1000-1----10</t>
  </si>
  <si>
    <t>C-2599-1000-1----13</t>
  </si>
  <si>
    <t>C-2502-1000-1-03</t>
  </si>
  <si>
    <t>C-2502-1000-1-0-2-1</t>
  </si>
  <si>
    <t>C-2502-1000-1-0-2-11-10</t>
  </si>
  <si>
    <t>C-2502-1000-1-0-3-1-15</t>
  </si>
  <si>
    <t>C-2502-1000-1-0-3-2-15</t>
  </si>
  <si>
    <t>C-2502-1000-1-0-3-3-15</t>
  </si>
  <si>
    <t>C-2502-1000-1-0-3-4-15</t>
  </si>
  <si>
    <t>C-2502-1000-1-0-3-11-15</t>
  </si>
  <si>
    <t>C-2502-1000-1-0-3-1</t>
  </si>
  <si>
    <t>C-2502-1000-1-0-3-2</t>
  </si>
  <si>
    <t>C-2502-1000-1-0-3-3</t>
  </si>
  <si>
    <t>C-2502-1000-1-0-3-4</t>
  </si>
  <si>
    <t>C-2502-1000-1-0-3-11</t>
  </si>
  <si>
    <t>A-1-0-1-5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</si>
</sst>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_(&quot;$&quot;* #,##0_);_(&quot;$&quot;* \(#,##0\);_(&quot;$&quot;* &quot;-&quot;??_);_(@_)"/>
    <numFmt numFmtId="171" formatCode="[$-1240A]&quot;$&quot;\ #,##0.00;\(&quot;$&quot;\ #,##0.00\)"/>
    <numFmt numFmtId="172" formatCode="_-&quot;$&quot;* #,##0_-;\-&quot;$&quot;* #,##0_-;_-&quot;$&quot;* &quot;-&quot;??_-;_-@_-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4"/>
      <color rgb="FFFF0000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6"/>
      <name val="Cambria"/>
      <family val="1"/>
      <scheme val="major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1"/>
      <name val="Calibri"/>
      <family val="2"/>
    </font>
    <font>
      <sz val="12"/>
      <name val="Cambria"/>
      <family val="1"/>
      <scheme val="major"/>
    </font>
    <font>
      <sz val="12"/>
      <name val="Arial"/>
      <family val="2"/>
    </font>
    <font>
      <i/>
      <sz val="14"/>
      <color rgb="FFFF0000"/>
      <name val="Cambria"/>
      <family val="1"/>
      <scheme val="major"/>
    </font>
    <font>
      <b/>
      <i/>
      <sz val="14"/>
      <color rgb="FFFF0000"/>
      <name val="Cambria"/>
      <family val="1"/>
      <scheme val="major"/>
    </font>
    <font>
      <b/>
      <i/>
      <sz val="14"/>
      <color rgb="FF0070C0"/>
      <name val="Cambria"/>
      <family val="1"/>
      <scheme val="major"/>
    </font>
    <font>
      <b/>
      <sz val="14"/>
      <color rgb="FF0070C0"/>
      <name val="Cambria"/>
      <family val="1"/>
      <scheme val="major"/>
    </font>
    <font>
      <sz val="14"/>
      <color rgb="FF0070C0"/>
      <name val="Cambria"/>
      <family val="1"/>
      <scheme val="major"/>
    </font>
    <font>
      <b/>
      <sz val="14"/>
      <color rgb="FFFF33CC"/>
      <name val="Cambria"/>
      <family val="1"/>
      <scheme val="major"/>
    </font>
    <font>
      <b/>
      <sz val="14"/>
      <color theme="4" tint="-0.249977111117893"/>
      <name val="Cambria"/>
      <family val="1"/>
      <scheme val="major"/>
    </font>
    <font>
      <sz val="14"/>
      <color theme="4" tint="-0.249977111117893"/>
      <name val="Cambria"/>
      <family val="1"/>
      <scheme val="major"/>
    </font>
    <font>
      <sz val="8"/>
      <color rgb="FF000000"/>
      <name val="Times New Roman"/>
      <family val="1"/>
    </font>
    <font>
      <b/>
      <sz val="6"/>
      <color theme="1"/>
      <name val="Arial Narrow"/>
      <family val="2"/>
    </font>
    <font>
      <sz val="11"/>
      <name val="Cambria"/>
      <family val="1"/>
      <scheme val="major"/>
    </font>
    <font>
      <sz val="11"/>
      <color rgb="FFFF0000"/>
      <name val="Calibri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11"/>
      <color rgb="FFFF33CC"/>
      <name val="Calibri"/>
      <family val="2"/>
    </font>
    <font>
      <b/>
      <sz val="6"/>
      <color rgb="FFFF33CC"/>
      <name val="Arial Narrow"/>
      <family val="2"/>
    </font>
    <font>
      <b/>
      <sz val="5"/>
      <color rgb="FFFF33CC"/>
      <name val="Arial Narrow"/>
      <family val="2"/>
    </font>
    <font>
      <b/>
      <sz val="4.5"/>
      <color rgb="FFFF33CC"/>
      <name val="Arial Narrow"/>
      <family val="2"/>
    </font>
    <font>
      <sz val="11"/>
      <color theme="1"/>
      <name val="Calibri"/>
      <family val="2"/>
    </font>
    <font>
      <b/>
      <sz val="5"/>
      <color theme="1"/>
      <name val="Arial Narrow"/>
      <family val="2"/>
    </font>
    <font>
      <b/>
      <sz val="4.5"/>
      <color theme="1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4.5"/>
      <name val="Arial Narrow"/>
      <family val="2"/>
    </font>
    <font>
      <b/>
      <sz val="10"/>
      <color rgb="FF2D77C2"/>
      <name val="Arial"/>
      <family val="2"/>
    </font>
    <font>
      <sz val="6"/>
      <color rgb="FFFF0000"/>
      <name val="Arial Narrow"/>
      <family val="2"/>
    </font>
    <font>
      <sz val="5"/>
      <color rgb="FFFF0000"/>
      <name val="Arial Narrow"/>
      <family val="2"/>
    </font>
    <font>
      <sz val="4.5"/>
      <color rgb="FFFF0000"/>
      <name val="Arial Narrow"/>
      <family val="2"/>
    </font>
    <font>
      <sz val="14"/>
      <color rgb="FFFF33CC"/>
      <name val="Cambria"/>
      <family val="1"/>
      <scheme val="major"/>
    </font>
    <font>
      <i/>
      <sz val="14"/>
      <color rgb="FFFF33CC"/>
      <name val="Cambria"/>
      <family val="1"/>
      <scheme val="major"/>
    </font>
    <font>
      <b/>
      <i/>
      <sz val="14"/>
      <color rgb="FFFF33CC"/>
      <name val="Cambria"/>
      <family val="1"/>
      <scheme val="major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</cellStyleXfs>
  <cellXfs count="637">
    <xf numFmtId="0" fontId="0" fillId="0" borderId="0" xfId="0"/>
    <xf numFmtId="0" fontId="5" fillId="2" borderId="0" xfId="0" applyFont="1" applyFill="1" applyBorder="1"/>
    <xf numFmtId="0" fontId="6" fillId="0" borderId="0" xfId="0" applyFont="1" applyFill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168" fontId="6" fillId="0" borderId="0" xfId="1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168" fontId="6" fillId="2" borderId="0" xfId="0" applyNumberFormat="1" applyFont="1" applyFill="1" applyBorder="1"/>
    <xf numFmtId="165" fontId="6" fillId="0" borderId="0" xfId="1" applyFont="1" applyFill="1"/>
    <xf numFmtId="167" fontId="6" fillId="2" borderId="0" xfId="3" applyFont="1" applyFill="1" applyBorder="1"/>
    <xf numFmtId="167" fontId="6" fillId="2" borderId="0" xfId="0" applyNumberFormat="1" applyFont="1" applyFill="1" applyBorder="1"/>
    <xf numFmtId="165" fontId="6" fillId="2" borderId="0" xfId="1" applyFont="1" applyFill="1" applyBorder="1"/>
    <xf numFmtId="0" fontId="6" fillId="3" borderId="0" xfId="0" applyFont="1" applyFill="1" applyAlignment="1">
      <alignment horizontal="center" vertical="center"/>
    </xf>
    <xf numFmtId="168" fontId="6" fillId="3" borderId="0" xfId="1" applyNumberFormat="1" applyFont="1" applyFill="1" applyAlignment="1">
      <alignment horizontal="center" vertical="center"/>
    </xf>
    <xf numFmtId="9" fontId="6" fillId="3" borderId="0" xfId="4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0" fontId="5" fillId="0" borderId="0" xfId="0" applyFont="1" applyFill="1"/>
    <xf numFmtId="9" fontId="6" fillId="2" borderId="0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9" fontId="6" fillId="0" borderId="0" xfId="3" applyNumberFormat="1" applyFont="1" applyFill="1"/>
    <xf numFmtId="9" fontId="5" fillId="2" borderId="13" xfId="4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168" fontId="5" fillId="2" borderId="19" xfId="1" applyNumberFormat="1" applyFont="1" applyFill="1" applyBorder="1" applyAlignment="1">
      <alignment horizontal="left" vertical="top"/>
    </xf>
    <xf numFmtId="168" fontId="5" fillId="2" borderId="37" xfId="1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8" fontId="6" fillId="2" borderId="17" xfId="1" applyNumberFormat="1" applyFont="1" applyFill="1" applyBorder="1" applyAlignment="1">
      <alignment horizontal="left" vertical="top"/>
    </xf>
    <xf numFmtId="168" fontId="6" fillId="2" borderId="27" xfId="1" applyNumberFormat="1" applyFont="1" applyFill="1" applyBorder="1" applyAlignment="1">
      <alignment horizontal="left" vertical="top"/>
    </xf>
    <xf numFmtId="168" fontId="6" fillId="2" borderId="18" xfId="1" applyNumberFormat="1" applyFont="1" applyFill="1" applyBorder="1" applyAlignment="1">
      <alignment horizontal="left" vertical="top"/>
    </xf>
    <xf numFmtId="168" fontId="6" fillId="2" borderId="19" xfId="1" applyNumberFormat="1" applyFont="1" applyFill="1" applyBorder="1" applyAlignment="1">
      <alignment horizontal="left" vertical="top"/>
    </xf>
    <xf numFmtId="168" fontId="6" fillId="2" borderId="29" xfId="1" applyNumberFormat="1" applyFont="1" applyFill="1" applyBorder="1" applyAlignment="1">
      <alignment horizontal="left" vertical="top"/>
    </xf>
    <xf numFmtId="168" fontId="6" fillId="2" borderId="37" xfId="1" applyNumberFormat="1" applyFont="1" applyFill="1" applyBorder="1" applyAlignment="1">
      <alignment horizontal="left" vertical="top"/>
    </xf>
    <xf numFmtId="168" fontId="6" fillId="2" borderId="30" xfId="1" applyNumberFormat="1" applyFont="1" applyFill="1" applyBorder="1" applyAlignment="1">
      <alignment horizontal="left" vertical="top"/>
    </xf>
    <xf numFmtId="168" fontId="6" fillId="0" borderId="17" xfId="1" applyNumberFormat="1" applyFont="1" applyFill="1" applyBorder="1" applyAlignment="1">
      <alignment horizontal="left" vertical="top"/>
    </xf>
    <xf numFmtId="168" fontId="6" fillId="2" borderId="8" xfId="1" applyNumberFormat="1" applyFont="1" applyFill="1" applyBorder="1" applyAlignment="1">
      <alignment horizontal="left" vertical="top"/>
    </xf>
    <xf numFmtId="168" fontId="5" fillId="2" borderId="8" xfId="1" applyNumberFormat="1" applyFont="1" applyFill="1" applyBorder="1" applyAlignment="1">
      <alignment horizontal="left" vertical="top"/>
    </xf>
    <xf numFmtId="168" fontId="6" fillId="0" borderId="8" xfId="1" applyNumberFormat="1" applyFont="1" applyFill="1" applyBorder="1" applyAlignment="1">
      <alignment horizontal="left" vertical="top"/>
    </xf>
    <xf numFmtId="165" fontId="6" fillId="2" borderId="8" xfId="1" applyFont="1" applyFill="1" applyBorder="1" applyAlignment="1">
      <alignment horizontal="left" vertical="top"/>
    </xf>
    <xf numFmtId="0" fontId="6" fillId="2" borderId="8" xfId="0" applyNumberFormat="1" applyFont="1" applyFill="1" applyBorder="1" applyAlignment="1">
      <alignment horizontal="center" vertical="top"/>
    </xf>
    <xf numFmtId="168" fontId="6" fillId="2" borderId="41" xfId="1" applyNumberFormat="1" applyFont="1" applyFill="1" applyBorder="1" applyAlignment="1">
      <alignment horizontal="left" vertical="top"/>
    </xf>
    <xf numFmtId="14" fontId="6" fillId="2" borderId="29" xfId="0" applyNumberFormat="1" applyFont="1" applyFill="1" applyBorder="1" applyAlignment="1">
      <alignment horizontal="left" vertical="top"/>
    </xf>
    <xf numFmtId="168" fontId="5" fillId="2" borderId="41" xfId="1" applyNumberFormat="1" applyFont="1" applyFill="1" applyBorder="1" applyAlignment="1">
      <alignment horizontal="left" vertical="top"/>
    </xf>
    <xf numFmtId="168" fontId="6" fillId="0" borderId="41" xfId="1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center" vertical="center"/>
    </xf>
    <xf numFmtId="168" fontId="9" fillId="2" borderId="8" xfId="1" applyNumberFormat="1" applyFont="1" applyFill="1" applyBorder="1" applyAlignment="1">
      <alignment horizontal="left" vertical="top"/>
    </xf>
    <xf numFmtId="168" fontId="9" fillId="0" borderId="8" xfId="1" applyNumberFormat="1" applyFont="1" applyFill="1" applyBorder="1" applyAlignment="1">
      <alignment horizontal="left" vertical="top"/>
    </xf>
    <xf numFmtId="14" fontId="6" fillId="2" borderId="31" xfId="0" applyNumberFormat="1" applyFont="1" applyFill="1" applyBorder="1" applyAlignment="1">
      <alignment horizontal="left" vertical="top"/>
    </xf>
    <xf numFmtId="0" fontId="6" fillId="2" borderId="42" xfId="0" applyNumberFormat="1" applyFont="1" applyFill="1" applyBorder="1" applyAlignment="1">
      <alignment horizontal="center" vertical="top"/>
    </xf>
    <xf numFmtId="168" fontId="6" fillId="2" borderId="42" xfId="1" applyNumberFormat="1" applyFont="1" applyFill="1" applyBorder="1" applyAlignment="1">
      <alignment horizontal="left" vertical="top"/>
    </xf>
    <xf numFmtId="168" fontId="6" fillId="2" borderId="38" xfId="1" applyNumberFormat="1" applyFont="1" applyFill="1" applyBorder="1" applyAlignment="1">
      <alignment horizontal="left" vertical="top"/>
    </xf>
    <xf numFmtId="168" fontId="6" fillId="2" borderId="44" xfId="1" applyNumberFormat="1" applyFont="1" applyFill="1" applyBorder="1" applyAlignment="1">
      <alignment horizontal="left" vertical="top"/>
    </xf>
    <xf numFmtId="168" fontId="6" fillId="2" borderId="28" xfId="1" applyNumberFormat="1" applyFont="1" applyFill="1" applyBorder="1" applyAlignment="1">
      <alignment horizontal="left" vertical="top"/>
    </xf>
    <xf numFmtId="168" fontId="6" fillId="2" borderId="21" xfId="1" applyNumberFormat="1" applyFont="1" applyFill="1" applyBorder="1" applyAlignment="1">
      <alignment horizontal="left" vertical="top"/>
    </xf>
    <xf numFmtId="168" fontId="6" fillId="2" borderId="22" xfId="1" applyNumberFormat="1" applyFont="1" applyFill="1" applyBorder="1" applyAlignment="1">
      <alignment horizontal="left" vertical="top"/>
    </xf>
    <xf numFmtId="168" fontId="6" fillId="2" borderId="25" xfId="1" applyNumberFormat="1" applyFont="1" applyFill="1" applyBorder="1" applyAlignment="1">
      <alignment horizontal="left" vertical="top"/>
    </xf>
    <xf numFmtId="168" fontId="6" fillId="2" borderId="24" xfId="1" applyNumberFormat="1" applyFont="1" applyFill="1" applyBorder="1" applyAlignment="1">
      <alignment horizontal="left" vertical="top"/>
    </xf>
    <xf numFmtId="168" fontId="6" fillId="2" borderId="43" xfId="1" applyNumberFormat="1" applyFont="1" applyFill="1" applyBorder="1" applyAlignment="1">
      <alignment horizontal="left" vertical="top"/>
    </xf>
    <xf numFmtId="168" fontId="6" fillId="2" borderId="10" xfId="1" applyNumberFormat="1" applyFont="1" applyFill="1" applyBorder="1" applyAlignment="1">
      <alignment horizontal="left" vertical="top"/>
    </xf>
    <xf numFmtId="168" fontId="6" fillId="2" borderId="36" xfId="1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6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/>
    </xf>
    <xf numFmtId="168" fontId="6" fillId="2" borderId="0" xfId="1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6" fillId="2" borderId="30" xfId="0" applyFont="1" applyFill="1" applyBorder="1" applyAlignment="1">
      <alignment horizontal="left" vertical="top" wrapText="1"/>
    </xf>
    <xf numFmtId="9" fontId="5" fillId="2" borderId="19" xfId="4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14" fontId="9" fillId="2" borderId="33" xfId="0" applyNumberFormat="1" applyFont="1" applyFill="1" applyBorder="1" applyAlignment="1">
      <alignment horizontal="left" vertical="top"/>
    </xf>
    <xf numFmtId="0" fontId="9" fillId="2" borderId="10" xfId="0" applyNumberFormat="1" applyFont="1" applyFill="1" applyBorder="1" applyAlignment="1">
      <alignment horizontal="center" vertical="top"/>
    </xf>
    <xf numFmtId="168" fontId="9" fillId="2" borderId="24" xfId="1" applyNumberFormat="1" applyFont="1" applyFill="1" applyBorder="1" applyAlignment="1">
      <alignment horizontal="left" vertical="top"/>
    </xf>
    <xf numFmtId="168" fontId="9" fillId="2" borderId="25" xfId="1" applyNumberFormat="1" applyFont="1" applyFill="1" applyBorder="1" applyAlignment="1">
      <alignment horizontal="left" vertical="top"/>
    </xf>
    <xf numFmtId="168" fontId="9" fillId="2" borderId="43" xfId="1" applyNumberFormat="1" applyFont="1" applyFill="1" applyBorder="1" applyAlignment="1">
      <alignment horizontal="left" vertical="top"/>
    </xf>
    <xf numFmtId="168" fontId="9" fillId="2" borderId="10" xfId="1" applyNumberFormat="1" applyFont="1" applyFill="1" applyBorder="1" applyAlignment="1">
      <alignment horizontal="left" vertical="top"/>
    </xf>
    <xf numFmtId="168" fontId="9" fillId="2" borderId="34" xfId="1" applyNumberFormat="1" applyFont="1" applyFill="1" applyBorder="1" applyAlignment="1">
      <alignment horizontal="left" vertical="top"/>
    </xf>
    <xf numFmtId="168" fontId="9" fillId="0" borderId="24" xfId="1" applyNumberFormat="1" applyFont="1" applyFill="1" applyBorder="1" applyAlignment="1">
      <alignment horizontal="left" vertical="top"/>
    </xf>
    <xf numFmtId="14" fontId="9" fillId="2" borderId="29" xfId="0" applyNumberFormat="1" applyFont="1" applyFill="1" applyBorder="1" applyAlignment="1">
      <alignment horizontal="left" vertical="top"/>
    </xf>
    <xf numFmtId="0" fontId="9" fillId="2" borderId="8" xfId="0" applyNumberFormat="1" applyFont="1" applyFill="1" applyBorder="1" applyAlignment="1">
      <alignment horizontal="center" vertical="top"/>
    </xf>
    <xf numFmtId="168" fontId="9" fillId="2" borderId="17" xfId="1" applyNumberFormat="1" applyFont="1" applyFill="1" applyBorder="1" applyAlignment="1">
      <alignment horizontal="left" vertical="top"/>
    </xf>
    <xf numFmtId="168" fontId="9" fillId="2" borderId="19" xfId="1" applyNumberFormat="1" applyFont="1" applyFill="1" applyBorder="1" applyAlignment="1">
      <alignment horizontal="left" vertical="top"/>
    </xf>
    <xf numFmtId="168" fontId="9" fillId="2" borderId="41" xfId="1" applyNumberFormat="1" applyFont="1" applyFill="1" applyBorder="1" applyAlignment="1">
      <alignment horizontal="left" vertical="top"/>
    </xf>
    <xf numFmtId="168" fontId="9" fillId="2" borderId="30" xfId="1" applyNumberFormat="1" applyFont="1" applyFill="1" applyBorder="1" applyAlignment="1">
      <alignment horizontal="left" vertical="top"/>
    </xf>
    <xf numFmtId="168" fontId="9" fillId="0" borderId="17" xfId="1" applyNumberFormat="1" applyFont="1" applyFill="1" applyBorder="1" applyAlignment="1">
      <alignment horizontal="left" vertical="top"/>
    </xf>
    <xf numFmtId="9" fontId="6" fillId="2" borderId="19" xfId="4" applyFont="1" applyFill="1" applyBorder="1" applyAlignment="1">
      <alignment horizontal="center" vertical="top"/>
    </xf>
    <xf numFmtId="9" fontId="6" fillId="2" borderId="22" xfId="4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68" fontId="5" fillId="2" borderId="0" xfId="1" applyNumberFormat="1" applyFont="1" applyFill="1" applyBorder="1" applyAlignment="1">
      <alignment horizontal="left" vertical="top"/>
    </xf>
    <xf numFmtId="168" fontId="6" fillId="0" borderId="0" xfId="1" applyNumberFormat="1" applyFont="1" applyFill="1" applyBorder="1" applyAlignment="1">
      <alignment horizontal="left" vertical="top"/>
    </xf>
    <xf numFmtId="9" fontId="6" fillId="2" borderId="17" xfId="4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left" vertical="top"/>
    </xf>
    <xf numFmtId="168" fontId="9" fillId="2" borderId="17" xfId="0" applyNumberFormat="1" applyFont="1" applyFill="1" applyBorder="1" applyAlignment="1">
      <alignment horizontal="center" vertical="top"/>
    </xf>
    <xf numFmtId="168" fontId="9" fillId="2" borderId="19" xfId="0" applyNumberFormat="1" applyFont="1" applyFill="1" applyBorder="1" applyAlignment="1">
      <alignment horizontal="center" vertical="top"/>
    </xf>
    <xf numFmtId="168" fontId="9" fillId="2" borderId="41" xfId="0" applyNumberFormat="1" applyFont="1" applyFill="1" applyBorder="1" applyAlignment="1">
      <alignment horizontal="center" vertical="top"/>
    </xf>
    <xf numFmtId="168" fontId="9" fillId="2" borderId="8" xfId="0" applyNumberFormat="1" applyFont="1" applyFill="1" applyBorder="1" applyAlignment="1">
      <alignment horizontal="center" vertical="top"/>
    </xf>
    <xf numFmtId="168" fontId="9" fillId="2" borderId="3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168" fontId="9" fillId="0" borderId="8" xfId="0" applyNumberFormat="1" applyFont="1" applyFill="1" applyBorder="1" applyAlignment="1">
      <alignment horizontal="center" vertical="top"/>
    </xf>
    <xf numFmtId="168" fontId="9" fillId="0" borderId="43" xfId="1" applyNumberFormat="1" applyFont="1" applyFill="1" applyBorder="1" applyAlignment="1">
      <alignment horizontal="left" vertical="top"/>
    </xf>
    <xf numFmtId="168" fontId="9" fillId="0" borderId="41" xfId="1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3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9" fillId="4" borderId="47" xfId="0" applyFont="1" applyFill="1" applyBorder="1" applyAlignment="1">
      <alignment horizontal="left" vertical="top"/>
    </xf>
    <xf numFmtId="0" fontId="9" fillId="4" borderId="39" xfId="0" applyFont="1" applyFill="1" applyBorder="1" applyAlignment="1">
      <alignment horizontal="left" vertical="top"/>
    </xf>
    <xf numFmtId="0" fontId="11" fillId="4" borderId="39" xfId="0" applyFont="1" applyFill="1" applyBorder="1" applyAlignment="1">
      <alignment horizontal="left" vertical="top"/>
    </xf>
    <xf numFmtId="168" fontId="9" fillId="2" borderId="36" xfId="1" applyNumberFormat="1" applyFont="1" applyFill="1" applyBorder="1" applyAlignment="1">
      <alignment horizontal="left" vertical="top"/>
    </xf>
    <xf numFmtId="168" fontId="9" fillId="2" borderId="37" xfId="1" applyNumberFormat="1" applyFont="1" applyFill="1" applyBorder="1" applyAlignment="1">
      <alignment horizontal="left" vertical="top"/>
    </xf>
    <xf numFmtId="168" fontId="9" fillId="2" borderId="37" xfId="0" applyNumberFormat="1" applyFont="1" applyFill="1" applyBorder="1" applyAlignment="1">
      <alignment horizontal="center" vertical="top"/>
    </xf>
    <xf numFmtId="14" fontId="6" fillId="2" borderId="49" xfId="0" applyNumberFormat="1" applyFont="1" applyFill="1" applyBorder="1" applyAlignment="1">
      <alignment horizontal="left" vertical="top"/>
    </xf>
    <xf numFmtId="0" fontId="6" fillId="2" borderId="50" xfId="0" applyNumberFormat="1" applyFont="1" applyFill="1" applyBorder="1" applyAlignment="1">
      <alignment horizontal="center" vertical="top"/>
    </xf>
    <xf numFmtId="0" fontId="6" fillId="2" borderId="51" xfId="0" applyFont="1" applyFill="1" applyBorder="1" applyAlignment="1">
      <alignment horizontal="left" vertical="top" wrapText="1"/>
    </xf>
    <xf numFmtId="168" fontId="6" fillId="2" borderId="52" xfId="1" applyNumberFormat="1" applyFont="1" applyFill="1" applyBorder="1" applyAlignment="1">
      <alignment horizontal="left" vertical="top"/>
    </xf>
    <xf numFmtId="168" fontId="6" fillId="2" borderId="53" xfId="1" applyNumberFormat="1" applyFont="1" applyFill="1" applyBorder="1" applyAlignment="1">
      <alignment horizontal="left" vertical="top"/>
    </xf>
    <xf numFmtId="168" fontId="6" fillId="2" borderId="54" xfId="1" applyNumberFormat="1" applyFont="1" applyFill="1" applyBorder="1" applyAlignment="1">
      <alignment horizontal="left" vertical="top"/>
    </xf>
    <xf numFmtId="168" fontId="6" fillId="2" borderId="55" xfId="1" applyNumberFormat="1" applyFont="1" applyFill="1" applyBorder="1" applyAlignment="1">
      <alignment horizontal="left" vertical="top"/>
    </xf>
    <xf numFmtId="168" fontId="6" fillId="2" borderId="56" xfId="1" applyNumberFormat="1" applyFont="1" applyFill="1" applyBorder="1" applyAlignment="1">
      <alignment horizontal="left" vertical="top"/>
    </xf>
    <xf numFmtId="168" fontId="6" fillId="2" borderId="48" xfId="1" applyNumberFormat="1" applyFont="1" applyFill="1" applyBorder="1" applyAlignment="1">
      <alignment horizontal="left" vertical="top"/>
    </xf>
    <xf numFmtId="168" fontId="6" fillId="2" borderId="50" xfId="1" applyNumberFormat="1" applyFont="1" applyFill="1" applyBorder="1" applyAlignment="1">
      <alignment horizontal="left" vertical="top"/>
    </xf>
    <xf numFmtId="168" fontId="6" fillId="0" borderId="50" xfId="1" applyNumberFormat="1" applyFont="1" applyFill="1" applyBorder="1" applyAlignment="1">
      <alignment horizontal="left" vertical="top"/>
    </xf>
    <xf numFmtId="0" fontId="6" fillId="5" borderId="0" xfId="0" applyFont="1" applyFill="1" applyAlignment="1">
      <alignment horizontal="center" vertical="center"/>
    </xf>
    <xf numFmtId="168" fontId="6" fillId="3" borderId="8" xfId="1" applyNumberFormat="1" applyFont="1" applyFill="1" applyBorder="1" applyAlignment="1">
      <alignment horizontal="left" vertical="top"/>
    </xf>
    <xf numFmtId="168" fontId="6" fillId="6" borderId="8" xfId="1" applyNumberFormat="1" applyFont="1" applyFill="1" applyBorder="1" applyAlignment="1">
      <alignment horizontal="left" vertical="top"/>
    </xf>
    <xf numFmtId="165" fontId="6" fillId="6" borderId="8" xfId="1" applyFont="1" applyFill="1" applyBorder="1" applyAlignment="1">
      <alignment horizontal="left" vertical="top"/>
    </xf>
    <xf numFmtId="0" fontId="9" fillId="6" borderId="30" xfId="0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left" vertical="top" wrapText="1"/>
    </xf>
    <xf numFmtId="14" fontId="6" fillId="0" borderId="29" xfId="0" applyNumberFormat="1" applyFont="1" applyFill="1" applyBorder="1" applyAlignment="1">
      <alignment horizontal="left" vertical="top"/>
    </xf>
    <xf numFmtId="168" fontId="6" fillId="0" borderId="27" xfId="1" applyNumberFormat="1" applyFont="1" applyFill="1" applyBorder="1" applyAlignment="1">
      <alignment horizontal="left" vertical="top"/>
    </xf>
    <xf numFmtId="168" fontId="6" fillId="0" borderId="29" xfId="1" applyNumberFormat="1" applyFont="1" applyFill="1" applyBorder="1" applyAlignment="1">
      <alignment horizontal="left" vertical="top"/>
    </xf>
    <xf numFmtId="168" fontId="6" fillId="0" borderId="37" xfId="1" applyNumberFormat="1" applyFont="1" applyFill="1" applyBorder="1" applyAlignment="1">
      <alignment horizontal="left" vertical="top"/>
    </xf>
    <xf numFmtId="165" fontId="6" fillId="0" borderId="8" xfId="1" applyFont="1" applyFill="1" applyBorder="1" applyAlignment="1">
      <alignment horizontal="left" vertical="top"/>
    </xf>
    <xf numFmtId="0" fontId="9" fillId="0" borderId="30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center" vertical="center"/>
    </xf>
    <xf numFmtId="168" fontId="6" fillId="0" borderId="19" xfId="1" applyNumberFormat="1" applyFont="1" applyFill="1" applyBorder="1" applyAlignment="1">
      <alignment horizontal="left" vertical="top"/>
    </xf>
    <xf numFmtId="168" fontId="6" fillId="0" borderId="18" xfId="1" applyNumberFormat="1" applyFont="1" applyFill="1" applyBorder="1" applyAlignment="1">
      <alignment horizontal="left" vertical="top"/>
    </xf>
    <xf numFmtId="168" fontId="9" fillId="0" borderId="10" xfId="1" applyNumberFormat="1" applyFont="1" applyFill="1" applyBorder="1" applyAlignment="1">
      <alignment horizontal="left" vertical="top"/>
    </xf>
    <xf numFmtId="168" fontId="9" fillId="0" borderId="19" xfId="0" applyNumberFormat="1" applyFont="1" applyFill="1" applyBorder="1" applyAlignment="1">
      <alignment horizontal="center" vertical="top"/>
    </xf>
    <xf numFmtId="168" fontId="9" fillId="0" borderId="41" xfId="0" applyNumberFormat="1" applyFont="1" applyFill="1" applyBorder="1" applyAlignment="1">
      <alignment horizontal="center" vertical="top"/>
    </xf>
    <xf numFmtId="168" fontId="5" fillId="2" borderId="0" xfId="0" applyNumberFormat="1" applyFont="1" applyFill="1" applyBorder="1"/>
    <xf numFmtId="168" fontId="5" fillId="2" borderId="29" xfId="1" applyNumberFormat="1" applyFont="1" applyFill="1" applyBorder="1" applyAlignment="1">
      <alignment horizontal="left" vertical="top"/>
    </xf>
    <xf numFmtId="168" fontId="6" fillId="2" borderId="57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center"/>
    </xf>
    <xf numFmtId="0" fontId="9" fillId="7" borderId="34" xfId="0" applyFont="1" applyFill="1" applyBorder="1" applyAlignment="1">
      <alignment horizontal="left" vertical="top" wrapText="1"/>
    </xf>
    <xf numFmtId="0" fontId="9" fillId="7" borderId="30" xfId="0" applyFont="1" applyFill="1" applyBorder="1" applyAlignment="1">
      <alignment horizontal="left" vertical="top" wrapText="1"/>
    </xf>
    <xf numFmtId="0" fontId="9" fillId="6" borderId="29" xfId="0" applyFont="1" applyFill="1" applyBorder="1" applyAlignment="1">
      <alignment horizontal="left" vertical="top"/>
    </xf>
    <xf numFmtId="0" fontId="9" fillId="6" borderId="8" xfId="0" applyNumberFormat="1" applyFont="1" applyFill="1" applyBorder="1" applyAlignment="1">
      <alignment horizontal="center" vertical="top"/>
    </xf>
    <xf numFmtId="168" fontId="9" fillId="6" borderId="19" xfId="0" applyNumberFormat="1" applyFont="1" applyFill="1" applyBorder="1" applyAlignment="1">
      <alignment horizontal="center" vertical="top"/>
    </xf>
    <xf numFmtId="168" fontId="9" fillId="6" borderId="27" xfId="0" applyNumberFormat="1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center" vertical="top"/>
    </xf>
    <xf numFmtId="168" fontId="9" fillId="6" borderId="18" xfId="0" applyNumberFormat="1" applyFont="1" applyFill="1" applyBorder="1" applyAlignment="1">
      <alignment horizontal="center" vertical="top"/>
    </xf>
    <xf numFmtId="9" fontId="9" fillId="6" borderId="19" xfId="4" applyFont="1" applyFill="1" applyBorder="1" applyAlignment="1">
      <alignment horizontal="center" vertical="top"/>
    </xf>
    <xf numFmtId="168" fontId="9" fillId="6" borderId="8" xfId="0" applyNumberFormat="1" applyFont="1" applyFill="1" applyBorder="1" applyAlignment="1">
      <alignment horizontal="center" vertical="top"/>
    </xf>
    <xf numFmtId="168" fontId="15" fillId="2" borderId="0" xfId="0" applyNumberFormat="1" applyFont="1" applyFill="1" applyBorder="1"/>
    <xf numFmtId="168" fontId="6" fillId="2" borderId="23" xfId="1" applyNumberFormat="1" applyFont="1" applyFill="1" applyBorder="1" applyAlignment="1">
      <alignment horizontal="left" vertical="top"/>
    </xf>
    <xf numFmtId="9" fontId="6" fillId="0" borderId="0" xfId="4" applyFont="1" applyFill="1" applyAlignment="1">
      <alignment horizontal="center" vertical="top"/>
    </xf>
    <xf numFmtId="9" fontId="5" fillId="2" borderId="0" xfId="4" applyFont="1" applyFill="1" applyBorder="1" applyAlignment="1">
      <alignment horizontal="center" vertical="top"/>
    </xf>
    <xf numFmtId="0" fontId="6" fillId="2" borderId="0" xfId="0" applyFont="1" applyFill="1"/>
    <xf numFmtId="0" fontId="8" fillId="0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top"/>
    </xf>
    <xf numFmtId="168" fontId="8" fillId="2" borderId="0" xfId="0" applyNumberFormat="1" applyFont="1" applyFill="1" applyBorder="1"/>
    <xf numFmtId="164" fontId="6" fillId="2" borderId="0" xfId="0" applyNumberFormat="1" applyFont="1" applyFill="1" applyBorder="1"/>
    <xf numFmtId="0" fontId="24" fillId="2" borderId="0" xfId="0" applyFont="1" applyFill="1" applyBorder="1"/>
    <xf numFmtId="164" fontId="25" fillId="0" borderId="0" xfId="0" applyNumberFormat="1" applyFont="1"/>
    <xf numFmtId="169" fontId="6" fillId="2" borderId="0" xfId="3" applyNumberFormat="1" applyFont="1" applyFill="1" applyBorder="1"/>
    <xf numFmtId="169" fontId="8" fillId="2" borderId="0" xfId="3" applyNumberFormat="1" applyFont="1" applyFill="1" applyBorder="1"/>
    <xf numFmtId="169" fontId="6" fillId="3" borderId="0" xfId="3" applyNumberFormat="1" applyFont="1" applyFill="1" applyAlignment="1">
      <alignment horizontal="center" vertical="center"/>
    </xf>
    <xf numFmtId="169" fontId="5" fillId="2" borderId="13" xfId="3" applyNumberFormat="1" applyFont="1" applyFill="1" applyBorder="1" applyAlignment="1">
      <alignment horizontal="center" vertical="center"/>
    </xf>
    <xf numFmtId="169" fontId="6" fillId="0" borderId="17" xfId="3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center" vertical="top"/>
    </xf>
    <xf numFmtId="169" fontId="6" fillId="6" borderId="17" xfId="3" applyNumberFormat="1" applyFont="1" applyFill="1" applyBorder="1" applyAlignment="1">
      <alignment horizontal="left" vertical="top"/>
    </xf>
    <xf numFmtId="169" fontId="6" fillId="0" borderId="0" xfId="3" applyNumberFormat="1" applyFont="1" applyFill="1" applyAlignment="1">
      <alignment horizontal="left" vertical="top"/>
    </xf>
    <xf numFmtId="169" fontId="6" fillId="2" borderId="0" xfId="3" applyNumberFormat="1" applyFont="1" applyFill="1" applyBorder="1" applyAlignment="1">
      <alignment horizontal="left" vertical="top"/>
    </xf>
    <xf numFmtId="169" fontId="6" fillId="0" borderId="8" xfId="3" applyNumberFormat="1" applyFont="1" applyFill="1" applyBorder="1" applyAlignment="1">
      <alignment horizontal="left" vertical="top"/>
    </xf>
    <xf numFmtId="0" fontId="9" fillId="0" borderId="29" xfId="0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center" vertical="top"/>
    </xf>
    <xf numFmtId="168" fontId="9" fillId="0" borderId="17" xfId="0" applyNumberFormat="1" applyFont="1" applyFill="1" applyBorder="1" applyAlignment="1">
      <alignment horizontal="center" vertical="top"/>
    </xf>
    <xf numFmtId="168" fontId="9" fillId="0" borderId="30" xfId="0" applyNumberFormat="1" applyFont="1" applyFill="1" applyBorder="1" applyAlignment="1">
      <alignment horizontal="center" vertical="top"/>
    </xf>
    <xf numFmtId="169" fontId="6" fillId="2" borderId="17" xfId="3" applyNumberFormat="1" applyFont="1" applyFill="1" applyBorder="1" applyAlignment="1">
      <alignment horizontal="left" vertical="top"/>
    </xf>
    <xf numFmtId="168" fontId="6" fillId="2" borderId="4" xfId="1" applyNumberFormat="1" applyFont="1" applyFill="1" applyBorder="1" applyAlignment="1">
      <alignment horizontal="left" vertical="top"/>
    </xf>
    <xf numFmtId="0" fontId="6" fillId="2" borderId="29" xfId="0" applyFont="1" applyFill="1" applyBorder="1" applyAlignment="1">
      <alignment horizontal="left" vertical="top"/>
    </xf>
    <xf numFmtId="0" fontId="6" fillId="2" borderId="30" xfId="0" applyFont="1" applyFill="1" applyBorder="1" applyAlignment="1">
      <alignment horizontal="left" vertical="top"/>
    </xf>
    <xf numFmtId="169" fontId="6" fillId="2" borderId="20" xfId="3" applyNumberFormat="1" applyFont="1" applyFill="1" applyBorder="1" applyAlignment="1">
      <alignment horizontal="left" vertical="top"/>
    </xf>
    <xf numFmtId="14" fontId="26" fillId="2" borderId="29" xfId="0" applyNumberFormat="1" applyFont="1" applyFill="1" applyBorder="1" applyAlignment="1">
      <alignment horizontal="left" vertical="top"/>
    </xf>
    <xf numFmtId="0" fontId="26" fillId="2" borderId="30" xfId="0" applyFont="1" applyFill="1" applyBorder="1" applyAlignment="1">
      <alignment horizontal="left" vertical="top" wrapText="1"/>
    </xf>
    <xf numFmtId="0" fontId="26" fillId="2" borderId="8" xfId="0" applyNumberFormat="1" applyFont="1" applyFill="1" applyBorder="1" applyAlignment="1">
      <alignment horizontal="center" vertical="top"/>
    </xf>
    <xf numFmtId="0" fontId="26" fillId="2" borderId="50" xfId="0" applyNumberFormat="1" applyFont="1" applyFill="1" applyBorder="1" applyAlignment="1">
      <alignment horizontal="center" vertical="top"/>
    </xf>
    <xf numFmtId="0" fontId="26" fillId="2" borderId="51" xfId="0" applyFont="1" applyFill="1" applyBorder="1" applyAlignment="1">
      <alignment horizontal="left" vertical="top" wrapText="1"/>
    </xf>
    <xf numFmtId="14" fontId="26" fillId="2" borderId="55" xfId="0" applyNumberFormat="1" applyFont="1" applyFill="1" applyBorder="1" applyAlignment="1">
      <alignment horizontal="left" vertical="top"/>
    </xf>
    <xf numFmtId="0" fontId="26" fillId="2" borderId="56" xfId="0" applyFont="1" applyFill="1" applyBorder="1" applyAlignment="1">
      <alignment horizontal="left" vertical="top" wrapText="1"/>
    </xf>
    <xf numFmtId="14" fontId="26" fillId="2" borderId="8" xfId="0" applyNumberFormat="1" applyFont="1" applyFill="1" applyBorder="1" applyAlignment="1">
      <alignment horizontal="left" vertical="top"/>
    </xf>
    <xf numFmtId="0" fontId="26" fillId="2" borderId="8" xfId="0" applyFont="1" applyFill="1" applyBorder="1" applyAlignment="1">
      <alignment horizontal="left" vertical="top" wrapText="1"/>
    </xf>
    <xf numFmtId="14" fontId="8" fillId="6" borderId="0" xfId="0" applyNumberFormat="1" applyFont="1" applyFill="1" applyAlignment="1">
      <alignment horizontal="left" vertical="top"/>
    </xf>
    <xf numFmtId="14" fontId="28" fillId="4" borderId="29" xfId="0" applyNumberFormat="1" applyFont="1" applyFill="1" applyBorder="1" applyAlignment="1">
      <alignment horizontal="left" vertical="top"/>
    </xf>
    <xf numFmtId="0" fontId="28" fillId="4" borderId="50" xfId="0" applyNumberFormat="1" applyFont="1" applyFill="1" applyBorder="1" applyAlignment="1">
      <alignment horizontal="center" vertical="top"/>
    </xf>
    <xf numFmtId="0" fontId="28" fillId="4" borderId="51" xfId="0" applyFont="1" applyFill="1" applyBorder="1" applyAlignment="1">
      <alignment horizontal="left" vertical="top" wrapText="1"/>
    </xf>
    <xf numFmtId="168" fontId="5" fillId="4" borderId="52" xfId="1" applyNumberFormat="1" applyFont="1" applyFill="1" applyBorder="1" applyAlignment="1">
      <alignment horizontal="left" vertical="top"/>
    </xf>
    <xf numFmtId="0" fontId="28" fillId="4" borderId="8" xfId="0" applyNumberFormat="1" applyFont="1" applyFill="1" applyBorder="1" applyAlignment="1">
      <alignment horizontal="center" vertical="top"/>
    </xf>
    <xf numFmtId="0" fontId="28" fillId="4" borderId="30" xfId="0" applyFont="1" applyFill="1" applyBorder="1" applyAlignment="1">
      <alignment horizontal="left" vertical="top" wrapText="1"/>
    </xf>
    <xf numFmtId="168" fontId="29" fillId="4" borderId="19" xfId="1" applyNumberFormat="1" applyFont="1" applyFill="1" applyBorder="1" applyAlignment="1">
      <alignment horizontal="left" vertical="top"/>
    </xf>
    <xf numFmtId="14" fontId="27" fillId="2" borderId="49" xfId="0" applyNumberFormat="1" applyFont="1" applyFill="1" applyBorder="1" applyAlignment="1">
      <alignment horizontal="left" vertical="top"/>
    </xf>
    <xf numFmtId="0" fontId="5" fillId="2" borderId="50" xfId="0" applyNumberFormat="1" applyFont="1" applyFill="1" applyBorder="1" applyAlignment="1">
      <alignment horizontal="center" vertical="top"/>
    </xf>
    <xf numFmtId="168" fontId="6" fillId="2" borderId="64" xfId="1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center" vertical="top"/>
    </xf>
    <xf numFmtId="168" fontId="5" fillId="4" borderId="48" xfId="1" applyNumberFormat="1" applyFont="1" applyFill="1" applyBorder="1" applyAlignment="1">
      <alignment horizontal="left" vertical="top"/>
    </xf>
    <xf numFmtId="168" fontId="5" fillId="4" borderId="8" xfId="1" applyNumberFormat="1" applyFont="1" applyFill="1" applyBorder="1" applyAlignment="1">
      <alignment horizontal="left" vertical="top"/>
    </xf>
    <xf numFmtId="14" fontId="26" fillId="12" borderId="29" xfId="0" applyNumberFormat="1" applyFont="1" applyFill="1" applyBorder="1" applyAlignment="1">
      <alignment horizontal="left" vertical="top"/>
    </xf>
    <xf numFmtId="0" fontId="26" fillId="12" borderId="8" xfId="0" applyNumberFormat="1" applyFont="1" applyFill="1" applyBorder="1" applyAlignment="1">
      <alignment horizontal="center" vertical="top"/>
    </xf>
    <xf numFmtId="0" fontId="26" fillId="12" borderId="30" xfId="0" applyFont="1" applyFill="1" applyBorder="1" applyAlignment="1">
      <alignment horizontal="left" vertical="top" wrapText="1"/>
    </xf>
    <xf numFmtId="168" fontId="8" fillId="12" borderId="17" xfId="1" applyNumberFormat="1" applyFont="1" applyFill="1" applyBorder="1" applyAlignment="1">
      <alignment horizontal="left" vertical="top"/>
    </xf>
    <xf numFmtId="0" fontId="6" fillId="2" borderId="37" xfId="0" applyFont="1" applyFill="1" applyBorder="1" applyAlignment="1">
      <alignment horizontal="left" vertical="top" wrapText="1"/>
    </xf>
    <xf numFmtId="0" fontId="9" fillId="2" borderId="36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168" fontId="9" fillId="6" borderId="41" xfId="0" applyNumberFormat="1" applyFont="1" applyFill="1" applyBorder="1" applyAlignment="1">
      <alignment horizontal="center" vertical="top"/>
    </xf>
    <xf numFmtId="165" fontId="6" fillId="2" borderId="27" xfId="1" applyFont="1" applyFill="1" applyBorder="1" applyAlignment="1">
      <alignment horizontal="left" vertical="top"/>
    </xf>
    <xf numFmtId="165" fontId="6" fillId="0" borderId="27" xfId="1" applyFont="1" applyFill="1" applyBorder="1" applyAlignment="1">
      <alignment horizontal="left" vertical="top"/>
    </xf>
    <xf numFmtId="168" fontId="9" fillId="6" borderId="37" xfId="0" applyNumberFormat="1" applyFont="1" applyFill="1" applyBorder="1" applyAlignment="1">
      <alignment horizontal="center" vertical="top"/>
    </xf>
    <xf numFmtId="168" fontId="9" fillId="0" borderId="37" xfId="0" applyNumberFormat="1" applyFont="1" applyFill="1" applyBorder="1" applyAlignment="1">
      <alignment horizontal="center" vertical="top"/>
    </xf>
    <xf numFmtId="168" fontId="29" fillId="4" borderId="18" xfId="1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168" fontId="6" fillId="0" borderId="3" xfId="1" applyNumberFormat="1" applyFont="1" applyFill="1" applyBorder="1" applyAlignment="1">
      <alignment horizontal="left" vertical="top"/>
    </xf>
    <xf numFmtId="168" fontId="29" fillId="4" borderId="17" xfId="1" applyNumberFormat="1" applyFont="1" applyFill="1" applyBorder="1" applyAlignment="1">
      <alignment horizontal="left" vertical="top"/>
    </xf>
    <xf numFmtId="168" fontId="5" fillId="4" borderId="54" xfId="1" applyNumberFormat="1" applyFont="1" applyFill="1" applyBorder="1" applyAlignment="1">
      <alignment horizontal="left" vertical="top"/>
    </xf>
    <xf numFmtId="168" fontId="6" fillId="9" borderId="41" xfId="1" applyNumberFormat="1" applyFont="1" applyFill="1" applyBorder="1" applyAlignment="1">
      <alignment horizontal="left" vertical="top"/>
    </xf>
    <xf numFmtId="168" fontId="7" fillId="9" borderId="8" xfId="1" applyNumberFormat="1" applyFont="1" applyFill="1" applyBorder="1" applyAlignment="1">
      <alignment horizontal="left" vertical="top"/>
    </xf>
    <xf numFmtId="168" fontId="9" fillId="2" borderId="29" xfId="1" applyNumberFormat="1" applyFont="1" applyFill="1" applyBorder="1" applyAlignment="1">
      <alignment horizontal="left" vertical="top"/>
    </xf>
    <xf numFmtId="169" fontId="9" fillId="0" borderId="8" xfId="3" applyNumberFormat="1" applyFont="1" applyFill="1" applyBorder="1" applyAlignment="1">
      <alignment horizontal="left" vertical="top"/>
    </xf>
    <xf numFmtId="168" fontId="9" fillId="2" borderId="21" xfId="1" applyNumberFormat="1" applyFont="1" applyFill="1" applyBorder="1" applyAlignment="1">
      <alignment horizontal="left" vertical="top"/>
    </xf>
    <xf numFmtId="169" fontId="9" fillId="0" borderId="17" xfId="3" applyNumberFormat="1" applyFont="1" applyFill="1" applyBorder="1" applyAlignment="1">
      <alignment horizontal="left" vertical="top"/>
    </xf>
    <xf numFmtId="168" fontId="9" fillId="0" borderId="37" xfId="1" applyNumberFormat="1" applyFont="1" applyFill="1" applyBorder="1" applyAlignment="1">
      <alignment horizontal="left" vertical="top"/>
    </xf>
    <xf numFmtId="169" fontId="9" fillId="6" borderId="8" xfId="3" applyNumberFormat="1" applyFont="1" applyFill="1" applyBorder="1" applyAlignment="1">
      <alignment horizontal="center" vertical="top"/>
    </xf>
    <xf numFmtId="0" fontId="9" fillId="14" borderId="66" xfId="0" applyFont="1" applyFill="1" applyBorder="1" applyAlignment="1">
      <alignment horizontal="left" vertical="top"/>
    </xf>
    <xf numFmtId="0" fontId="9" fillId="6" borderId="37" xfId="0" applyFont="1" applyFill="1" applyBorder="1" applyAlignment="1">
      <alignment horizontal="left" vertical="top" wrapText="1"/>
    </xf>
    <xf numFmtId="168" fontId="9" fillId="6" borderId="8" xfId="1" applyNumberFormat="1" applyFont="1" applyFill="1" applyBorder="1" applyAlignment="1">
      <alignment horizontal="left" vertical="top"/>
    </xf>
    <xf numFmtId="168" fontId="8" fillId="12" borderId="19" xfId="1" applyNumberFormat="1" applyFont="1" applyFill="1" applyBorder="1" applyAlignment="1">
      <alignment horizontal="left" vertical="top"/>
    </xf>
    <xf numFmtId="168" fontId="8" fillId="12" borderId="18" xfId="1" applyNumberFormat="1" applyFont="1" applyFill="1" applyBorder="1" applyAlignment="1">
      <alignment horizontal="left" vertical="top"/>
    </xf>
    <xf numFmtId="168" fontId="6" fillId="12" borderId="17" xfId="1" applyNumberFormat="1" applyFont="1" applyFill="1" applyBorder="1" applyAlignment="1">
      <alignment horizontal="left" vertical="top"/>
    </xf>
    <xf numFmtId="168" fontId="8" fillId="12" borderId="41" xfId="1" applyNumberFormat="1" applyFont="1" applyFill="1" applyBorder="1" applyAlignment="1">
      <alignment horizontal="left" vertical="top"/>
    </xf>
    <xf numFmtId="168" fontId="8" fillId="12" borderId="37" xfId="1" applyNumberFormat="1" applyFont="1" applyFill="1" applyBorder="1" applyAlignment="1">
      <alignment horizontal="left" vertical="top"/>
    </xf>
    <xf numFmtId="168" fontId="8" fillId="12" borderId="43" xfId="1" applyNumberFormat="1" applyFont="1" applyFill="1" applyBorder="1" applyAlignment="1">
      <alignment horizontal="left" vertical="top"/>
    </xf>
    <xf numFmtId="168" fontId="8" fillId="12" borderId="10" xfId="1" applyNumberFormat="1" applyFont="1" applyFill="1" applyBorder="1" applyAlignment="1">
      <alignment horizontal="left" vertical="top"/>
    </xf>
    <xf numFmtId="169" fontId="8" fillId="12" borderId="20" xfId="3" applyNumberFormat="1" applyFont="1" applyFill="1" applyBorder="1" applyAlignment="1">
      <alignment horizontal="left" vertical="top"/>
    </xf>
    <xf numFmtId="168" fontId="8" fillId="12" borderId="36" xfId="1" applyNumberFormat="1" applyFont="1" applyFill="1" applyBorder="1" applyAlignment="1">
      <alignment horizontal="left" vertical="top"/>
    </xf>
    <xf numFmtId="168" fontId="8" fillId="12" borderId="30" xfId="1" applyNumberFormat="1" applyFont="1" applyFill="1" applyBorder="1" applyAlignment="1">
      <alignment horizontal="left" vertical="top"/>
    </xf>
    <xf numFmtId="168" fontId="8" fillId="12" borderId="8" xfId="1" applyNumberFormat="1" applyFont="1" applyFill="1" applyBorder="1" applyAlignment="1">
      <alignment horizontal="left" vertical="top"/>
    </xf>
    <xf numFmtId="168" fontId="8" fillId="12" borderId="29" xfId="1" applyNumberFormat="1" applyFont="1" applyFill="1" applyBorder="1" applyAlignment="1">
      <alignment horizontal="left" vertical="top"/>
    </xf>
    <xf numFmtId="168" fontId="8" fillId="12" borderId="20" xfId="1" applyNumberFormat="1" applyFont="1" applyFill="1" applyBorder="1" applyAlignment="1">
      <alignment horizontal="left" vertical="top"/>
    </xf>
    <xf numFmtId="168" fontId="8" fillId="12" borderId="24" xfId="1" applyNumberFormat="1" applyFont="1" applyFill="1" applyBorder="1" applyAlignment="1">
      <alignment horizontal="left" vertical="top"/>
    </xf>
    <xf numFmtId="168" fontId="8" fillId="12" borderId="25" xfId="1" applyNumberFormat="1" applyFont="1" applyFill="1" applyBorder="1" applyAlignment="1">
      <alignment horizontal="left" vertical="top"/>
    </xf>
    <xf numFmtId="168" fontId="6" fillId="12" borderId="29" xfId="1" applyNumberFormat="1" applyFont="1" applyFill="1" applyBorder="1" applyAlignment="1">
      <alignment horizontal="left" vertical="top"/>
    </xf>
    <xf numFmtId="168" fontId="6" fillId="12" borderId="41" xfId="1" applyNumberFormat="1" applyFont="1" applyFill="1" applyBorder="1" applyAlignment="1">
      <alignment horizontal="left" vertical="top"/>
    </xf>
    <xf numFmtId="168" fontId="6" fillId="12" borderId="8" xfId="1" applyNumberFormat="1" applyFont="1" applyFill="1" applyBorder="1" applyAlignment="1">
      <alignment horizontal="left" vertical="top"/>
    </xf>
    <xf numFmtId="168" fontId="7" fillId="2" borderId="41" xfId="1" applyNumberFormat="1" applyFont="1" applyFill="1" applyBorder="1" applyAlignment="1">
      <alignment horizontal="left" vertical="top"/>
    </xf>
    <xf numFmtId="0" fontId="6" fillId="0" borderId="57" xfId="0" applyFont="1" applyFill="1" applyBorder="1" applyAlignment="1">
      <alignment horizontal="left" vertical="top"/>
    </xf>
    <xf numFmtId="168" fontId="6" fillId="0" borderId="57" xfId="1" applyNumberFormat="1" applyFont="1" applyFill="1" applyBorder="1" applyAlignment="1">
      <alignment horizontal="left" vertical="top"/>
    </xf>
    <xf numFmtId="169" fontId="9" fillId="0" borderId="24" xfId="3" applyNumberFormat="1" applyFont="1" applyFill="1" applyBorder="1" applyAlignment="1">
      <alignment horizontal="left" vertical="top"/>
    </xf>
    <xf numFmtId="168" fontId="9" fillId="0" borderId="36" xfId="1" applyNumberFormat="1" applyFont="1" applyFill="1" applyBorder="1" applyAlignment="1">
      <alignment horizontal="left" vertical="top"/>
    </xf>
    <xf numFmtId="0" fontId="9" fillId="14" borderId="39" xfId="0" applyFont="1" applyFill="1" applyBorder="1" applyAlignment="1">
      <alignment horizontal="left" vertical="top"/>
    </xf>
    <xf numFmtId="168" fontId="9" fillId="2" borderId="28" xfId="1" applyNumberFormat="1" applyFont="1" applyFill="1" applyBorder="1" applyAlignment="1">
      <alignment horizontal="left" vertical="top"/>
    </xf>
    <xf numFmtId="0" fontId="32" fillId="6" borderId="8" xfId="0" applyNumberFormat="1" applyFont="1" applyFill="1" applyBorder="1" applyAlignment="1">
      <alignment horizontal="center" vertical="top"/>
    </xf>
    <xf numFmtId="0" fontId="32" fillId="6" borderId="30" xfId="0" applyFont="1" applyFill="1" applyBorder="1" applyAlignment="1">
      <alignment horizontal="left" vertical="top" wrapText="1"/>
    </xf>
    <xf numFmtId="168" fontId="32" fillId="6" borderId="17" xfId="1" applyNumberFormat="1" applyFont="1" applyFill="1" applyBorder="1" applyAlignment="1">
      <alignment horizontal="left" vertical="top"/>
    </xf>
    <xf numFmtId="168" fontId="32" fillId="6" borderId="41" xfId="1" applyNumberFormat="1" applyFont="1" applyFill="1" applyBorder="1" applyAlignment="1">
      <alignment horizontal="left" vertical="top"/>
    </xf>
    <xf numFmtId="168" fontId="32" fillId="6" borderId="8" xfId="1" applyNumberFormat="1" applyFont="1" applyFill="1" applyBorder="1" applyAlignment="1">
      <alignment horizontal="left" vertical="top"/>
    </xf>
    <xf numFmtId="168" fontId="33" fillId="6" borderId="8" xfId="1" applyNumberFormat="1" applyFont="1" applyFill="1" applyBorder="1" applyAlignment="1">
      <alignment horizontal="left" vertical="top"/>
    </xf>
    <xf numFmtId="168" fontId="32" fillId="6" borderId="37" xfId="1" applyNumberFormat="1" applyFont="1" applyFill="1" applyBorder="1" applyAlignment="1">
      <alignment horizontal="left" vertical="top"/>
    </xf>
    <xf numFmtId="168" fontId="33" fillId="6" borderId="17" xfId="1" applyNumberFormat="1" applyFont="1" applyFill="1" applyBorder="1" applyAlignment="1">
      <alignment horizontal="left" vertical="top"/>
    </xf>
    <xf numFmtId="168" fontId="32" fillId="6" borderId="19" xfId="1" applyNumberFormat="1" applyFont="1" applyFill="1" applyBorder="1" applyAlignment="1">
      <alignment horizontal="left" vertical="top"/>
    </xf>
    <xf numFmtId="168" fontId="33" fillId="6" borderId="29" xfId="1" applyNumberFormat="1" applyFont="1" applyFill="1" applyBorder="1" applyAlignment="1">
      <alignment horizontal="left" vertical="top"/>
    </xf>
    <xf numFmtId="168" fontId="32" fillId="6" borderId="18" xfId="1" applyNumberFormat="1" applyFont="1" applyFill="1" applyBorder="1" applyAlignment="1">
      <alignment horizontal="left" vertical="top"/>
    </xf>
    <xf numFmtId="169" fontId="32" fillId="6" borderId="17" xfId="3" applyNumberFormat="1" applyFont="1" applyFill="1" applyBorder="1" applyAlignment="1">
      <alignment horizontal="left" vertical="top"/>
    </xf>
    <xf numFmtId="0" fontId="32" fillId="0" borderId="0" xfId="0" applyFont="1" applyFill="1" applyAlignment="1">
      <alignment horizontal="left" vertical="top"/>
    </xf>
    <xf numFmtId="0" fontId="29" fillId="0" borderId="0" xfId="0" applyFont="1" applyFill="1" applyAlignment="1">
      <alignment horizontal="left" vertical="top"/>
    </xf>
    <xf numFmtId="0" fontId="5" fillId="6" borderId="30" xfId="0" applyFont="1" applyFill="1" applyBorder="1" applyAlignment="1">
      <alignment horizontal="left" vertical="top" wrapText="1"/>
    </xf>
    <xf numFmtId="0" fontId="5" fillId="6" borderId="34" xfId="0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left" vertical="top" wrapText="1"/>
    </xf>
    <xf numFmtId="168" fontId="6" fillId="12" borderId="41" xfId="0" applyNumberFormat="1" applyFont="1" applyFill="1" applyBorder="1" applyAlignment="1">
      <alignment horizontal="center" vertical="top"/>
    </xf>
    <xf numFmtId="0" fontId="6" fillId="0" borderId="65" xfId="0" applyFont="1" applyFill="1" applyBorder="1" applyAlignment="1">
      <alignment horizontal="left" vertical="top"/>
    </xf>
    <xf numFmtId="168" fontId="6" fillId="12" borderId="17" xfId="0" applyNumberFormat="1" applyFont="1" applyFill="1" applyBorder="1" applyAlignment="1">
      <alignment horizontal="center" vertical="top"/>
    </xf>
    <xf numFmtId="14" fontId="26" fillId="2" borderId="49" xfId="0" applyNumberFormat="1" applyFont="1" applyFill="1" applyBorder="1" applyAlignment="1">
      <alignment horizontal="left" vertical="top"/>
    </xf>
    <xf numFmtId="168" fontId="33" fillId="6" borderId="27" xfId="1" applyNumberFormat="1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top"/>
    </xf>
    <xf numFmtId="168" fontId="6" fillId="0" borderId="0" xfId="0" applyNumberFormat="1" applyFont="1" applyFill="1" applyBorder="1" applyAlignment="1">
      <alignment horizontal="left" vertical="top"/>
    </xf>
    <xf numFmtId="14" fontId="32" fillId="6" borderId="29" xfId="0" applyNumberFormat="1" applyFont="1" applyFill="1" applyBorder="1" applyAlignment="1">
      <alignment horizontal="left" vertical="top"/>
    </xf>
    <xf numFmtId="0" fontId="6" fillId="2" borderId="42" xfId="0" applyFont="1" applyFill="1" applyBorder="1" applyAlignment="1">
      <alignment horizontal="left" vertical="top" wrapText="1"/>
    </xf>
    <xf numFmtId="168" fontId="6" fillId="0" borderId="42" xfId="1" applyNumberFormat="1" applyFont="1" applyFill="1" applyBorder="1" applyAlignment="1">
      <alignment horizontal="left" vertical="top"/>
    </xf>
    <xf numFmtId="0" fontId="16" fillId="0" borderId="0" xfId="14" applyFont="1" applyFill="1" applyBorder="1"/>
    <xf numFmtId="0" fontId="5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8" fontId="9" fillId="6" borderId="18" xfId="1" applyNumberFormat="1" applyFont="1" applyFill="1" applyBorder="1" applyAlignment="1">
      <alignment horizontal="left" vertical="top"/>
    </xf>
    <xf numFmtId="0" fontId="36" fillId="0" borderId="30" xfId="0" applyFont="1" applyFill="1" applyBorder="1" applyAlignment="1">
      <alignment horizontal="left" vertical="top" wrapText="1"/>
    </xf>
    <xf numFmtId="168" fontId="9" fillId="0" borderId="42" xfId="1" applyNumberFormat="1" applyFont="1" applyFill="1" applyBorder="1" applyAlignment="1">
      <alignment horizontal="left" vertical="top"/>
    </xf>
    <xf numFmtId="168" fontId="9" fillId="0" borderId="38" xfId="1" applyNumberFormat="1" applyFont="1" applyFill="1" applyBorder="1" applyAlignment="1">
      <alignment horizontal="left" vertical="top"/>
    </xf>
    <xf numFmtId="168" fontId="9" fillId="2" borderId="31" xfId="1" applyNumberFormat="1" applyFont="1" applyFill="1" applyBorder="1" applyAlignment="1">
      <alignment horizontal="left" vertical="top"/>
    </xf>
    <xf numFmtId="9" fontId="5" fillId="2" borderId="1" xfId="4" applyFont="1" applyFill="1" applyBorder="1" applyAlignment="1">
      <alignment horizontal="center" vertical="center" wrapText="1"/>
    </xf>
    <xf numFmtId="1" fontId="5" fillId="2" borderId="3" xfId="4" applyNumberFormat="1" applyFont="1" applyFill="1" applyBorder="1" applyAlignment="1">
      <alignment horizontal="center" vertical="center"/>
    </xf>
    <xf numFmtId="9" fontId="5" fillId="2" borderId="9" xfId="4" applyFont="1" applyFill="1" applyBorder="1" applyAlignment="1">
      <alignment horizontal="center" vertical="center" wrapText="1"/>
    </xf>
    <xf numFmtId="1" fontId="5" fillId="2" borderId="62" xfId="4" applyNumberFormat="1" applyFont="1" applyFill="1" applyBorder="1" applyAlignment="1">
      <alignment horizontal="center" vertical="center"/>
    </xf>
    <xf numFmtId="9" fontId="5" fillId="2" borderId="12" xfId="4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left" vertical="top"/>
    </xf>
    <xf numFmtId="0" fontId="9" fillId="4" borderId="46" xfId="0" applyNumberFormat="1" applyFont="1" applyFill="1" applyBorder="1" applyAlignment="1">
      <alignment horizontal="center" vertical="top"/>
    </xf>
    <xf numFmtId="168" fontId="9" fillId="4" borderId="1" xfId="0" applyNumberFormat="1" applyFont="1" applyFill="1" applyBorder="1" applyAlignment="1">
      <alignment horizontal="center" vertical="top"/>
    </xf>
    <xf numFmtId="168" fontId="9" fillId="4" borderId="9" xfId="0" applyNumberFormat="1" applyFont="1" applyFill="1" applyBorder="1" applyAlignment="1">
      <alignment horizontal="center" vertical="top"/>
    </xf>
    <xf numFmtId="168" fontId="9" fillId="4" borderId="2" xfId="0" applyNumberFormat="1" applyFont="1" applyFill="1" applyBorder="1" applyAlignment="1">
      <alignment horizontal="center" vertical="top"/>
    </xf>
    <xf numFmtId="9" fontId="9" fillId="4" borderId="9" xfId="4" applyFont="1" applyFill="1" applyBorder="1" applyAlignment="1">
      <alignment horizontal="center" vertical="top"/>
    </xf>
    <xf numFmtId="9" fontId="9" fillId="4" borderId="1" xfId="4" applyFont="1" applyFill="1" applyBorder="1" applyAlignment="1">
      <alignment horizontal="center" vertical="top"/>
    </xf>
    <xf numFmtId="0" fontId="9" fillId="4" borderId="35" xfId="0" applyFont="1" applyFill="1" applyBorder="1" applyAlignment="1">
      <alignment horizontal="left" vertical="top"/>
    </xf>
    <xf numFmtId="0" fontId="9" fillId="4" borderId="45" xfId="0" applyNumberFormat="1" applyFont="1" applyFill="1" applyBorder="1" applyAlignment="1">
      <alignment horizontal="center" vertical="top"/>
    </xf>
    <xf numFmtId="168" fontId="9" fillId="4" borderId="13" xfId="0" applyNumberFormat="1" applyFont="1" applyFill="1" applyBorder="1" applyAlignment="1">
      <alignment horizontal="center" vertical="top"/>
    </xf>
    <xf numFmtId="168" fontId="9" fillId="4" borderId="12" xfId="0" applyNumberFormat="1" applyFont="1" applyFill="1" applyBorder="1" applyAlignment="1">
      <alignment horizontal="center" vertical="top"/>
    </xf>
    <xf numFmtId="168" fontId="9" fillId="4" borderId="7" xfId="0" applyNumberFormat="1" applyFont="1" applyFill="1" applyBorder="1" applyAlignment="1">
      <alignment horizontal="center" vertical="top"/>
    </xf>
    <xf numFmtId="9" fontId="9" fillId="4" borderId="12" xfId="4" applyFont="1" applyFill="1" applyBorder="1" applyAlignment="1">
      <alignment horizontal="center" vertical="top"/>
    </xf>
    <xf numFmtId="9" fontId="9" fillId="4" borderId="13" xfId="4" applyFont="1" applyFill="1" applyBorder="1" applyAlignment="1">
      <alignment horizontal="center" vertical="top"/>
    </xf>
    <xf numFmtId="0" fontId="7" fillId="10" borderId="0" xfId="0" applyFont="1" applyFill="1" applyAlignment="1">
      <alignment vertical="top"/>
    </xf>
    <xf numFmtId="0" fontId="9" fillId="10" borderId="33" xfId="0" applyFont="1" applyFill="1" applyBorder="1" applyAlignment="1">
      <alignment horizontal="left" vertical="top"/>
    </xf>
    <xf numFmtId="0" fontId="9" fillId="10" borderId="10" xfId="0" applyNumberFormat="1" applyFont="1" applyFill="1" applyBorder="1" applyAlignment="1">
      <alignment horizontal="center" vertical="top"/>
    </xf>
    <xf numFmtId="0" fontId="9" fillId="10" borderId="34" xfId="0" applyFont="1" applyFill="1" applyBorder="1" applyAlignment="1">
      <alignment horizontal="left" vertical="top" wrapText="1"/>
    </xf>
    <xf numFmtId="168" fontId="9" fillId="10" borderId="24" xfId="0" applyNumberFormat="1" applyFont="1" applyFill="1" applyBorder="1" applyAlignment="1">
      <alignment horizontal="center" vertical="top"/>
    </xf>
    <xf numFmtId="168" fontId="9" fillId="10" borderId="26" xfId="0" applyNumberFormat="1" applyFont="1" applyFill="1" applyBorder="1" applyAlignment="1">
      <alignment horizontal="center" vertical="top"/>
    </xf>
    <xf numFmtId="168" fontId="9" fillId="10" borderId="20" xfId="0" applyNumberFormat="1" applyFont="1" applyFill="1" applyBorder="1" applyAlignment="1">
      <alignment horizontal="center" vertical="top"/>
    </xf>
    <xf numFmtId="9" fontId="9" fillId="10" borderId="26" xfId="4" applyFont="1" applyFill="1" applyBorder="1" applyAlignment="1">
      <alignment horizontal="center" vertical="top"/>
    </xf>
    <xf numFmtId="9" fontId="9" fillId="10" borderId="24" xfId="4" applyFont="1" applyFill="1" applyBorder="1" applyAlignment="1">
      <alignment horizontal="center" vertical="top"/>
    </xf>
    <xf numFmtId="0" fontId="9" fillId="6" borderId="27" xfId="0" applyFont="1" applyFill="1" applyBorder="1" applyAlignment="1">
      <alignment horizontal="left" vertical="top"/>
    </xf>
    <xf numFmtId="168" fontId="9" fillId="6" borderId="29" xfId="0" applyNumberFormat="1" applyFont="1" applyFill="1" applyBorder="1" applyAlignment="1">
      <alignment horizontal="center" vertical="top"/>
    </xf>
    <xf numFmtId="9" fontId="9" fillId="6" borderId="27" xfId="4" applyFont="1" applyFill="1" applyBorder="1" applyAlignment="1">
      <alignment horizontal="center" vertical="top"/>
    </xf>
    <xf numFmtId="9" fontId="9" fillId="6" borderId="17" xfId="4" applyFont="1" applyFill="1" applyBorder="1" applyAlignment="1">
      <alignment horizontal="center" vertical="top"/>
    </xf>
    <xf numFmtId="9" fontId="6" fillId="2" borderId="27" xfId="4" applyFont="1" applyFill="1" applyBorder="1" applyAlignment="1">
      <alignment horizontal="center" vertical="top"/>
    </xf>
    <xf numFmtId="0" fontId="13" fillId="6" borderId="30" xfId="0" applyFont="1" applyFill="1" applyBorder="1" applyAlignment="1">
      <alignment horizontal="left" vertical="top" wrapText="1"/>
    </xf>
    <xf numFmtId="44" fontId="23" fillId="0" borderId="63" xfId="0" applyNumberFormat="1" applyFont="1" applyBorder="1" applyAlignment="1">
      <alignment vertical="top"/>
    </xf>
    <xf numFmtId="0" fontId="14" fillId="6" borderId="30" xfId="0" applyFont="1" applyFill="1" applyBorder="1" applyAlignment="1">
      <alignment horizontal="left" vertical="top" wrapText="1"/>
    </xf>
    <xf numFmtId="168" fontId="9" fillId="2" borderId="27" xfId="0" applyNumberFormat="1" applyFont="1" applyFill="1" applyBorder="1" applyAlignment="1">
      <alignment horizontal="center" vertical="top"/>
    </xf>
    <xf numFmtId="168" fontId="9" fillId="0" borderId="27" xfId="0" applyNumberFormat="1" applyFont="1" applyFill="1" applyBorder="1" applyAlignment="1">
      <alignment horizontal="center" vertical="top"/>
    </xf>
    <xf numFmtId="165" fontId="9" fillId="0" borderId="27" xfId="1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left" vertical="top"/>
    </xf>
    <xf numFmtId="0" fontId="9" fillId="0" borderId="42" xfId="0" applyNumberFormat="1" applyFont="1" applyFill="1" applyBorder="1" applyAlignment="1">
      <alignment horizontal="center" vertical="top"/>
    </xf>
    <xf numFmtId="168" fontId="9" fillId="2" borderId="28" xfId="0" applyNumberFormat="1" applyFont="1" applyFill="1" applyBorder="1" applyAlignment="1">
      <alignment horizontal="center" vertical="top"/>
    </xf>
    <xf numFmtId="168" fontId="9" fillId="0" borderId="28" xfId="0" applyNumberFormat="1" applyFont="1" applyFill="1" applyBorder="1" applyAlignment="1">
      <alignment horizontal="center" vertical="top"/>
    </xf>
    <xf numFmtId="168" fontId="9" fillId="0" borderId="21" xfId="0" applyNumberFormat="1" applyFont="1" applyFill="1" applyBorder="1" applyAlignment="1">
      <alignment horizontal="center" vertical="top"/>
    </xf>
    <xf numFmtId="165" fontId="9" fillId="0" borderId="28" xfId="1" applyFont="1" applyFill="1" applyBorder="1" applyAlignment="1">
      <alignment horizontal="center" vertical="top"/>
    </xf>
    <xf numFmtId="168" fontId="9" fillId="0" borderId="22" xfId="0" applyNumberFormat="1" applyFont="1" applyFill="1" applyBorder="1" applyAlignment="1">
      <alignment horizontal="center" vertical="top"/>
    </xf>
    <xf numFmtId="168" fontId="9" fillId="0" borderId="44" xfId="0" applyNumberFormat="1" applyFont="1" applyFill="1" applyBorder="1" applyAlignment="1">
      <alignment horizontal="center" vertical="top"/>
    </xf>
    <xf numFmtId="168" fontId="9" fillId="0" borderId="42" xfId="0" applyNumberFormat="1" applyFont="1" applyFill="1" applyBorder="1" applyAlignment="1">
      <alignment horizontal="center" vertical="top"/>
    </xf>
    <xf numFmtId="168" fontId="9" fillId="6" borderId="42" xfId="0" applyNumberFormat="1" applyFont="1" applyFill="1" applyBorder="1" applyAlignment="1">
      <alignment horizontal="center" vertical="top"/>
    </xf>
    <xf numFmtId="9" fontId="6" fillId="2" borderId="28" xfId="4" applyFont="1" applyFill="1" applyBorder="1" applyAlignment="1">
      <alignment horizontal="center" vertical="top"/>
    </xf>
    <xf numFmtId="9" fontId="6" fillId="2" borderId="21" xfId="4" applyFont="1" applyFill="1" applyBorder="1" applyAlignment="1">
      <alignment horizontal="center" vertical="top"/>
    </xf>
    <xf numFmtId="0" fontId="9" fillId="6" borderId="53" xfId="0" applyFont="1" applyFill="1" applyBorder="1" applyAlignment="1">
      <alignment horizontal="left" vertical="top"/>
    </xf>
    <xf numFmtId="9" fontId="6" fillId="0" borderId="0" xfId="4" applyFont="1" applyFill="1" applyBorder="1" applyAlignment="1">
      <alignment horizontal="center" vertical="top"/>
    </xf>
    <xf numFmtId="9" fontId="6" fillId="0" borderId="4" xfId="4" applyFont="1" applyFill="1" applyBorder="1" applyAlignment="1">
      <alignment horizontal="center" vertical="top"/>
    </xf>
    <xf numFmtId="0" fontId="9" fillId="6" borderId="67" xfId="0" applyFont="1" applyFill="1" applyBorder="1" applyAlignment="1">
      <alignment horizontal="left" vertical="top"/>
    </xf>
    <xf numFmtId="168" fontId="9" fillId="4" borderId="68" xfId="0" applyNumberFormat="1" applyFont="1" applyFill="1" applyBorder="1" applyAlignment="1">
      <alignment horizontal="center" vertical="top"/>
    </xf>
    <xf numFmtId="168" fontId="9" fillId="4" borderId="45" xfId="0" applyNumberFormat="1" applyFont="1" applyFill="1" applyBorder="1" applyAlignment="1">
      <alignment horizontal="center" vertical="top"/>
    </xf>
    <xf numFmtId="168" fontId="9" fillId="4" borderId="66" xfId="0" applyNumberFormat="1" applyFont="1" applyFill="1" applyBorder="1" applyAlignment="1">
      <alignment horizontal="center" vertical="top"/>
    </xf>
    <xf numFmtId="169" fontId="9" fillId="4" borderId="13" xfId="3" applyNumberFormat="1" applyFont="1" applyFill="1" applyBorder="1" applyAlignment="1">
      <alignment horizontal="center" vertical="top"/>
    </xf>
    <xf numFmtId="168" fontId="9" fillId="4" borderId="16" xfId="0" applyNumberFormat="1" applyFont="1" applyFill="1" applyBorder="1" applyAlignment="1">
      <alignment horizontal="center" vertical="top"/>
    </xf>
    <xf numFmtId="9" fontId="9" fillId="4" borderId="7" xfId="4" applyFont="1" applyFill="1" applyBorder="1" applyAlignment="1">
      <alignment horizontal="center" vertical="top"/>
    </xf>
    <xf numFmtId="0" fontId="9" fillId="7" borderId="33" xfId="0" applyFont="1" applyFill="1" applyBorder="1" applyAlignment="1">
      <alignment horizontal="left" vertical="top"/>
    </xf>
    <xf numFmtId="0" fontId="9" fillId="7" borderId="10" xfId="0" applyNumberFormat="1" applyFont="1" applyFill="1" applyBorder="1" applyAlignment="1">
      <alignment horizontal="center" vertical="top"/>
    </xf>
    <xf numFmtId="168" fontId="9" fillId="7" borderId="24" xfId="0" applyNumberFormat="1" applyFont="1" applyFill="1" applyBorder="1" applyAlignment="1">
      <alignment horizontal="center" vertical="top"/>
    </xf>
    <xf numFmtId="168" fontId="9" fillId="7" borderId="43" xfId="0" applyNumberFormat="1" applyFont="1" applyFill="1" applyBorder="1" applyAlignment="1">
      <alignment horizontal="center" vertical="top"/>
    </xf>
    <xf numFmtId="168" fontId="9" fillId="7" borderId="10" xfId="0" applyNumberFormat="1" applyFont="1" applyFill="1" applyBorder="1" applyAlignment="1">
      <alignment horizontal="center" vertical="top"/>
    </xf>
    <xf numFmtId="168" fontId="9" fillId="7" borderId="36" xfId="0" applyNumberFormat="1" applyFont="1" applyFill="1" applyBorder="1" applyAlignment="1">
      <alignment horizontal="center" vertical="top"/>
    </xf>
    <xf numFmtId="168" fontId="9" fillId="7" borderId="25" xfId="0" applyNumberFormat="1" applyFont="1" applyFill="1" applyBorder="1" applyAlignment="1">
      <alignment horizontal="center" vertical="top"/>
    </xf>
    <xf numFmtId="168" fontId="9" fillId="7" borderId="20" xfId="0" applyNumberFormat="1" applyFont="1" applyFill="1" applyBorder="1" applyAlignment="1">
      <alignment horizontal="center" vertical="top"/>
    </xf>
    <xf numFmtId="169" fontId="9" fillId="7" borderId="24" xfId="3" applyNumberFormat="1" applyFont="1" applyFill="1" applyBorder="1" applyAlignment="1">
      <alignment horizontal="center" vertical="top"/>
    </xf>
    <xf numFmtId="168" fontId="9" fillId="7" borderId="26" xfId="0" applyNumberFormat="1" applyFont="1" applyFill="1" applyBorder="1" applyAlignment="1">
      <alignment horizontal="center" vertical="top"/>
    </xf>
    <xf numFmtId="9" fontId="9" fillId="7" borderId="25" xfId="4" applyFont="1" applyFill="1" applyBorder="1" applyAlignment="1">
      <alignment horizontal="center" vertical="top"/>
    </xf>
    <xf numFmtId="171" fontId="34" fillId="0" borderId="69" xfId="0" applyNumberFormat="1" applyFont="1" applyFill="1" applyBorder="1" applyAlignment="1">
      <alignment horizontal="right" vertical="top" wrapText="1" readingOrder="1"/>
    </xf>
    <xf numFmtId="168" fontId="6" fillId="0" borderId="17" xfId="0" applyNumberFormat="1" applyFont="1" applyFill="1" applyBorder="1" applyAlignment="1">
      <alignment horizontal="center" vertical="top"/>
    </xf>
    <xf numFmtId="168" fontId="6" fillId="0" borderId="27" xfId="0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left" vertical="top"/>
    </xf>
    <xf numFmtId="0" fontId="9" fillId="7" borderId="8" xfId="0" applyNumberFormat="1" applyFont="1" applyFill="1" applyBorder="1" applyAlignment="1">
      <alignment horizontal="center" vertical="top"/>
    </xf>
    <xf numFmtId="168" fontId="9" fillId="7" borderId="17" xfId="0" applyNumberFormat="1" applyFont="1" applyFill="1" applyBorder="1" applyAlignment="1">
      <alignment horizontal="center" vertical="top"/>
    </xf>
    <xf numFmtId="168" fontId="9" fillId="7" borderId="41" xfId="0" applyNumberFormat="1" applyFont="1" applyFill="1" applyBorder="1" applyAlignment="1">
      <alignment horizontal="center" vertical="top"/>
    </xf>
    <xf numFmtId="168" fontId="9" fillId="7" borderId="8" xfId="0" applyNumberFormat="1" applyFont="1" applyFill="1" applyBorder="1" applyAlignment="1">
      <alignment horizontal="center" vertical="top"/>
    </xf>
    <xf numFmtId="168" fontId="9" fillId="7" borderId="37" xfId="0" applyNumberFormat="1" applyFont="1" applyFill="1" applyBorder="1" applyAlignment="1">
      <alignment horizontal="center" vertical="top"/>
    </xf>
    <xf numFmtId="168" fontId="9" fillId="7" borderId="19" xfId="0" applyNumberFormat="1" applyFont="1" applyFill="1" applyBorder="1" applyAlignment="1">
      <alignment horizontal="center" vertical="top"/>
    </xf>
    <xf numFmtId="168" fontId="9" fillId="7" borderId="18" xfId="0" applyNumberFormat="1" applyFont="1" applyFill="1" applyBorder="1" applyAlignment="1">
      <alignment horizontal="center" vertical="top"/>
    </xf>
    <xf numFmtId="169" fontId="9" fillId="7" borderId="17" xfId="3" applyNumberFormat="1" applyFont="1" applyFill="1" applyBorder="1" applyAlignment="1">
      <alignment horizontal="center" vertical="top"/>
    </xf>
    <xf numFmtId="168" fontId="9" fillId="7" borderId="27" xfId="0" applyNumberFormat="1" applyFont="1" applyFill="1" applyBorder="1" applyAlignment="1">
      <alignment horizontal="center" vertical="top"/>
    </xf>
    <xf numFmtId="9" fontId="9" fillId="7" borderId="19" xfId="4" applyFont="1" applyFill="1" applyBorder="1" applyAlignment="1">
      <alignment horizontal="center" vertical="top"/>
    </xf>
    <xf numFmtId="0" fontId="9" fillId="7" borderId="8" xfId="0" applyNumberFormat="1" applyFont="1" applyFill="1" applyBorder="1" applyAlignment="1">
      <alignment horizontal="left" vertical="top"/>
    </xf>
    <xf numFmtId="168" fontId="9" fillId="7" borderId="17" xfId="0" applyNumberFormat="1" applyFont="1" applyFill="1" applyBorder="1" applyAlignment="1">
      <alignment horizontal="left" vertical="top"/>
    </xf>
    <xf numFmtId="168" fontId="9" fillId="7" borderId="27" xfId="0" applyNumberFormat="1" applyFont="1" applyFill="1" applyBorder="1" applyAlignment="1">
      <alignment horizontal="left" vertical="top"/>
    </xf>
    <xf numFmtId="168" fontId="9" fillId="7" borderId="19" xfId="0" applyNumberFormat="1" applyFont="1" applyFill="1" applyBorder="1" applyAlignment="1">
      <alignment horizontal="left" vertical="top"/>
    </xf>
    <xf numFmtId="44" fontId="16" fillId="0" borderId="63" xfId="0" applyNumberFormat="1" applyFont="1" applyBorder="1" applyAlignment="1">
      <alignment vertical="top"/>
    </xf>
    <xf numFmtId="9" fontId="32" fillId="6" borderId="19" xfId="4" applyFont="1" applyFill="1" applyBorder="1" applyAlignment="1">
      <alignment horizontal="center" vertical="top"/>
    </xf>
    <xf numFmtId="168" fontId="9" fillId="6" borderId="17" xfId="0" applyNumberFormat="1" applyFont="1" applyFill="1" applyBorder="1" applyAlignment="1">
      <alignment horizontal="left" vertical="top"/>
    </xf>
    <xf numFmtId="168" fontId="6" fillId="2" borderId="17" xfId="0" applyNumberFormat="1" applyFont="1" applyFill="1" applyBorder="1" applyAlignment="1">
      <alignment horizontal="left" vertical="top"/>
    </xf>
    <xf numFmtId="168" fontId="10" fillId="2" borderId="17" xfId="0" applyNumberFormat="1" applyFont="1" applyFill="1" applyBorder="1" applyAlignment="1">
      <alignment horizontal="center" vertical="top"/>
    </xf>
    <xf numFmtId="168" fontId="10" fillId="2" borderId="19" xfId="0" applyNumberFormat="1" applyFont="1" applyFill="1" applyBorder="1" applyAlignment="1">
      <alignment horizontal="center" vertical="top"/>
    </xf>
    <xf numFmtId="168" fontId="10" fillId="2" borderId="27" xfId="0" applyNumberFormat="1" applyFont="1" applyFill="1" applyBorder="1" applyAlignment="1">
      <alignment horizontal="center" vertical="top"/>
    </xf>
    <xf numFmtId="168" fontId="9" fillId="6" borderId="41" xfId="0" applyNumberFormat="1" applyFont="1" applyFill="1" applyBorder="1" applyAlignment="1">
      <alignment horizontal="left" vertical="top"/>
    </xf>
    <xf numFmtId="168" fontId="9" fillId="6" borderId="8" xfId="0" applyNumberFormat="1" applyFont="1" applyFill="1" applyBorder="1" applyAlignment="1">
      <alignment horizontal="left" vertical="top"/>
    </xf>
    <xf numFmtId="168" fontId="9" fillId="6" borderId="37" xfId="0" applyNumberFormat="1" applyFont="1" applyFill="1" applyBorder="1" applyAlignment="1">
      <alignment horizontal="left" vertical="top"/>
    </xf>
    <xf numFmtId="168" fontId="9" fillId="6" borderId="19" xfId="0" applyNumberFormat="1" applyFont="1" applyFill="1" applyBorder="1" applyAlignment="1">
      <alignment horizontal="left" vertical="top"/>
    </xf>
    <xf numFmtId="168" fontId="9" fillId="6" borderId="18" xfId="0" applyNumberFormat="1" applyFont="1" applyFill="1" applyBorder="1" applyAlignment="1">
      <alignment horizontal="left" vertical="top"/>
    </xf>
    <xf numFmtId="169" fontId="9" fillId="6" borderId="17" xfId="3" applyNumberFormat="1" applyFont="1" applyFill="1" applyBorder="1" applyAlignment="1">
      <alignment horizontal="left" vertical="top"/>
    </xf>
    <xf numFmtId="168" fontId="9" fillId="6" borderId="27" xfId="0" applyNumberFormat="1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9" fontId="6" fillId="2" borderId="52" xfId="4" applyFont="1" applyFill="1" applyBorder="1" applyAlignment="1">
      <alignment horizontal="center" vertical="top"/>
    </xf>
    <xf numFmtId="0" fontId="9" fillId="6" borderId="33" xfId="0" applyFont="1" applyFill="1" applyBorder="1" applyAlignment="1">
      <alignment horizontal="left" vertical="top"/>
    </xf>
    <xf numFmtId="0" fontId="9" fillId="14" borderId="29" xfId="0" applyFont="1" applyFill="1" applyBorder="1" applyAlignment="1">
      <alignment horizontal="left" vertical="top"/>
    </xf>
    <xf numFmtId="0" fontId="9" fillId="14" borderId="35" xfId="0" applyFont="1" applyFill="1" applyBorder="1" applyAlignment="1">
      <alignment horizontal="left" vertical="top"/>
    </xf>
    <xf numFmtId="0" fontId="9" fillId="14" borderId="45" xfId="0" applyNumberFormat="1" applyFont="1" applyFill="1" applyBorder="1" applyAlignment="1">
      <alignment horizontal="center" vertical="top"/>
    </xf>
    <xf numFmtId="168" fontId="9" fillId="14" borderId="45" xfId="0" applyNumberFormat="1" applyFont="1" applyFill="1" applyBorder="1" applyAlignment="1">
      <alignment horizontal="center" vertical="top"/>
    </xf>
    <xf numFmtId="168" fontId="9" fillId="14" borderId="7" xfId="0" applyNumberFormat="1" applyFont="1" applyFill="1" applyBorder="1" applyAlignment="1">
      <alignment horizontal="center" vertical="top"/>
    </xf>
    <xf numFmtId="9" fontId="9" fillId="14" borderId="13" xfId="4" applyFont="1" applyFill="1" applyBorder="1" applyAlignment="1">
      <alignment horizontal="center" vertical="top"/>
    </xf>
    <xf numFmtId="9" fontId="9" fillId="2" borderId="10" xfId="4" applyFont="1" applyFill="1" applyBorder="1" applyAlignment="1">
      <alignment horizontal="center" vertical="top"/>
    </xf>
    <xf numFmtId="9" fontId="9" fillId="2" borderId="34" xfId="4" applyFont="1" applyFill="1" applyBorder="1" applyAlignment="1">
      <alignment horizontal="center" vertical="top"/>
    </xf>
    <xf numFmtId="9" fontId="9" fillId="2" borderId="8" xfId="4" applyFont="1" applyFill="1" applyBorder="1" applyAlignment="1">
      <alignment horizontal="center" vertical="top"/>
    </xf>
    <xf numFmtId="9" fontId="9" fillId="2" borderId="30" xfId="4" applyFont="1" applyFill="1" applyBorder="1" applyAlignment="1">
      <alignment horizontal="center" vertical="top"/>
    </xf>
    <xf numFmtId="168" fontId="6" fillId="2" borderId="41" xfId="0" applyNumberFormat="1" applyFont="1" applyFill="1" applyBorder="1" applyAlignment="1">
      <alignment horizontal="center" vertical="top"/>
    </xf>
    <xf numFmtId="9" fontId="6" fillId="2" borderId="8" xfId="4" applyFont="1" applyFill="1" applyBorder="1" applyAlignment="1">
      <alignment horizontal="center" vertical="top"/>
    </xf>
    <xf numFmtId="9" fontId="6" fillId="2" borderId="30" xfId="4" applyFont="1" applyFill="1" applyBorder="1" applyAlignment="1">
      <alignment horizontal="center" vertical="top"/>
    </xf>
    <xf numFmtId="168" fontId="10" fillId="2" borderId="41" xfId="0" applyNumberFormat="1" applyFont="1" applyFill="1" applyBorder="1" applyAlignment="1">
      <alignment horizontal="center" vertical="top"/>
    </xf>
    <xf numFmtId="14" fontId="5" fillId="6" borderId="33" xfId="0" applyNumberFormat="1" applyFont="1" applyFill="1" applyBorder="1" applyAlignment="1">
      <alignment horizontal="left" vertical="top"/>
    </xf>
    <xf numFmtId="0" fontId="5" fillId="6" borderId="10" xfId="0" applyNumberFormat="1" applyFont="1" applyFill="1" applyBorder="1" applyAlignment="1">
      <alignment horizontal="left" vertical="top"/>
    </xf>
    <xf numFmtId="168" fontId="5" fillId="6" borderId="25" xfId="1" applyNumberFormat="1" applyFont="1" applyFill="1" applyBorder="1" applyAlignment="1">
      <alignment horizontal="left" vertical="top"/>
    </xf>
    <xf numFmtId="9" fontId="6" fillId="6" borderId="25" xfId="4" applyFont="1" applyFill="1" applyBorder="1" applyAlignment="1">
      <alignment horizontal="center" vertical="top"/>
    </xf>
    <xf numFmtId="0" fontId="9" fillId="4" borderId="29" xfId="0" applyFont="1" applyFill="1" applyBorder="1" applyAlignment="1">
      <alignment horizontal="left" vertical="top"/>
    </xf>
    <xf numFmtId="9" fontId="5" fillId="4" borderId="19" xfId="4" applyFont="1" applyFill="1" applyBorder="1" applyAlignment="1">
      <alignment horizontal="center" vertical="top"/>
    </xf>
    <xf numFmtId="14" fontId="5" fillId="6" borderId="29" xfId="0" applyNumberFormat="1" applyFont="1" applyFill="1" applyBorder="1" applyAlignment="1">
      <alignment horizontal="left" vertical="top"/>
    </xf>
    <xf numFmtId="0" fontId="5" fillId="6" borderId="8" xfId="0" applyNumberFormat="1" applyFont="1" applyFill="1" applyBorder="1" applyAlignment="1">
      <alignment horizontal="left" vertical="top"/>
    </xf>
    <xf numFmtId="168" fontId="5" fillId="6" borderId="19" xfId="1" applyNumberFormat="1" applyFont="1" applyFill="1" applyBorder="1" applyAlignment="1">
      <alignment horizontal="left" vertical="top"/>
    </xf>
    <xf numFmtId="168" fontId="5" fillId="6" borderId="18" xfId="1" applyNumberFormat="1" applyFont="1" applyFill="1" applyBorder="1" applyAlignment="1">
      <alignment horizontal="left" vertical="top"/>
    </xf>
    <xf numFmtId="168" fontId="5" fillId="6" borderId="17" xfId="1" applyNumberFormat="1" applyFont="1" applyFill="1" applyBorder="1" applyAlignment="1">
      <alignment horizontal="left" vertical="top"/>
    </xf>
    <xf numFmtId="9" fontId="6" fillId="6" borderId="19" xfId="4" applyFont="1" applyFill="1" applyBorder="1" applyAlignment="1">
      <alignment horizontal="center" vertical="top"/>
    </xf>
    <xf numFmtId="0" fontId="8" fillId="12" borderId="29" xfId="0" applyFont="1" applyFill="1" applyBorder="1" applyAlignment="1">
      <alignment horizontal="left" vertical="top"/>
    </xf>
    <xf numFmtId="9" fontId="6" fillId="12" borderId="8" xfId="4" applyFont="1" applyFill="1" applyBorder="1" applyAlignment="1">
      <alignment horizontal="center" vertical="top"/>
    </xf>
    <xf numFmtId="9" fontId="6" fillId="12" borderId="30" xfId="4" applyFont="1" applyFill="1" applyBorder="1" applyAlignment="1">
      <alignment horizontal="center" vertical="top"/>
    </xf>
    <xf numFmtId="0" fontId="29" fillId="4" borderId="29" xfId="0" applyFont="1" applyFill="1" applyBorder="1" applyAlignment="1">
      <alignment horizontal="left" vertical="top"/>
    </xf>
    <xf numFmtId="9" fontId="30" fillId="4" borderId="19" xfId="4" applyFont="1" applyFill="1" applyBorder="1" applyAlignment="1">
      <alignment horizontal="center" vertical="top"/>
    </xf>
    <xf numFmtId="9" fontId="6" fillId="4" borderId="19" xfId="4" applyFont="1" applyFill="1" applyBorder="1" applyAlignment="1">
      <alignment horizontal="center" vertical="top"/>
    </xf>
    <xf numFmtId="9" fontId="5" fillId="6" borderId="19" xfId="4" applyFont="1" applyFill="1" applyBorder="1" applyAlignment="1">
      <alignment horizontal="center" vertical="top"/>
    </xf>
    <xf numFmtId="9" fontId="6" fillId="4" borderId="52" xfId="4" applyFont="1" applyFill="1" applyBorder="1" applyAlignment="1">
      <alignment horizontal="center" vertical="top"/>
    </xf>
    <xf numFmtId="9" fontId="5" fillId="4" borderId="52" xfId="4" applyFont="1" applyFill="1" applyBorder="1" applyAlignment="1">
      <alignment horizontal="center" vertical="top"/>
    </xf>
    <xf numFmtId="168" fontId="29" fillId="4" borderId="52" xfId="1" applyNumberFormat="1" applyFont="1" applyFill="1" applyBorder="1" applyAlignment="1">
      <alignment horizontal="left" vertical="top"/>
    </xf>
    <xf numFmtId="168" fontId="29" fillId="4" borderId="48" xfId="1" applyNumberFormat="1" applyFont="1" applyFill="1" applyBorder="1" applyAlignment="1">
      <alignment horizontal="left" vertical="top"/>
    </xf>
    <xf numFmtId="168" fontId="29" fillId="4" borderId="54" xfId="1" applyNumberFormat="1" applyFont="1" applyFill="1" applyBorder="1" applyAlignment="1">
      <alignment horizontal="left" vertical="top"/>
    </xf>
    <xf numFmtId="168" fontId="29" fillId="4" borderId="8" xfId="1" applyNumberFormat="1" applyFont="1" applyFill="1" applyBorder="1" applyAlignment="1">
      <alignment horizontal="left" vertical="top"/>
    </xf>
    <xf numFmtId="9" fontId="29" fillId="4" borderId="52" xfId="4" applyFont="1" applyFill="1" applyBorder="1" applyAlignment="1">
      <alignment horizontal="center" vertical="top"/>
    </xf>
    <xf numFmtId="0" fontId="28" fillId="4" borderId="29" xfId="0" applyFont="1" applyFill="1" applyBorder="1" applyAlignment="1">
      <alignment horizontal="left" vertical="top"/>
    </xf>
    <xf numFmtId="14" fontId="28" fillId="4" borderId="8" xfId="0" applyNumberFormat="1" applyFont="1" applyFill="1" applyBorder="1" applyAlignment="1">
      <alignment horizontal="left" vertical="top"/>
    </xf>
    <xf numFmtId="0" fontId="28" fillId="4" borderId="8" xfId="0" applyNumberFormat="1" applyFont="1" applyFill="1" applyBorder="1" applyAlignment="1">
      <alignment horizontal="left" vertical="top"/>
    </xf>
    <xf numFmtId="168" fontId="28" fillId="4" borderId="8" xfId="1" applyNumberFormat="1" applyFont="1" applyFill="1" applyBorder="1" applyAlignment="1">
      <alignment horizontal="left" vertical="top"/>
    </xf>
    <xf numFmtId="168" fontId="28" fillId="4" borderId="37" xfId="1" applyNumberFormat="1" applyFont="1" applyFill="1" applyBorder="1" applyAlignment="1">
      <alignment horizontal="left" vertical="top"/>
    </xf>
    <xf numFmtId="168" fontId="28" fillId="4" borderId="17" xfId="1" applyNumberFormat="1" applyFont="1" applyFill="1" applyBorder="1" applyAlignment="1">
      <alignment horizontal="left" vertical="top"/>
    </xf>
    <xf numFmtId="168" fontId="28" fillId="4" borderId="41" xfId="1" applyNumberFormat="1" applyFont="1" applyFill="1" applyBorder="1" applyAlignment="1">
      <alignment horizontal="left" vertical="top"/>
    </xf>
    <xf numFmtId="168" fontId="28" fillId="4" borderId="50" xfId="1" applyNumberFormat="1" applyFont="1" applyFill="1" applyBorder="1" applyAlignment="1">
      <alignment horizontal="left" vertical="top"/>
    </xf>
    <xf numFmtId="9" fontId="28" fillId="4" borderId="8" xfId="4" applyFont="1" applyFill="1" applyBorder="1" applyAlignment="1">
      <alignment horizontal="center" vertical="top"/>
    </xf>
    <xf numFmtId="0" fontId="28" fillId="0" borderId="0" xfId="0" applyFont="1" applyFill="1" applyAlignment="1">
      <alignment horizontal="left" vertical="top"/>
    </xf>
    <xf numFmtId="168" fontId="6" fillId="2" borderId="8" xfId="1" applyNumberFormat="1" applyFont="1" applyFill="1" applyBorder="1" applyAlignment="1">
      <alignment horizontal="center" vertical="top"/>
    </xf>
    <xf numFmtId="164" fontId="0" fillId="2" borderId="0" xfId="0" applyNumberFormat="1" applyFill="1" applyAlignment="1">
      <alignment vertical="top"/>
    </xf>
    <xf numFmtId="168" fontId="6" fillId="2" borderId="0" xfId="1" applyNumberFormat="1" applyFont="1" applyFill="1" applyBorder="1" applyAlignment="1">
      <alignment vertical="top"/>
    </xf>
    <xf numFmtId="168" fontId="8" fillId="2" borderId="0" xfId="1" applyNumberFormat="1" applyFont="1" applyFill="1" applyBorder="1" applyAlignment="1">
      <alignment vertical="top"/>
    </xf>
    <xf numFmtId="165" fontId="6" fillId="2" borderId="0" xfId="1" applyFont="1" applyFill="1" applyBorder="1" applyAlignment="1">
      <alignment vertical="top"/>
    </xf>
    <xf numFmtId="169" fontId="6" fillId="2" borderId="0" xfId="3" applyNumberFormat="1" applyFont="1" applyFill="1" applyBorder="1" applyAlignment="1">
      <alignment vertical="top"/>
    </xf>
    <xf numFmtId="9" fontId="6" fillId="2" borderId="0" xfId="4" applyFont="1" applyFill="1" applyBorder="1" applyAlignment="1">
      <alignment horizontal="center" vertical="top"/>
    </xf>
    <xf numFmtId="0" fontId="11" fillId="4" borderId="35" xfId="0" applyFont="1" applyFill="1" applyBorder="1" applyAlignment="1">
      <alignment horizontal="left" vertical="top"/>
    </xf>
    <xf numFmtId="0" fontId="11" fillId="4" borderId="45" xfId="0" applyNumberFormat="1" applyFont="1" applyFill="1" applyBorder="1" applyAlignment="1">
      <alignment horizontal="center" vertical="top"/>
    </xf>
    <xf numFmtId="168" fontId="11" fillId="4" borderId="7" xfId="0" applyNumberFormat="1" applyFont="1" applyFill="1" applyBorder="1" applyAlignment="1">
      <alignment horizontal="center" vertical="top"/>
    </xf>
    <xf numFmtId="9" fontId="11" fillId="4" borderId="7" xfId="4" applyFont="1" applyFill="1" applyBorder="1" applyAlignment="1">
      <alignment horizontal="center" vertical="top"/>
    </xf>
    <xf numFmtId="9" fontId="11" fillId="0" borderId="0" xfId="4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47" fillId="0" borderId="0" xfId="6" applyNumberFormat="1" applyFont="1" applyFill="1" applyBorder="1" applyAlignment="1">
      <alignment horizontal="center" vertical="center" wrapText="1" readingOrder="1"/>
    </xf>
    <xf numFmtId="4" fontId="46" fillId="0" borderId="0" xfId="6" applyNumberFormat="1" applyFont="1" applyFill="1" applyBorder="1" applyAlignment="1">
      <alignment horizontal="right" vertical="center" wrapText="1" readingOrder="1"/>
    </xf>
    <xf numFmtId="0" fontId="46" fillId="0" borderId="0" xfId="6" applyNumberFormat="1" applyFont="1" applyFill="1" applyBorder="1" applyAlignment="1">
      <alignment horizontal="right" vertical="center" wrapText="1" readingOrder="1"/>
    </xf>
    <xf numFmtId="0" fontId="50" fillId="0" borderId="0" xfId="6" applyNumberFormat="1" applyFont="1" applyFill="1" applyBorder="1" applyAlignment="1">
      <alignment horizontal="center" vertical="center" wrapText="1" readingOrder="1"/>
    </xf>
    <xf numFmtId="4" fontId="49" fillId="0" borderId="0" xfId="6" applyNumberFormat="1" applyFont="1" applyFill="1" applyBorder="1" applyAlignment="1">
      <alignment horizontal="right" vertical="center" wrapText="1" readingOrder="1"/>
    </xf>
    <xf numFmtId="0" fontId="49" fillId="0" borderId="0" xfId="6" applyNumberFormat="1" applyFont="1" applyFill="1" applyBorder="1" applyAlignment="1">
      <alignment horizontal="right" vertical="center" wrapText="1" readingOrder="1"/>
    </xf>
    <xf numFmtId="0" fontId="43" fillId="0" borderId="0" xfId="6" applyNumberFormat="1" applyFont="1" applyFill="1" applyBorder="1" applyAlignment="1">
      <alignment vertical="top" wrapText="1" readingOrder="1"/>
    </xf>
    <xf numFmtId="0" fontId="38" fillId="0" borderId="0" xfId="6" applyFont="1" applyFill="1" applyBorder="1"/>
    <xf numFmtId="0" fontId="44" fillId="8" borderId="58" xfId="6" applyNumberFormat="1" applyFont="1" applyFill="1" applyBorder="1" applyAlignment="1">
      <alignment horizontal="center" vertical="top" wrapText="1" readingOrder="1"/>
    </xf>
    <xf numFmtId="0" fontId="43" fillId="0" borderId="61" xfId="6" applyNumberFormat="1" applyFont="1" applyFill="1" applyBorder="1" applyAlignment="1">
      <alignment vertical="top" wrapText="1" readingOrder="1"/>
    </xf>
    <xf numFmtId="0" fontId="38" fillId="0" borderId="0" xfId="6" applyFont="1" applyFill="1" applyBorder="1" applyAlignment="1">
      <alignment horizontal="center"/>
    </xf>
    <xf numFmtId="0" fontId="43" fillId="0" borderId="0" xfId="6" applyNumberFormat="1" applyFont="1" applyFill="1" applyBorder="1" applyAlignment="1">
      <alignment horizontal="center" vertical="top" wrapText="1"/>
    </xf>
    <xf numFmtId="0" fontId="37" fillId="0" borderId="0" xfId="6" applyFont="1" applyFill="1" applyBorder="1"/>
    <xf numFmtId="0" fontId="37" fillId="0" borderId="0" xfId="6" applyFont="1" applyFill="1" applyBorder="1" applyAlignment="1">
      <alignment horizontal="center"/>
    </xf>
    <xf numFmtId="0" fontId="16" fillId="0" borderId="0" xfId="6" applyFont="1" applyFill="1" applyBorder="1"/>
    <xf numFmtId="0" fontId="16" fillId="0" borderId="0" xfId="6" applyFont="1" applyFill="1" applyBorder="1" applyAlignment="1">
      <alignment horizontal="center"/>
    </xf>
    <xf numFmtId="0" fontId="52" fillId="0" borderId="0" xfId="6" applyFont="1" applyFill="1" applyBorder="1"/>
    <xf numFmtId="0" fontId="52" fillId="0" borderId="0" xfId="6" applyFont="1" applyFill="1" applyBorder="1" applyAlignment="1">
      <alignment horizontal="center"/>
    </xf>
    <xf numFmtId="0" fontId="54" fillId="0" borderId="0" xfId="6" applyNumberFormat="1" applyFont="1" applyFill="1" applyBorder="1" applyAlignment="1">
      <alignment horizontal="center" vertical="center" wrapText="1" readingOrder="1"/>
    </xf>
    <xf numFmtId="4" fontId="53" fillId="0" borderId="0" xfId="6" applyNumberFormat="1" applyFont="1" applyFill="1" applyBorder="1" applyAlignment="1">
      <alignment horizontal="right" vertical="center" wrapText="1" readingOrder="1"/>
    </xf>
    <xf numFmtId="0" fontId="53" fillId="0" borderId="0" xfId="6" applyNumberFormat="1" applyFont="1" applyFill="1" applyBorder="1" applyAlignment="1">
      <alignment horizontal="right" vertical="center" wrapText="1" readingOrder="1"/>
    </xf>
    <xf numFmtId="0" fontId="56" fillId="0" borderId="0" xfId="6" applyFont="1" applyFill="1" applyBorder="1"/>
    <xf numFmtId="0" fontId="56" fillId="0" borderId="0" xfId="6" applyFont="1" applyFill="1" applyBorder="1" applyAlignment="1">
      <alignment horizontal="center"/>
    </xf>
    <xf numFmtId="0" fontId="57" fillId="0" borderId="0" xfId="6" applyNumberFormat="1" applyFont="1" applyFill="1" applyBorder="1" applyAlignment="1">
      <alignment horizontal="center" vertical="center" wrapText="1" readingOrder="1"/>
    </xf>
    <xf numFmtId="4" fontId="35" fillId="0" borderId="0" xfId="6" applyNumberFormat="1" applyFont="1" applyFill="1" applyBorder="1" applyAlignment="1">
      <alignment horizontal="right" vertical="center" wrapText="1" readingOrder="1"/>
    </xf>
    <xf numFmtId="0" fontId="35" fillId="0" borderId="0" xfId="6" applyNumberFormat="1" applyFont="1" applyFill="1" applyBorder="1" applyAlignment="1">
      <alignment horizontal="right" vertical="center" wrapText="1" readingOrder="1"/>
    </xf>
    <xf numFmtId="0" fontId="60" fillId="0" borderId="0" xfId="6" applyNumberFormat="1" applyFont="1" applyFill="1" applyBorder="1" applyAlignment="1">
      <alignment horizontal="center" vertical="center" wrapText="1" readingOrder="1"/>
    </xf>
    <xf numFmtId="4" fontId="59" fillId="0" borderId="0" xfId="6" applyNumberFormat="1" applyFont="1" applyFill="1" applyBorder="1" applyAlignment="1">
      <alignment horizontal="right" vertical="center" wrapText="1" readingOrder="1"/>
    </xf>
    <xf numFmtId="0" fontId="59" fillId="0" borderId="0" xfId="6" applyNumberFormat="1" applyFont="1" applyFill="1" applyBorder="1" applyAlignment="1">
      <alignment horizontal="right" vertical="center" wrapText="1" readingOrder="1"/>
    </xf>
    <xf numFmtId="0" fontId="38" fillId="11" borderId="0" xfId="6" applyFont="1" applyFill="1" applyBorder="1"/>
    <xf numFmtId="0" fontId="52" fillId="11" borderId="0" xfId="6" applyFont="1" applyFill="1" applyBorder="1"/>
    <xf numFmtId="0" fontId="56" fillId="11" borderId="0" xfId="6" applyFont="1" applyFill="1" applyBorder="1"/>
    <xf numFmtId="0" fontId="16" fillId="11" borderId="0" xfId="6" applyFont="1" applyFill="1" applyBorder="1"/>
    <xf numFmtId="0" fontId="43" fillId="11" borderId="0" xfId="6" applyNumberFormat="1" applyFont="1" applyFill="1" applyBorder="1" applyAlignment="1">
      <alignment vertical="top" wrapText="1" readingOrder="1"/>
    </xf>
    <xf numFmtId="0" fontId="38" fillId="0" borderId="60" xfId="6" applyNumberFormat="1" applyFont="1" applyFill="1" applyBorder="1" applyAlignment="1">
      <alignment vertical="top" wrapText="1" readingOrder="1"/>
    </xf>
    <xf numFmtId="0" fontId="21" fillId="8" borderId="58" xfId="6" applyNumberFormat="1" applyFont="1" applyFill="1" applyBorder="1" applyAlignment="1">
      <alignment horizontal="center" vertical="top" wrapText="1" readingOrder="1"/>
    </xf>
    <xf numFmtId="0" fontId="21" fillId="8" borderId="58" xfId="6" applyNumberFormat="1" applyFont="1" applyFill="1" applyBorder="1" applyAlignment="1">
      <alignment horizontal="center" vertical="center" wrapText="1" readingOrder="1"/>
    </xf>
    <xf numFmtId="172" fontId="16" fillId="0" borderId="0" xfId="11" applyNumberFormat="1" applyFont="1" applyFill="1" applyBorder="1"/>
    <xf numFmtId="0" fontId="20" fillId="0" borderId="0" xfId="6" applyNumberFormat="1" applyFont="1" applyFill="1" applyBorder="1" applyAlignment="1">
      <alignment vertical="top" wrapText="1" readingOrder="1"/>
    </xf>
    <xf numFmtId="0" fontId="20" fillId="0" borderId="61" xfId="6" applyNumberFormat="1" applyFont="1" applyFill="1" applyBorder="1" applyAlignment="1">
      <alignment vertical="top" wrapText="1" readingOrder="1"/>
    </xf>
    <xf numFmtId="4" fontId="63" fillId="0" borderId="0" xfId="6" applyNumberFormat="1" applyFont="1" applyFill="1" applyBorder="1" applyAlignment="1">
      <alignment horizontal="right" vertical="center" wrapText="1" readingOrder="1"/>
    </xf>
    <xf numFmtId="0" fontId="64" fillId="0" borderId="0" xfId="6" applyNumberFormat="1" applyFont="1" applyFill="1" applyBorder="1" applyAlignment="1">
      <alignment horizontal="center" vertical="center" wrapText="1" readingOrder="1"/>
    </xf>
    <xf numFmtId="0" fontId="63" fillId="0" borderId="0" xfId="6" applyNumberFormat="1" applyFont="1" applyFill="1" applyBorder="1" applyAlignment="1">
      <alignment horizontal="right" vertical="center" wrapText="1" readingOrder="1"/>
    </xf>
    <xf numFmtId="0" fontId="31" fillId="6" borderId="27" xfId="0" applyFont="1" applyFill="1" applyBorder="1" applyAlignment="1">
      <alignment horizontal="left" vertical="top"/>
    </xf>
    <xf numFmtId="0" fontId="31" fillId="2" borderId="27" xfId="0" applyFont="1" applyFill="1" applyBorder="1" applyAlignment="1">
      <alignment horizontal="left" vertical="top"/>
    </xf>
    <xf numFmtId="14" fontId="31" fillId="6" borderId="37" xfId="0" applyNumberFormat="1" applyFont="1" applyFill="1" applyBorder="1" applyAlignment="1">
      <alignment horizontal="left" vertical="top"/>
    </xf>
    <xf numFmtId="0" fontId="31" fillId="6" borderId="53" xfId="0" applyFont="1" applyFill="1" applyBorder="1" applyAlignment="1">
      <alignment horizontal="left" vertical="top"/>
    </xf>
    <xf numFmtId="0" fontId="31" fillId="6" borderId="37" xfId="0" applyFont="1" applyFill="1" applyBorder="1" applyAlignment="1">
      <alignment horizontal="left" vertical="top"/>
    </xf>
    <xf numFmtId="0" fontId="31" fillId="6" borderId="29" xfId="0" applyFont="1" applyFill="1" applyBorder="1" applyAlignment="1">
      <alignment horizontal="left" vertical="top"/>
    </xf>
    <xf numFmtId="14" fontId="66" fillId="2" borderId="29" xfId="0" applyNumberFormat="1" applyFont="1" applyFill="1" applyBorder="1" applyAlignment="1">
      <alignment horizontal="left" vertical="top"/>
    </xf>
    <xf numFmtId="14" fontId="67" fillId="2" borderId="29" xfId="0" applyNumberFormat="1" applyFont="1" applyFill="1" applyBorder="1" applyAlignment="1">
      <alignment horizontal="left" vertical="top"/>
    </xf>
    <xf numFmtId="14" fontId="68" fillId="2" borderId="29" xfId="0" applyNumberFormat="1" applyFont="1" applyFill="1" applyBorder="1" applyAlignment="1">
      <alignment horizontal="left" vertical="top"/>
    </xf>
    <xf numFmtId="14" fontId="68" fillId="2" borderId="49" xfId="0" applyNumberFormat="1" applyFont="1" applyFill="1" applyBorder="1" applyAlignment="1">
      <alignment horizontal="left" vertical="top"/>
    </xf>
    <xf numFmtId="14" fontId="31" fillId="2" borderId="29" xfId="0" applyNumberFormat="1" applyFont="1" applyFill="1" applyBorder="1" applyAlignment="1">
      <alignment horizontal="left" vertical="top"/>
    </xf>
    <xf numFmtId="168" fontId="5" fillId="4" borderId="50" xfId="1" applyNumberFormat="1" applyFont="1" applyFill="1" applyBorder="1" applyAlignment="1">
      <alignment horizontal="left" vertical="top"/>
    </xf>
    <xf numFmtId="168" fontId="29" fillId="4" borderId="4" xfId="1" applyNumberFormat="1" applyFont="1" applyFill="1" applyBorder="1" applyAlignment="1">
      <alignment horizontal="left" vertical="top"/>
    </xf>
    <xf numFmtId="4" fontId="43" fillId="0" borderId="0" xfId="6" applyNumberFormat="1" applyFont="1" applyFill="1" applyBorder="1" applyAlignment="1">
      <alignment vertical="top" wrapText="1" readingOrder="1"/>
    </xf>
    <xf numFmtId="0" fontId="37" fillId="11" borderId="0" xfId="6" applyFont="1" applyFill="1" applyBorder="1"/>
    <xf numFmtId="4" fontId="69" fillId="0" borderId="0" xfId="6" applyNumberFormat="1" applyFont="1" applyFill="1" applyBorder="1"/>
    <xf numFmtId="0" fontId="69" fillId="0" borderId="0" xfId="6" applyFont="1" applyFill="1" applyBorder="1"/>
    <xf numFmtId="4" fontId="18" fillId="0" borderId="0" xfId="6" applyNumberFormat="1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5" fillId="2" borderId="11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5" fontId="5" fillId="2" borderId="0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3" fillId="0" borderId="0" xfId="6" applyNumberFormat="1" applyFont="1" applyFill="1" applyBorder="1" applyAlignment="1">
      <alignment horizontal="center" vertical="center" wrapText="1" readingOrder="1"/>
    </xf>
    <xf numFmtId="0" fontId="52" fillId="0" borderId="0" xfId="6" applyFont="1" applyFill="1" applyBorder="1"/>
    <xf numFmtId="0" fontId="55" fillId="0" borderId="0" xfId="6" applyNumberFormat="1" applyFont="1" applyFill="1" applyBorder="1" applyAlignment="1">
      <alignment horizontal="left" vertical="center" wrapText="1" readingOrder="1"/>
    </xf>
    <xf numFmtId="0" fontId="53" fillId="0" borderId="0" xfId="6" applyNumberFormat="1" applyFont="1" applyFill="1" applyBorder="1" applyAlignment="1">
      <alignment vertical="center" wrapText="1" readingOrder="1"/>
    </xf>
    <xf numFmtId="0" fontId="46" fillId="0" borderId="0" xfId="6" applyNumberFormat="1" applyFont="1" applyFill="1" applyBorder="1" applyAlignment="1">
      <alignment horizontal="center" vertical="center" wrapText="1" readingOrder="1"/>
    </xf>
    <xf numFmtId="0" fontId="38" fillId="0" borderId="0" xfId="6" applyFont="1" applyFill="1" applyBorder="1"/>
    <xf numFmtId="0" fontId="46" fillId="0" borderId="0" xfId="6" applyNumberFormat="1" applyFont="1" applyFill="1" applyBorder="1" applyAlignment="1">
      <alignment vertical="center" wrapText="1" readingOrder="1"/>
    </xf>
    <xf numFmtId="0" fontId="48" fillId="0" borderId="0" xfId="6" applyNumberFormat="1" applyFont="1" applyFill="1" applyBorder="1" applyAlignment="1">
      <alignment horizontal="left" vertical="center" wrapText="1" readingOrder="1"/>
    </xf>
    <xf numFmtId="0" fontId="49" fillId="0" borderId="0" xfId="6" applyNumberFormat="1" applyFont="1" applyFill="1" applyBorder="1" applyAlignment="1">
      <alignment horizontal="center" vertical="center" wrapText="1" readingOrder="1"/>
    </xf>
    <xf numFmtId="0" fontId="49" fillId="0" borderId="0" xfId="6" applyNumberFormat="1" applyFont="1" applyFill="1" applyBorder="1" applyAlignment="1">
      <alignment vertical="center" wrapText="1" readingOrder="1"/>
    </xf>
    <xf numFmtId="0" fontId="51" fillId="0" borderId="0" xfId="6" applyNumberFormat="1" applyFont="1" applyFill="1" applyBorder="1" applyAlignment="1">
      <alignment horizontal="left" vertical="center" wrapText="1" readingOrder="1"/>
    </xf>
    <xf numFmtId="0" fontId="59" fillId="0" borderId="0" xfId="6" applyNumberFormat="1" applyFont="1" applyFill="1" applyBorder="1" applyAlignment="1">
      <alignment horizontal="center" vertical="center" wrapText="1" readingOrder="1"/>
    </xf>
    <xf numFmtId="0" fontId="16" fillId="0" borderId="0" xfId="6" applyFont="1" applyFill="1" applyBorder="1"/>
    <xf numFmtId="0" fontId="61" fillId="0" borderId="0" xfId="6" applyNumberFormat="1" applyFont="1" applyFill="1" applyBorder="1" applyAlignment="1">
      <alignment horizontal="left" vertical="center" wrapText="1" readingOrder="1"/>
    </xf>
    <xf numFmtId="0" fontId="59" fillId="0" borderId="0" xfId="6" applyNumberFormat="1" applyFont="1" applyFill="1" applyBorder="1" applyAlignment="1">
      <alignment vertical="center" wrapText="1" readingOrder="1"/>
    </xf>
    <xf numFmtId="0" fontId="63" fillId="0" borderId="0" xfId="6" applyNumberFormat="1" applyFont="1" applyFill="1" applyBorder="1" applyAlignment="1">
      <alignment horizontal="center" vertical="center" wrapText="1" readingOrder="1"/>
    </xf>
    <xf numFmtId="0" fontId="37" fillId="0" borderId="0" xfId="6" applyFont="1" applyFill="1" applyBorder="1"/>
    <xf numFmtId="0" fontId="65" fillId="0" borderId="0" xfId="6" applyNumberFormat="1" applyFont="1" applyFill="1" applyBorder="1" applyAlignment="1">
      <alignment horizontal="left" vertical="center" wrapText="1" readingOrder="1"/>
    </xf>
    <xf numFmtId="0" fontId="63" fillId="0" borderId="0" xfId="6" applyNumberFormat="1" applyFont="1" applyFill="1" applyBorder="1" applyAlignment="1">
      <alignment vertical="center" wrapText="1" readingOrder="1"/>
    </xf>
    <xf numFmtId="0" fontId="35" fillId="0" borderId="0" xfId="6" applyNumberFormat="1" applyFont="1" applyFill="1" applyBorder="1" applyAlignment="1">
      <alignment horizontal="center" vertical="center" wrapText="1" readingOrder="1"/>
    </xf>
    <xf numFmtId="0" fontId="56" fillId="0" borderId="0" xfId="6" applyFont="1" applyFill="1" applyBorder="1"/>
    <xf numFmtId="0" fontId="58" fillId="0" borderId="0" xfId="6" applyNumberFormat="1" applyFont="1" applyFill="1" applyBorder="1" applyAlignment="1">
      <alignment horizontal="left" vertical="center" wrapText="1" readingOrder="1"/>
    </xf>
    <xf numFmtId="0" fontId="35" fillId="0" borderId="0" xfId="6" applyNumberFormat="1" applyFont="1" applyFill="1" applyBorder="1" applyAlignment="1">
      <alignment vertical="center" wrapText="1" readingOrder="1"/>
    </xf>
    <xf numFmtId="0" fontId="21" fillId="8" borderId="58" xfId="6" applyNumberFormat="1" applyFont="1" applyFill="1" applyBorder="1" applyAlignment="1">
      <alignment horizontal="center" vertical="top" wrapText="1" readingOrder="1"/>
    </xf>
    <xf numFmtId="0" fontId="16" fillId="0" borderId="59" xfId="6" applyNumberFormat="1" applyFont="1" applyFill="1" applyBorder="1" applyAlignment="1">
      <alignment vertical="top" wrapText="1"/>
    </xf>
    <xf numFmtId="0" fontId="16" fillId="0" borderId="60" xfId="6" applyNumberFormat="1" applyFont="1" applyFill="1" applyBorder="1" applyAlignment="1">
      <alignment vertical="top" wrapText="1"/>
    </xf>
    <xf numFmtId="0" fontId="46" fillId="3" borderId="0" xfId="6" applyNumberFormat="1" applyFont="1" applyFill="1" applyBorder="1" applyAlignment="1">
      <alignment horizontal="center" vertical="center" wrapText="1" readingOrder="1"/>
    </xf>
    <xf numFmtId="0" fontId="38" fillId="3" borderId="0" xfId="6" applyFont="1" applyFill="1" applyBorder="1"/>
    <xf numFmtId="0" fontId="21" fillId="8" borderId="60" xfId="6" applyNumberFormat="1" applyFont="1" applyFill="1" applyBorder="1" applyAlignment="1">
      <alignment horizontal="center" vertical="top" wrapText="1" readingOrder="1"/>
    </xf>
    <xf numFmtId="0" fontId="21" fillId="8" borderId="58" xfId="6" applyNumberFormat="1" applyFont="1" applyFill="1" applyBorder="1" applyAlignment="1">
      <alignment horizontal="left" vertical="top" wrapText="1" readingOrder="1"/>
    </xf>
    <xf numFmtId="0" fontId="22" fillId="0" borderId="60" xfId="6" applyNumberFormat="1" applyFont="1" applyFill="1" applyBorder="1" applyAlignment="1">
      <alignment horizontal="left" vertical="top" wrapText="1" readingOrder="1"/>
    </xf>
    <xf numFmtId="0" fontId="20" fillId="0" borderId="61" xfId="6" applyNumberFormat="1" applyFont="1" applyFill="1" applyBorder="1" applyAlignment="1">
      <alignment vertical="top" wrapText="1" readingOrder="1"/>
    </xf>
    <xf numFmtId="0" fontId="16" fillId="0" borderId="61" xfId="6" applyNumberFormat="1" applyFont="1" applyFill="1" applyBorder="1" applyAlignment="1">
      <alignment vertical="top" wrapText="1"/>
    </xf>
    <xf numFmtId="0" fontId="19" fillId="0" borderId="0" xfId="6" applyNumberFormat="1" applyFont="1" applyFill="1" applyBorder="1" applyAlignment="1">
      <alignment vertical="top" wrapText="1" readingOrder="1"/>
    </xf>
    <xf numFmtId="0" fontId="20" fillId="0" borderId="0" xfId="6" applyNumberFormat="1" applyFont="1" applyFill="1" applyBorder="1" applyAlignment="1">
      <alignment horizontal="left" vertical="top" wrapText="1" readingOrder="1"/>
    </xf>
    <xf numFmtId="0" fontId="21" fillId="8" borderId="58" xfId="6" applyNumberFormat="1" applyFont="1" applyFill="1" applyBorder="1" applyAlignment="1">
      <alignment horizontal="left" vertical="center" wrapText="1" readingOrder="1"/>
    </xf>
    <xf numFmtId="0" fontId="22" fillId="0" borderId="60" xfId="6" applyNumberFormat="1" applyFont="1" applyFill="1" applyBorder="1" applyAlignment="1">
      <alignment horizontal="left" vertical="center" wrapText="1" readingOrder="1"/>
    </xf>
    <xf numFmtId="0" fontId="22" fillId="0" borderId="58" xfId="6" applyNumberFormat="1" applyFont="1" applyFill="1" applyBorder="1" applyAlignment="1">
      <alignment horizontal="left" vertical="center" wrapText="1" readingOrder="1"/>
    </xf>
    <xf numFmtId="0" fontId="20" fillId="0" borderId="0" xfId="6" applyNumberFormat="1" applyFont="1" applyFill="1" applyBorder="1" applyAlignment="1">
      <alignment vertical="top" wrapText="1" readingOrder="1"/>
    </xf>
    <xf numFmtId="0" fontId="62" fillId="0" borderId="0" xfId="6" applyNumberFormat="1" applyFont="1" applyFill="1" applyBorder="1" applyAlignment="1">
      <alignment horizontal="center" vertical="top" wrapText="1" readingOrder="1"/>
    </xf>
    <xf numFmtId="0" fontId="17" fillId="0" borderId="0" xfId="6" applyNumberFormat="1" applyFont="1" applyFill="1" applyBorder="1" applyAlignment="1">
      <alignment vertical="top" wrapText="1" readingOrder="1"/>
    </xf>
    <xf numFmtId="0" fontId="18" fillId="0" borderId="0" xfId="6" applyNumberFormat="1" applyFont="1" applyFill="1" applyBorder="1" applyAlignment="1">
      <alignment horizontal="left" vertical="top" wrapText="1" readingOrder="1"/>
    </xf>
    <xf numFmtId="0" fontId="43" fillId="0" borderId="0" xfId="6" applyNumberFormat="1" applyFont="1" applyFill="1" applyBorder="1" applyAlignment="1">
      <alignment vertical="top" wrapText="1" readingOrder="1"/>
    </xf>
    <xf numFmtId="0" fontId="44" fillId="8" borderId="58" xfId="6" applyNumberFormat="1" applyFont="1" applyFill="1" applyBorder="1" applyAlignment="1">
      <alignment horizontal="center" vertical="top" wrapText="1" readingOrder="1"/>
    </xf>
    <xf numFmtId="0" fontId="38" fillId="0" borderId="59" xfId="6" applyNumberFormat="1" applyFont="1" applyFill="1" applyBorder="1" applyAlignment="1">
      <alignment vertical="top" wrapText="1"/>
    </xf>
    <xf numFmtId="0" fontId="38" fillId="0" borderId="60" xfId="6" applyNumberFormat="1" applyFont="1" applyFill="1" applyBorder="1" applyAlignment="1">
      <alignment vertical="top" wrapText="1"/>
    </xf>
    <xf numFmtId="0" fontId="44" fillId="8" borderId="58" xfId="6" applyNumberFormat="1" applyFont="1" applyFill="1" applyBorder="1" applyAlignment="1">
      <alignment horizontal="left" vertical="top" wrapText="1" readingOrder="1"/>
    </xf>
    <xf numFmtId="0" fontId="45" fillId="0" borderId="60" xfId="6" applyNumberFormat="1" applyFont="1" applyFill="1" applyBorder="1" applyAlignment="1">
      <alignment horizontal="left" vertical="top" wrapText="1" readingOrder="1"/>
    </xf>
    <xf numFmtId="0" fontId="43" fillId="0" borderId="61" xfId="6" applyNumberFormat="1" applyFont="1" applyFill="1" applyBorder="1" applyAlignment="1">
      <alignment vertical="top" wrapText="1" readingOrder="1"/>
    </xf>
    <xf numFmtId="0" fontId="38" fillId="0" borderId="61" xfId="6" applyNumberFormat="1" applyFont="1" applyFill="1" applyBorder="1" applyAlignment="1">
      <alignment vertical="top" wrapText="1"/>
    </xf>
    <xf numFmtId="0" fontId="44" fillId="8" borderId="60" xfId="6" applyNumberFormat="1" applyFont="1" applyFill="1" applyBorder="1" applyAlignment="1">
      <alignment horizontal="center" vertical="top" wrapText="1" readingOrder="1"/>
    </xf>
    <xf numFmtId="0" fontId="42" fillId="0" borderId="0" xfId="6" applyNumberFormat="1" applyFont="1" applyFill="1" applyBorder="1" applyAlignment="1">
      <alignment vertical="top" wrapText="1" readingOrder="1"/>
    </xf>
    <xf numFmtId="0" fontId="43" fillId="0" borderId="0" xfId="6" applyNumberFormat="1" applyFont="1" applyFill="1" applyBorder="1" applyAlignment="1">
      <alignment horizontal="left" vertical="top" wrapText="1" readingOrder="1"/>
    </xf>
    <xf numFmtId="0" fontId="44" fillId="8" borderId="58" xfId="6" applyNumberFormat="1" applyFont="1" applyFill="1" applyBorder="1" applyAlignment="1">
      <alignment horizontal="left" vertical="center" wrapText="1" readingOrder="1"/>
    </xf>
    <xf numFmtId="0" fontId="45" fillId="0" borderId="60" xfId="6" applyNumberFormat="1" applyFont="1" applyFill="1" applyBorder="1" applyAlignment="1">
      <alignment horizontal="left" vertical="center" wrapText="1" readingOrder="1"/>
    </xf>
    <xf numFmtId="0" fontId="45" fillId="0" borderId="58" xfId="6" applyNumberFormat="1" applyFont="1" applyFill="1" applyBorder="1" applyAlignment="1">
      <alignment horizontal="left" vertical="center" wrapText="1" readingOrder="1"/>
    </xf>
    <xf numFmtId="0" fontId="39" fillId="0" borderId="0" xfId="6" applyNumberFormat="1" applyFont="1" applyFill="1" applyBorder="1" applyAlignment="1">
      <alignment horizontal="center" vertical="top" wrapText="1" readingOrder="1"/>
    </xf>
    <xf numFmtId="0" fontId="40" fillId="0" borderId="0" xfId="6" applyNumberFormat="1" applyFont="1" applyFill="1" applyBorder="1" applyAlignment="1">
      <alignment vertical="top" wrapText="1" readingOrder="1"/>
    </xf>
    <xf numFmtId="0" fontId="41" fillId="0" borderId="0" xfId="6" applyNumberFormat="1" applyFont="1" applyFill="1" applyBorder="1" applyAlignment="1">
      <alignment horizontal="left" vertical="top" wrapText="1" readingOrder="1"/>
    </xf>
  </cellXfs>
  <cellStyles count="15">
    <cellStyle name="Millares" xfId="1" builtinId="3"/>
    <cellStyle name="Millares 2" xfId="2"/>
    <cellStyle name="Millares 3" xfId="8"/>
    <cellStyle name="Moneda" xfId="3" builtinId="4"/>
    <cellStyle name="Moneda 2" xfId="9"/>
    <cellStyle name="Moneda 3" xfId="11"/>
    <cellStyle name="Moneda 4" xfId="13"/>
    <cellStyle name="Normal" xfId="0" builtinId="0"/>
    <cellStyle name="Normal 2" xfId="6"/>
    <cellStyle name="Normal 3" xfId="7"/>
    <cellStyle name="Normal 4" xfId="14"/>
    <cellStyle name="Porcentaje" xfId="4" builtinId="5"/>
    <cellStyle name="Porcentaje 2" xfId="5"/>
    <cellStyle name="Porcentaje 3" xfId="10"/>
    <cellStyle name="Porcentaje 4" xfId="12"/>
  </cellStyles>
  <dxfs count="0"/>
  <tableStyles count="0" defaultTableStyle="TableStyleMedium9" defaultPivotStyle="PivotStyleLight16"/>
  <colors>
    <mruColors>
      <color rgb="FFCCFFFF"/>
      <color rgb="FF00FFFF"/>
      <color rgb="FFFF33CC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207201</xdr:colOff>
      <xdr:row>0</xdr:row>
      <xdr:rowOff>86590</xdr:rowOff>
    </xdr:from>
    <xdr:to>
      <xdr:col>2</xdr:col>
      <xdr:colOff>343588</xdr:colOff>
      <xdr:row>5</xdr:row>
      <xdr:rowOff>217714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558" y="86590"/>
          <a:ext cx="1673994" cy="132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22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22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F0"/>
    <outlinePr summaryBelow="0"/>
  </sheetPr>
  <dimension ref="A1:CW204"/>
  <sheetViews>
    <sheetView tabSelected="1" view="pageBreakPreview" zoomScale="70" zoomScaleNormal="55" zoomScaleSheetLayoutView="70" workbookViewId="0">
      <pane xSplit="4" ySplit="10" topLeftCell="E191" activePane="bottomRight" state="frozen"/>
      <selection activeCell="A11" sqref="A11"/>
      <selection pane="topRight" activeCell="F11" sqref="F11"/>
      <selection pane="bottomLeft" activeCell="A21" sqref="A21"/>
      <selection pane="bottomRight" activeCell="AG3" sqref="AG3"/>
    </sheetView>
  </sheetViews>
  <sheetFormatPr baseColWidth="10" defaultRowHeight="18" outlineLevelRow="3" outlineLevelCol="2"/>
  <cols>
    <col min="1" max="1" width="18.85546875" style="168" hidden="1" customWidth="1"/>
    <col min="2" max="2" width="27.140625" style="2" customWidth="1"/>
    <col min="3" max="3" width="8.140625" style="3" customWidth="1"/>
    <col min="4" max="4" width="55" style="103" customWidth="1"/>
    <col min="5" max="5" width="31" style="4" customWidth="1"/>
    <col min="6" max="6" width="24" style="4" hidden="1" customWidth="1" outlineLevel="1"/>
    <col min="7" max="7" width="21.7109375" style="4" hidden="1" customWidth="1" outlineLevel="1"/>
    <col min="8" max="8" width="20.42578125" style="4" hidden="1" customWidth="1" outlineLevel="1"/>
    <col min="9" max="9" width="23.5703125" style="4" hidden="1" customWidth="1" outlineLevel="1"/>
    <col min="10" max="10" width="28.28515625" style="4" hidden="1" customWidth="1" outlineLevel="1"/>
    <col min="11" max="11" width="27.7109375" style="4" hidden="1" customWidth="1" outlineLevel="1"/>
    <col min="12" max="12" width="27.85546875" style="19" hidden="1" customWidth="1" outlineLevel="1"/>
    <col min="13" max="13" width="25.5703125" style="19" hidden="1" customWidth="1" outlineLevel="1"/>
    <col min="14" max="14" width="26.85546875" style="19" hidden="1" customWidth="1" outlineLevel="1"/>
    <col min="15" max="15" width="23" style="19" hidden="1" customWidth="1" outlineLevel="1"/>
    <col min="16" max="16" width="25.5703125" style="4" customWidth="1" outlineLevel="1"/>
    <col min="17" max="17" width="25.140625" style="4" customWidth="1" outlineLevel="1"/>
    <col min="18" max="18" width="25.7109375" style="4" hidden="1" customWidth="1" outlineLevel="1"/>
    <col min="19" max="19" width="23.5703125" style="4" hidden="1" customWidth="1" outlineLevel="1"/>
    <col min="20" max="20" width="29.28515625" style="4" hidden="1" customWidth="1" outlineLevel="1"/>
    <col min="21" max="21" width="25.140625" style="4" hidden="1" customWidth="1" outlineLevel="1"/>
    <col min="22" max="22" width="31.85546875" style="4" hidden="1" customWidth="1" outlineLevel="1"/>
    <col min="23" max="23" width="23.5703125" style="4" hidden="1" customWidth="1" outlineLevel="1"/>
    <col min="24" max="24" width="29.5703125" style="4" hidden="1" customWidth="1" outlineLevel="1"/>
    <col min="25" max="25" width="26.28515625" style="4" hidden="1" customWidth="1" outlineLevel="1"/>
    <col min="26" max="26" width="32.7109375" style="4" hidden="1" customWidth="1" outlineLevel="1"/>
    <col min="27" max="27" width="31.140625" style="4" hidden="1" customWidth="1" outlineLevel="1"/>
    <col min="28" max="28" width="33.42578125" style="4" hidden="1" customWidth="1" outlineLevel="1"/>
    <col min="29" max="29" width="23.5703125" style="4" hidden="1" customWidth="1" outlineLevel="1"/>
    <col min="30" max="30" width="28.42578125" style="4" customWidth="1" collapsed="1"/>
    <col min="31" max="31" width="27.140625" style="4" customWidth="1"/>
    <col min="32" max="32" width="26" style="4" hidden="1" customWidth="1" outlineLevel="2"/>
    <col min="33" max="33" width="29.28515625" style="4" customWidth="1" outlineLevel="1" collapsed="1"/>
    <col min="34" max="34" width="28.42578125" style="4" customWidth="1"/>
    <col min="35" max="35" width="28.7109375" style="4" hidden="1" customWidth="1" outlineLevel="1"/>
    <col min="36" max="36" width="29" style="4" customWidth="1" collapsed="1"/>
    <col min="37" max="37" width="28" style="21" hidden="1" customWidth="1" outlineLevel="1"/>
    <col min="38" max="38" width="25.7109375" style="21" hidden="1" customWidth="1" outlineLevel="1"/>
    <col min="39" max="39" width="29.42578125" style="21" hidden="1" customWidth="1" outlineLevel="1"/>
    <col min="40" max="40" width="31.5703125" style="4" hidden="1" customWidth="1" outlineLevel="1"/>
    <col min="41" max="41" width="28.7109375" style="4" hidden="1" customWidth="1" outlineLevel="1"/>
    <col min="42" max="42" width="27.42578125" style="4" customWidth="1" outlineLevel="1"/>
    <col min="43" max="43" width="29.140625" style="4" hidden="1" customWidth="1" outlineLevel="1"/>
    <col min="44" max="44" width="27.85546875" style="4" hidden="1" customWidth="1" outlineLevel="1"/>
    <col min="45" max="45" width="29.42578125" style="4" hidden="1" customWidth="1" outlineLevel="1"/>
    <col min="46" max="46" width="27.140625" style="10" hidden="1" customWidth="1" outlineLevel="1"/>
    <col min="47" max="47" width="30.28515625" style="22" hidden="1" customWidth="1" outlineLevel="1"/>
    <col min="48" max="48" width="26.5703125" style="4" hidden="1" customWidth="1" outlineLevel="1"/>
    <col min="49" max="49" width="31.42578125" style="4" customWidth="1" collapsed="1"/>
    <col min="50" max="50" width="30" style="4" hidden="1" customWidth="1" outlineLevel="1"/>
    <col min="51" max="51" width="26.85546875" style="4" hidden="1" customWidth="1" outlineLevel="1"/>
    <col min="52" max="52" width="31.28515625" style="4" hidden="1" customWidth="1" outlineLevel="1"/>
    <col min="53" max="53" width="29.5703125" style="4" hidden="1" customWidth="1" outlineLevel="1"/>
    <col min="54" max="54" width="28.28515625" style="4" hidden="1" customWidth="1" outlineLevel="1"/>
    <col min="55" max="55" width="29.5703125" style="4" customWidth="1" outlineLevel="1"/>
    <col min="56" max="56" width="29.85546875" style="4" hidden="1" customWidth="1" outlineLevel="1"/>
    <col min="57" max="57" width="29.7109375" style="4" hidden="1" customWidth="1" outlineLevel="1"/>
    <col min="58" max="58" width="29.42578125" style="4" hidden="1" customWidth="1" outlineLevel="1"/>
    <col min="59" max="59" width="27.140625" style="4" hidden="1" customWidth="1" outlineLevel="1"/>
    <col min="60" max="60" width="30.28515625" style="4" hidden="1" customWidth="1" outlineLevel="1"/>
    <col min="61" max="61" width="26.5703125" style="4" hidden="1" customWidth="1" outlineLevel="1"/>
    <col min="62" max="62" width="29.42578125" style="4" customWidth="1" collapsed="1"/>
    <col min="63" max="63" width="27.42578125" style="4" hidden="1" customWidth="1" outlineLevel="1"/>
    <col min="64" max="64" width="28" style="4" hidden="1" customWidth="1" outlineLevel="1"/>
    <col min="65" max="67" width="26.7109375" style="4" hidden="1" customWidth="1" outlineLevel="1"/>
    <col min="68" max="68" width="29.28515625" style="4" customWidth="1" outlineLevel="1"/>
    <col min="69" max="69" width="28" style="4" hidden="1" customWidth="1" outlineLevel="1"/>
    <col min="70" max="70" width="29" style="4" hidden="1" customWidth="1" outlineLevel="1"/>
    <col min="71" max="71" width="29.42578125" style="4" hidden="1" customWidth="1" outlineLevel="1"/>
    <col min="72" max="72" width="27.140625" style="4" hidden="1" customWidth="1" outlineLevel="1"/>
    <col min="73" max="73" width="30.28515625" style="4" hidden="1" customWidth="1" outlineLevel="1"/>
    <col min="74" max="74" width="26.5703125" style="5" hidden="1" customWidth="1" outlineLevel="1"/>
    <col min="75" max="75" width="28.7109375" style="4" bestFit="1" customWidth="1" collapsed="1"/>
    <col min="76" max="76" width="27.42578125" style="4" hidden="1" customWidth="1" outlineLevel="1"/>
    <col min="77" max="77" width="27" style="4" hidden="1" customWidth="1" outlineLevel="2"/>
    <col min="78" max="78" width="28.7109375" style="4" hidden="1" customWidth="1" outlineLevel="2"/>
    <col min="79" max="79" width="29.140625" style="4" hidden="1" customWidth="1" outlineLevel="2"/>
    <col min="80" max="80" width="27.7109375" style="4" hidden="1" customWidth="1" outlineLevel="2"/>
    <col min="81" max="81" width="30.7109375" style="4" customWidth="1" outlineLevel="2"/>
    <col min="82" max="82" width="27.85546875" style="4" hidden="1" customWidth="1" outlineLevel="2"/>
    <col min="83" max="83" width="28" style="4" hidden="1" customWidth="1" outlineLevel="2"/>
    <col min="84" max="84" width="29.42578125" style="4" hidden="1" customWidth="1" outlineLevel="2"/>
    <col min="85" max="86" width="28" style="4" hidden="1" customWidth="1" outlineLevel="2"/>
    <col min="87" max="87" width="26.5703125" style="4" hidden="1" customWidth="1" outlineLevel="2"/>
    <col min="88" max="88" width="30.5703125" style="4" customWidth="1" collapsed="1"/>
    <col min="89" max="89" width="26.7109375" style="4" customWidth="1"/>
    <col min="90" max="91" width="28.5703125" style="4" customWidth="1"/>
    <col min="92" max="92" width="27.85546875" style="4" customWidth="1"/>
    <col min="93" max="93" width="18.85546875" style="152" customWidth="1"/>
    <col min="94" max="94" width="20.28515625" style="152" customWidth="1"/>
    <col min="95" max="16384" width="11.42578125" style="4"/>
  </cols>
  <sheetData>
    <row r="1" spans="1:94" ht="20.25">
      <c r="A1" s="169"/>
      <c r="B1" s="6"/>
      <c r="C1" s="7"/>
      <c r="D1" s="104"/>
      <c r="E1" s="8"/>
      <c r="F1" s="8"/>
      <c r="G1" s="8"/>
      <c r="H1" s="8"/>
      <c r="I1" s="8"/>
      <c r="J1" s="8"/>
      <c r="K1" s="8"/>
      <c r="L1" s="1"/>
      <c r="M1" s="1"/>
      <c r="N1" s="1"/>
      <c r="O1" s="1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163"/>
      <c r="AR1" s="9"/>
      <c r="AS1" s="9"/>
      <c r="AT1" s="9"/>
      <c r="AU1" s="176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8"/>
      <c r="CK1" s="8"/>
      <c r="CL1" s="8"/>
      <c r="CM1" s="8"/>
      <c r="CN1" s="8"/>
      <c r="CO1" s="20"/>
      <c r="CP1" s="20"/>
    </row>
    <row r="2" spans="1:94">
      <c r="A2" s="169"/>
      <c r="B2" s="6"/>
      <c r="C2" s="7"/>
      <c r="D2" s="105" t="s">
        <v>8</v>
      </c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1"/>
      <c r="AF2" s="8"/>
      <c r="AG2" s="8"/>
      <c r="AH2" s="8"/>
      <c r="AI2" s="8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76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20"/>
      <c r="CP2" s="20"/>
    </row>
    <row r="3" spans="1:94" ht="16.5" customHeight="1">
      <c r="A3" s="169"/>
      <c r="B3" s="6"/>
      <c r="C3" s="7"/>
      <c r="D3" s="105" t="s">
        <v>450</v>
      </c>
      <c r="E3" s="8"/>
      <c r="F3" s="8"/>
      <c r="G3" s="8"/>
      <c r="H3" s="8"/>
      <c r="I3" s="8"/>
      <c r="J3" s="8"/>
      <c r="K3" s="8"/>
      <c r="L3" s="1"/>
      <c r="M3" s="1"/>
      <c r="N3" s="1"/>
      <c r="O3" s="1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1"/>
      <c r="AF3" s="173"/>
      <c r="AG3" s="8"/>
      <c r="AH3" s="8"/>
      <c r="AI3" s="8"/>
      <c r="AJ3" s="11"/>
      <c r="AK3" s="11"/>
      <c r="AL3" s="11"/>
      <c r="AM3" s="11"/>
      <c r="AN3" s="11"/>
      <c r="AO3" s="11"/>
      <c r="AP3" s="11"/>
      <c r="AQ3" s="172"/>
      <c r="AR3" s="172"/>
      <c r="AS3" s="172"/>
      <c r="AT3" s="172"/>
      <c r="AU3" s="177"/>
      <c r="AV3" s="172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20"/>
      <c r="CP3" s="20"/>
    </row>
    <row r="4" spans="1:94" ht="20.25" customHeight="1">
      <c r="A4" s="169"/>
      <c r="B4" s="6"/>
      <c r="C4" s="7"/>
      <c r="D4" s="171" t="s">
        <v>454</v>
      </c>
      <c r="E4" s="8"/>
      <c r="F4" s="8"/>
      <c r="G4" s="8"/>
      <c r="H4" s="8"/>
      <c r="I4" s="8"/>
      <c r="J4" s="11"/>
      <c r="K4" s="9"/>
      <c r="L4" s="1"/>
      <c r="M4" s="1"/>
      <c r="N4" s="1"/>
      <c r="O4" s="1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1"/>
      <c r="AF4" s="8"/>
      <c r="AG4" s="8"/>
      <c r="AH4" s="8"/>
      <c r="AI4" s="8"/>
      <c r="AJ4" s="13"/>
      <c r="AK4" s="13"/>
      <c r="AL4" s="13"/>
      <c r="AM4" s="13"/>
      <c r="AN4" s="13"/>
      <c r="AO4" s="13"/>
      <c r="AP4" s="13"/>
      <c r="AQ4" s="172"/>
      <c r="AR4" s="172"/>
      <c r="AS4" s="9"/>
      <c r="AT4" s="9"/>
      <c r="AU4" s="176"/>
      <c r="AV4" s="9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12"/>
      <c r="CK4" s="9"/>
      <c r="CL4" s="9"/>
      <c r="CM4" s="9"/>
      <c r="CN4" s="12"/>
      <c r="CO4" s="20"/>
      <c r="CP4" s="20"/>
    </row>
    <row r="5" spans="1:94">
      <c r="A5" s="167"/>
      <c r="B5" s="6"/>
      <c r="C5" s="7"/>
      <c r="D5" s="105" t="s">
        <v>444</v>
      </c>
      <c r="E5" s="8"/>
      <c r="F5" s="8"/>
      <c r="G5" s="8"/>
      <c r="H5" s="8"/>
      <c r="I5" s="8"/>
      <c r="J5" s="8"/>
      <c r="K5" s="8"/>
      <c r="L5" s="1"/>
      <c r="M5" s="1"/>
      <c r="N5" s="1"/>
      <c r="O5" s="14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9"/>
      <c r="AD5" s="8"/>
      <c r="AE5" s="11"/>
      <c r="AF5" s="8"/>
      <c r="AG5" s="8"/>
      <c r="AH5" s="8"/>
      <c r="AI5" s="8"/>
      <c r="AJ5" s="174"/>
      <c r="AK5" s="174"/>
      <c r="AL5" s="174"/>
      <c r="AM5" s="174"/>
      <c r="AN5" s="174"/>
      <c r="AO5" s="174"/>
      <c r="AP5" s="174"/>
      <c r="AQ5" s="175"/>
      <c r="AR5" s="175"/>
      <c r="AS5" s="172"/>
      <c r="AT5" s="172"/>
      <c r="AU5" s="177"/>
      <c r="AV5" s="172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 t="s">
        <v>1</v>
      </c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20"/>
      <c r="CP5" s="20"/>
    </row>
    <row r="6" spans="1:94" ht="33" customHeight="1" thickBot="1">
      <c r="A6" s="169"/>
      <c r="B6" s="6"/>
      <c r="C6" s="7"/>
      <c r="D6" s="105"/>
      <c r="E6" s="8"/>
      <c r="F6" s="8"/>
      <c r="G6" s="8"/>
      <c r="H6" s="8"/>
      <c r="I6" s="8"/>
      <c r="J6" s="8"/>
      <c r="K6" s="9"/>
      <c r="L6" s="1"/>
      <c r="M6" s="1"/>
      <c r="N6" s="1"/>
      <c r="O6" s="1"/>
      <c r="P6" s="8"/>
      <c r="Q6" s="8"/>
      <c r="R6" s="8"/>
      <c r="S6" s="8"/>
      <c r="T6" s="8"/>
      <c r="U6" s="9"/>
      <c r="V6" s="8"/>
      <c r="W6" s="8"/>
      <c r="X6" s="8"/>
      <c r="Y6" s="8"/>
      <c r="Z6" s="11"/>
      <c r="AA6" s="9"/>
      <c r="AB6" s="8"/>
      <c r="AC6" s="8"/>
      <c r="AD6" s="8"/>
      <c r="AE6" s="9"/>
      <c r="AF6" s="8"/>
      <c r="AG6" s="11"/>
      <c r="AH6" s="9"/>
      <c r="AI6" s="9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76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11"/>
      <c r="BQ6" s="11"/>
      <c r="BR6" s="8"/>
      <c r="BS6" s="8"/>
      <c r="BT6" s="8"/>
      <c r="BU6" s="8"/>
      <c r="BV6" s="8"/>
      <c r="BW6" s="9"/>
      <c r="BX6" s="8"/>
      <c r="BY6" s="9"/>
      <c r="BZ6" s="8"/>
      <c r="CA6" s="8"/>
      <c r="CB6" s="9" t="s">
        <v>1</v>
      </c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20"/>
      <c r="CP6" s="20"/>
    </row>
    <row r="7" spans="1:94" s="21" customFormat="1" ht="33" hidden="1" customHeight="1" thickBot="1">
      <c r="A7" s="169"/>
      <c r="B7" s="14">
        <f t="shared" ref="B7:AF7" si="0">+A7+1</f>
        <v>1</v>
      </c>
      <c r="C7" s="14">
        <f t="shared" si="0"/>
        <v>2</v>
      </c>
      <c r="D7" s="106">
        <f t="shared" si="0"/>
        <v>3</v>
      </c>
      <c r="E7" s="14">
        <f t="shared" si="0"/>
        <v>4</v>
      </c>
      <c r="F7" s="14">
        <f t="shared" si="0"/>
        <v>5</v>
      </c>
      <c r="G7" s="14">
        <f t="shared" si="0"/>
        <v>6</v>
      </c>
      <c r="H7" s="14">
        <f t="shared" si="0"/>
        <v>7</v>
      </c>
      <c r="I7" s="14">
        <f t="shared" si="0"/>
        <v>8</v>
      </c>
      <c r="J7" s="14">
        <f t="shared" si="0"/>
        <v>9</v>
      </c>
      <c r="K7" s="14">
        <f t="shared" si="0"/>
        <v>10</v>
      </c>
      <c r="L7" s="14">
        <f t="shared" si="0"/>
        <v>11</v>
      </c>
      <c r="M7" s="14">
        <f t="shared" si="0"/>
        <v>12</v>
      </c>
      <c r="N7" s="14">
        <f t="shared" si="0"/>
        <v>13</v>
      </c>
      <c r="O7" s="14">
        <f t="shared" si="0"/>
        <v>14</v>
      </c>
      <c r="P7" s="14">
        <f t="shared" si="0"/>
        <v>15</v>
      </c>
      <c r="Q7" s="14">
        <f t="shared" si="0"/>
        <v>16</v>
      </c>
      <c r="R7" s="14">
        <f t="shared" si="0"/>
        <v>17</v>
      </c>
      <c r="S7" s="14">
        <f t="shared" si="0"/>
        <v>18</v>
      </c>
      <c r="T7" s="14">
        <f t="shared" si="0"/>
        <v>19</v>
      </c>
      <c r="U7" s="14">
        <f t="shared" si="0"/>
        <v>20</v>
      </c>
      <c r="V7" s="14">
        <f t="shared" si="0"/>
        <v>21</v>
      </c>
      <c r="W7" s="14">
        <f t="shared" si="0"/>
        <v>22</v>
      </c>
      <c r="X7" s="14">
        <f t="shared" si="0"/>
        <v>23</v>
      </c>
      <c r="Y7" s="14">
        <f t="shared" si="0"/>
        <v>24</v>
      </c>
      <c r="Z7" s="14">
        <f t="shared" si="0"/>
        <v>25</v>
      </c>
      <c r="AA7" s="14">
        <f t="shared" si="0"/>
        <v>26</v>
      </c>
      <c r="AB7" s="14">
        <f t="shared" si="0"/>
        <v>27</v>
      </c>
      <c r="AC7" s="14">
        <f t="shared" si="0"/>
        <v>28</v>
      </c>
      <c r="AD7" s="14">
        <f t="shared" si="0"/>
        <v>29</v>
      </c>
      <c r="AE7" s="14">
        <f t="shared" si="0"/>
        <v>30</v>
      </c>
      <c r="AF7" s="14">
        <f t="shared" si="0"/>
        <v>31</v>
      </c>
      <c r="AG7" s="14" t="e">
        <f>+#REF!+1</f>
        <v>#REF!</v>
      </c>
      <c r="AH7" s="14" t="e">
        <f>+AG7+1</f>
        <v>#REF!</v>
      </c>
      <c r="AI7" s="14"/>
      <c r="AJ7" s="14">
        <f>+AI7+1</f>
        <v>1</v>
      </c>
      <c r="AK7" s="14" t="e">
        <f>+AG7+1</f>
        <v>#REF!</v>
      </c>
      <c r="AL7" s="14" t="e">
        <f t="shared" ref="AL7:BQ7" si="1">+AK7+1</f>
        <v>#REF!</v>
      </c>
      <c r="AM7" s="14" t="e">
        <f t="shared" si="1"/>
        <v>#REF!</v>
      </c>
      <c r="AN7" s="14" t="e">
        <f t="shared" si="1"/>
        <v>#REF!</v>
      </c>
      <c r="AO7" s="14" t="e">
        <f t="shared" si="1"/>
        <v>#REF!</v>
      </c>
      <c r="AP7" s="14" t="e">
        <f t="shared" si="1"/>
        <v>#REF!</v>
      </c>
      <c r="AQ7" s="14" t="e">
        <f t="shared" si="1"/>
        <v>#REF!</v>
      </c>
      <c r="AR7" s="14" t="e">
        <f t="shared" si="1"/>
        <v>#REF!</v>
      </c>
      <c r="AS7" s="14" t="e">
        <f t="shared" si="1"/>
        <v>#REF!</v>
      </c>
      <c r="AT7" s="14" t="e">
        <f t="shared" si="1"/>
        <v>#REF!</v>
      </c>
      <c r="AU7" s="178" t="e">
        <f t="shared" si="1"/>
        <v>#REF!</v>
      </c>
      <c r="AV7" s="14" t="e">
        <f t="shared" si="1"/>
        <v>#REF!</v>
      </c>
      <c r="AW7" s="127" t="e">
        <f t="shared" si="1"/>
        <v>#REF!</v>
      </c>
      <c r="AX7" s="14" t="e">
        <f t="shared" si="1"/>
        <v>#REF!</v>
      </c>
      <c r="AY7" s="9"/>
      <c r="AZ7" s="14">
        <f t="shared" si="1"/>
        <v>1</v>
      </c>
      <c r="BA7" s="14">
        <f t="shared" si="1"/>
        <v>2</v>
      </c>
      <c r="BB7" s="14">
        <f t="shared" si="1"/>
        <v>3</v>
      </c>
      <c r="BC7" s="14">
        <f t="shared" si="1"/>
        <v>4</v>
      </c>
      <c r="BD7" s="14">
        <f t="shared" si="1"/>
        <v>5</v>
      </c>
      <c r="BE7" s="14">
        <f t="shared" si="1"/>
        <v>6</v>
      </c>
      <c r="BF7" s="14">
        <f t="shared" si="1"/>
        <v>7</v>
      </c>
      <c r="BG7" s="14">
        <f t="shared" si="1"/>
        <v>8</v>
      </c>
      <c r="BH7" s="14">
        <f t="shared" si="1"/>
        <v>9</v>
      </c>
      <c r="BI7" s="14">
        <f t="shared" si="1"/>
        <v>10</v>
      </c>
      <c r="BJ7" s="14">
        <f t="shared" si="1"/>
        <v>11</v>
      </c>
      <c r="BK7" s="14">
        <f t="shared" si="1"/>
        <v>12</v>
      </c>
      <c r="BL7" s="14">
        <f t="shared" si="1"/>
        <v>13</v>
      </c>
      <c r="BM7" s="14">
        <f t="shared" si="1"/>
        <v>14</v>
      </c>
      <c r="BN7" s="14">
        <f t="shared" si="1"/>
        <v>15</v>
      </c>
      <c r="BO7" s="14">
        <f t="shared" si="1"/>
        <v>16</v>
      </c>
      <c r="BP7" s="14">
        <f t="shared" si="1"/>
        <v>17</v>
      </c>
      <c r="BQ7" s="14">
        <f t="shared" si="1"/>
        <v>18</v>
      </c>
      <c r="BR7" s="14">
        <f t="shared" ref="BR7:CN7" si="2">+BQ7+1</f>
        <v>19</v>
      </c>
      <c r="BS7" s="14">
        <f t="shared" si="2"/>
        <v>20</v>
      </c>
      <c r="BT7" s="14">
        <f t="shared" si="2"/>
        <v>21</v>
      </c>
      <c r="BU7" s="14">
        <f t="shared" si="2"/>
        <v>22</v>
      </c>
      <c r="BV7" s="15">
        <f t="shared" si="2"/>
        <v>23</v>
      </c>
      <c r="BW7" s="14">
        <f t="shared" si="2"/>
        <v>24</v>
      </c>
      <c r="BX7" s="14">
        <f t="shared" si="2"/>
        <v>25</v>
      </c>
      <c r="BY7" s="14">
        <f t="shared" si="2"/>
        <v>26</v>
      </c>
      <c r="BZ7" s="14">
        <f t="shared" si="2"/>
        <v>27</v>
      </c>
      <c r="CA7" s="14">
        <f t="shared" si="2"/>
        <v>28</v>
      </c>
      <c r="CB7" s="14">
        <f t="shared" si="2"/>
        <v>29</v>
      </c>
      <c r="CC7" s="14">
        <f t="shared" si="2"/>
        <v>30</v>
      </c>
      <c r="CD7" s="14">
        <f t="shared" si="2"/>
        <v>31</v>
      </c>
      <c r="CE7" s="14">
        <f t="shared" si="2"/>
        <v>32</v>
      </c>
      <c r="CF7" s="14">
        <f t="shared" si="2"/>
        <v>33</v>
      </c>
      <c r="CG7" s="14">
        <f t="shared" si="2"/>
        <v>34</v>
      </c>
      <c r="CH7" s="14">
        <f t="shared" si="2"/>
        <v>35</v>
      </c>
      <c r="CI7" s="14">
        <f t="shared" si="2"/>
        <v>36</v>
      </c>
      <c r="CJ7" s="14">
        <f t="shared" si="2"/>
        <v>37</v>
      </c>
      <c r="CK7" s="14">
        <f t="shared" si="2"/>
        <v>38</v>
      </c>
      <c r="CL7" s="14">
        <f t="shared" si="2"/>
        <v>39</v>
      </c>
      <c r="CM7" s="14">
        <f t="shared" si="2"/>
        <v>40</v>
      </c>
      <c r="CN7" s="14">
        <f t="shared" si="2"/>
        <v>41</v>
      </c>
      <c r="CO7" s="16"/>
      <c r="CP7" s="16"/>
    </row>
    <row r="8" spans="1:94" s="21" customFormat="1" ht="33" customHeight="1" thickBot="1">
      <c r="A8" s="170"/>
      <c r="B8" s="296" t="s">
        <v>1</v>
      </c>
      <c r="C8" s="24"/>
      <c r="D8" s="107"/>
      <c r="E8" s="542" t="s">
        <v>247</v>
      </c>
      <c r="F8" s="544" t="s">
        <v>31</v>
      </c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5"/>
      <c r="W8" s="545"/>
      <c r="X8" s="544"/>
      <c r="Y8" s="544"/>
      <c r="Z8" s="544"/>
      <c r="AA8" s="544"/>
      <c r="AB8" s="544"/>
      <c r="AC8" s="546"/>
      <c r="AD8" s="547" t="s">
        <v>28</v>
      </c>
      <c r="AE8" s="548"/>
      <c r="AF8" s="551" t="s">
        <v>443</v>
      </c>
      <c r="AG8" s="542" t="s">
        <v>210</v>
      </c>
      <c r="AH8" s="561" t="s">
        <v>121</v>
      </c>
      <c r="AI8" s="561" t="s">
        <v>122</v>
      </c>
      <c r="AJ8" s="558" t="s">
        <v>268</v>
      </c>
      <c r="AK8" s="565" t="s">
        <v>32</v>
      </c>
      <c r="AL8" s="566"/>
      <c r="AM8" s="566"/>
      <c r="AN8" s="566"/>
      <c r="AO8" s="566"/>
      <c r="AP8" s="566"/>
      <c r="AQ8" s="566"/>
      <c r="AR8" s="566"/>
      <c r="AS8" s="566"/>
      <c r="AT8" s="567"/>
      <c r="AU8" s="567"/>
      <c r="AV8" s="566"/>
      <c r="AW8" s="558" t="s">
        <v>209</v>
      </c>
      <c r="AX8" s="571" t="s">
        <v>4</v>
      </c>
      <c r="AY8" s="572"/>
      <c r="AZ8" s="572"/>
      <c r="BA8" s="572"/>
      <c r="BB8" s="572"/>
      <c r="BC8" s="572"/>
      <c r="BD8" s="572"/>
      <c r="BE8" s="572"/>
      <c r="BF8" s="572"/>
      <c r="BG8" s="572"/>
      <c r="BH8" s="572"/>
      <c r="BI8" s="573"/>
      <c r="BJ8" s="558" t="s">
        <v>211</v>
      </c>
      <c r="BK8" s="547" t="s">
        <v>0</v>
      </c>
      <c r="BL8" s="545"/>
      <c r="BM8" s="545"/>
      <c r="BN8" s="545"/>
      <c r="BO8" s="545"/>
      <c r="BP8" s="545"/>
      <c r="BQ8" s="545"/>
      <c r="BR8" s="545"/>
      <c r="BS8" s="545"/>
      <c r="BT8" s="545"/>
      <c r="BU8" s="545"/>
      <c r="BV8" s="548"/>
      <c r="BW8" s="558" t="s">
        <v>212</v>
      </c>
      <c r="BX8" s="547" t="s">
        <v>29</v>
      </c>
      <c r="BY8" s="545"/>
      <c r="BZ8" s="545"/>
      <c r="CA8" s="545"/>
      <c r="CB8" s="545"/>
      <c r="CC8" s="545"/>
      <c r="CD8" s="545"/>
      <c r="CE8" s="545"/>
      <c r="CF8" s="545"/>
      <c r="CG8" s="545"/>
      <c r="CH8" s="545"/>
      <c r="CI8" s="548"/>
      <c r="CJ8" s="558" t="s">
        <v>213</v>
      </c>
      <c r="CK8" s="554" t="s">
        <v>214</v>
      </c>
      <c r="CL8" s="556" t="s">
        <v>215</v>
      </c>
      <c r="CM8" s="556" t="s">
        <v>216</v>
      </c>
      <c r="CN8" s="556" t="s">
        <v>217</v>
      </c>
      <c r="CO8" s="313" t="s">
        <v>120</v>
      </c>
      <c r="CP8" s="311" t="s">
        <v>119</v>
      </c>
    </row>
    <row r="9" spans="1:94" s="21" customFormat="1" ht="33.75" customHeight="1" thickBot="1">
      <c r="A9" s="170"/>
      <c r="B9" s="295" t="s">
        <v>2</v>
      </c>
      <c r="C9" s="25" t="s">
        <v>9</v>
      </c>
      <c r="D9" s="108" t="s">
        <v>3</v>
      </c>
      <c r="E9" s="543"/>
      <c r="F9" s="553" t="s">
        <v>11</v>
      </c>
      <c r="G9" s="546"/>
      <c r="H9" s="553" t="s">
        <v>12</v>
      </c>
      <c r="I9" s="546"/>
      <c r="J9" s="553" t="s">
        <v>13</v>
      </c>
      <c r="K9" s="546"/>
      <c r="L9" s="553" t="s">
        <v>14</v>
      </c>
      <c r="M9" s="546"/>
      <c r="N9" s="553" t="s">
        <v>15</v>
      </c>
      <c r="O9" s="546"/>
      <c r="P9" s="553" t="s">
        <v>16</v>
      </c>
      <c r="Q9" s="546"/>
      <c r="R9" s="553" t="s">
        <v>17</v>
      </c>
      <c r="S9" s="546"/>
      <c r="T9" s="553" t="s">
        <v>18</v>
      </c>
      <c r="U9" s="546"/>
      <c r="V9" s="553" t="s">
        <v>19</v>
      </c>
      <c r="W9" s="546"/>
      <c r="X9" s="553" t="s">
        <v>20</v>
      </c>
      <c r="Y9" s="546"/>
      <c r="Z9" s="553" t="s">
        <v>21</v>
      </c>
      <c r="AA9" s="546"/>
      <c r="AB9" s="553" t="s">
        <v>22</v>
      </c>
      <c r="AC9" s="546"/>
      <c r="AD9" s="549"/>
      <c r="AE9" s="550"/>
      <c r="AF9" s="552"/>
      <c r="AG9" s="560"/>
      <c r="AH9" s="562"/>
      <c r="AI9" s="562"/>
      <c r="AJ9" s="564"/>
      <c r="AK9" s="568"/>
      <c r="AL9" s="569"/>
      <c r="AM9" s="569"/>
      <c r="AN9" s="569"/>
      <c r="AO9" s="569"/>
      <c r="AP9" s="569"/>
      <c r="AQ9" s="569"/>
      <c r="AR9" s="569"/>
      <c r="AS9" s="569"/>
      <c r="AT9" s="570"/>
      <c r="AU9" s="570"/>
      <c r="AV9" s="569"/>
      <c r="AW9" s="559"/>
      <c r="AX9" s="574"/>
      <c r="AY9" s="575"/>
      <c r="AZ9" s="575"/>
      <c r="BA9" s="575"/>
      <c r="BB9" s="575"/>
      <c r="BC9" s="575"/>
      <c r="BD9" s="575"/>
      <c r="BE9" s="575"/>
      <c r="BF9" s="575"/>
      <c r="BG9" s="575"/>
      <c r="BH9" s="575"/>
      <c r="BI9" s="576"/>
      <c r="BJ9" s="559"/>
      <c r="BK9" s="549"/>
      <c r="BL9" s="577"/>
      <c r="BM9" s="577"/>
      <c r="BN9" s="577"/>
      <c r="BO9" s="577"/>
      <c r="BP9" s="577"/>
      <c r="BQ9" s="577"/>
      <c r="BR9" s="577"/>
      <c r="BS9" s="577"/>
      <c r="BT9" s="577"/>
      <c r="BU9" s="577"/>
      <c r="BV9" s="550"/>
      <c r="BW9" s="559"/>
      <c r="BX9" s="549"/>
      <c r="BY9" s="577"/>
      <c r="BZ9" s="577"/>
      <c r="CA9" s="577"/>
      <c r="CB9" s="577"/>
      <c r="CC9" s="577"/>
      <c r="CD9" s="577"/>
      <c r="CE9" s="577"/>
      <c r="CF9" s="577"/>
      <c r="CG9" s="577"/>
      <c r="CH9" s="577"/>
      <c r="CI9" s="550"/>
      <c r="CJ9" s="559"/>
      <c r="CK9" s="555"/>
      <c r="CL9" s="557"/>
      <c r="CM9" s="557"/>
      <c r="CN9" s="557"/>
      <c r="CO9" s="314">
        <v>2017</v>
      </c>
      <c r="CP9" s="312">
        <v>2017</v>
      </c>
    </row>
    <row r="10" spans="1:94" s="21" customFormat="1" ht="36.75" customHeight="1" thickBot="1">
      <c r="A10" s="170"/>
      <c r="B10" s="297" t="s">
        <v>10</v>
      </c>
      <c r="C10" s="26"/>
      <c r="D10" s="109" t="s">
        <v>1</v>
      </c>
      <c r="E10" s="48">
        <v>1</v>
      </c>
      <c r="F10" s="293" t="s">
        <v>7</v>
      </c>
      <c r="G10" s="17" t="s">
        <v>6</v>
      </c>
      <c r="H10" s="293" t="s">
        <v>7</v>
      </c>
      <c r="I10" s="17" t="s">
        <v>6</v>
      </c>
      <c r="J10" s="293" t="s">
        <v>7</v>
      </c>
      <c r="K10" s="17" t="s">
        <v>6</v>
      </c>
      <c r="L10" s="293" t="s">
        <v>7</v>
      </c>
      <c r="M10" s="17" t="s">
        <v>6</v>
      </c>
      <c r="N10" s="293" t="s">
        <v>7</v>
      </c>
      <c r="O10" s="17" t="s">
        <v>6</v>
      </c>
      <c r="P10" s="293" t="s">
        <v>7</v>
      </c>
      <c r="Q10" s="17" t="s">
        <v>6</v>
      </c>
      <c r="R10" s="293" t="s">
        <v>7</v>
      </c>
      <c r="S10" s="17" t="s">
        <v>6</v>
      </c>
      <c r="T10" s="293" t="s">
        <v>7</v>
      </c>
      <c r="U10" s="17" t="s">
        <v>6</v>
      </c>
      <c r="V10" s="293" t="s">
        <v>7</v>
      </c>
      <c r="W10" s="17" t="s">
        <v>6</v>
      </c>
      <c r="X10" s="293" t="s">
        <v>7</v>
      </c>
      <c r="Y10" s="17" t="s">
        <v>6</v>
      </c>
      <c r="Z10" s="293" t="s">
        <v>7</v>
      </c>
      <c r="AA10" s="17" t="s">
        <v>6</v>
      </c>
      <c r="AB10" s="293" t="s">
        <v>7</v>
      </c>
      <c r="AC10" s="17" t="s">
        <v>6</v>
      </c>
      <c r="AD10" s="293" t="s">
        <v>7</v>
      </c>
      <c r="AE10" s="17" t="s">
        <v>6</v>
      </c>
      <c r="AF10" s="294"/>
      <c r="AG10" s="17">
        <v>1</v>
      </c>
      <c r="AH10" s="563"/>
      <c r="AI10" s="563"/>
      <c r="AJ10" s="17" t="s">
        <v>432</v>
      </c>
      <c r="AK10" s="17" t="s">
        <v>11</v>
      </c>
      <c r="AL10" s="17" t="s">
        <v>12</v>
      </c>
      <c r="AM10" s="17" t="s">
        <v>13</v>
      </c>
      <c r="AN10" s="17" t="s">
        <v>14</v>
      </c>
      <c r="AO10" s="17" t="s">
        <v>15</v>
      </c>
      <c r="AP10" s="17" t="s">
        <v>16</v>
      </c>
      <c r="AQ10" s="17" t="s">
        <v>17</v>
      </c>
      <c r="AR10" s="17" t="s">
        <v>18</v>
      </c>
      <c r="AS10" s="17" t="s">
        <v>19</v>
      </c>
      <c r="AT10" s="18" t="s">
        <v>20</v>
      </c>
      <c r="AU10" s="179" t="s">
        <v>21</v>
      </c>
      <c r="AV10" s="179" t="s">
        <v>22</v>
      </c>
      <c r="AW10" s="48">
        <v>2</v>
      </c>
      <c r="AX10" s="141" t="s">
        <v>11</v>
      </c>
      <c r="AY10" s="141" t="s">
        <v>12</v>
      </c>
      <c r="AZ10" s="141" t="s">
        <v>13</v>
      </c>
      <c r="BA10" s="142" t="s">
        <v>14</v>
      </c>
      <c r="BB10" s="141" t="s">
        <v>15</v>
      </c>
      <c r="BC10" s="141" t="s">
        <v>16</v>
      </c>
      <c r="BD10" s="141" t="s">
        <v>17</v>
      </c>
      <c r="BE10" s="141" t="s">
        <v>18</v>
      </c>
      <c r="BF10" s="141" t="s">
        <v>19</v>
      </c>
      <c r="BG10" s="143" t="s">
        <v>20</v>
      </c>
      <c r="BH10" s="143" t="s">
        <v>21</v>
      </c>
      <c r="BI10" s="143" t="s">
        <v>22</v>
      </c>
      <c r="BJ10" s="48">
        <v>3</v>
      </c>
      <c r="BK10" s="304" t="s">
        <v>11</v>
      </c>
      <c r="BL10" s="17" t="s">
        <v>12</v>
      </c>
      <c r="BM10" s="17" t="s">
        <v>13</v>
      </c>
      <c r="BN10" s="17" t="s">
        <v>14</v>
      </c>
      <c r="BO10" s="17" t="s">
        <v>15</v>
      </c>
      <c r="BP10" s="17" t="s">
        <v>16</v>
      </c>
      <c r="BQ10" s="17" t="s">
        <v>17</v>
      </c>
      <c r="BR10" s="17" t="s">
        <v>18</v>
      </c>
      <c r="BS10" s="17" t="s">
        <v>19</v>
      </c>
      <c r="BT10" s="17" t="s">
        <v>20</v>
      </c>
      <c r="BU10" s="17" t="s">
        <v>21</v>
      </c>
      <c r="BV10" s="17" t="s">
        <v>22</v>
      </c>
      <c r="BW10" s="48">
        <v>4</v>
      </c>
      <c r="BX10" s="304" t="s">
        <v>11</v>
      </c>
      <c r="BY10" s="17" t="s">
        <v>12</v>
      </c>
      <c r="BZ10" s="17" t="s">
        <v>13</v>
      </c>
      <c r="CA10" s="17" t="s">
        <v>14</v>
      </c>
      <c r="CB10" s="17" t="s">
        <v>15</v>
      </c>
      <c r="CC10" s="17" t="s">
        <v>16</v>
      </c>
      <c r="CD10" s="17" t="s">
        <v>17</v>
      </c>
      <c r="CE10" s="17" t="s">
        <v>18</v>
      </c>
      <c r="CF10" s="17" t="s">
        <v>19</v>
      </c>
      <c r="CG10" s="18" t="s">
        <v>20</v>
      </c>
      <c r="CH10" s="18" t="s">
        <v>21</v>
      </c>
      <c r="CI10" s="18" t="s">
        <v>22</v>
      </c>
      <c r="CJ10" s="48">
        <v>5</v>
      </c>
      <c r="CK10" s="305">
        <v>12</v>
      </c>
      <c r="CL10" s="304">
        <v>23</v>
      </c>
      <c r="CM10" s="304">
        <v>34</v>
      </c>
      <c r="CN10" s="304">
        <v>45</v>
      </c>
      <c r="CO10" s="315"/>
      <c r="CP10" s="23"/>
    </row>
    <row r="11" spans="1:94" s="68" customFormat="1" ht="30" customHeight="1" thickBot="1">
      <c r="A11" s="171"/>
      <c r="B11" s="316" t="s">
        <v>33</v>
      </c>
      <c r="C11" s="317">
        <v>10</v>
      </c>
      <c r="D11" s="110" t="s">
        <v>24</v>
      </c>
      <c r="E11" s="318">
        <f t="shared" ref="E11:AJ11" si="3">+E12+E49+E119</f>
        <v>431903616667</v>
      </c>
      <c r="F11" s="318">
        <f t="shared" si="3"/>
        <v>329500000</v>
      </c>
      <c r="G11" s="318">
        <f t="shared" si="3"/>
        <v>329500000</v>
      </c>
      <c r="H11" s="318">
        <f t="shared" si="3"/>
        <v>317600000</v>
      </c>
      <c r="I11" s="318">
        <f t="shared" si="3"/>
        <v>317600000</v>
      </c>
      <c r="J11" s="318">
        <f t="shared" si="3"/>
        <v>43223589</v>
      </c>
      <c r="K11" s="318">
        <f t="shared" si="3"/>
        <v>43223589</v>
      </c>
      <c r="L11" s="318">
        <f t="shared" si="3"/>
        <v>324496256</v>
      </c>
      <c r="M11" s="318">
        <f t="shared" si="3"/>
        <v>324496256</v>
      </c>
      <c r="N11" s="318">
        <f t="shared" si="3"/>
        <v>200000000</v>
      </c>
      <c r="O11" s="318">
        <f t="shared" si="3"/>
        <v>200000000</v>
      </c>
      <c r="P11" s="318">
        <f t="shared" si="3"/>
        <v>1002919338</v>
      </c>
      <c r="Q11" s="318">
        <f t="shared" si="3"/>
        <v>1002919338</v>
      </c>
      <c r="R11" s="318">
        <f t="shared" si="3"/>
        <v>0</v>
      </c>
      <c r="S11" s="318">
        <f t="shared" si="3"/>
        <v>0</v>
      </c>
      <c r="T11" s="318">
        <f t="shared" si="3"/>
        <v>0</v>
      </c>
      <c r="U11" s="318">
        <f t="shared" si="3"/>
        <v>0</v>
      </c>
      <c r="V11" s="318">
        <f t="shared" si="3"/>
        <v>0</v>
      </c>
      <c r="W11" s="318">
        <f t="shared" si="3"/>
        <v>0</v>
      </c>
      <c r="X11" s="318">
        <f t="shared" si="3"/>
        <v>0</v>
      </c>
      <c r="Y11" s="318">
        <f t="shared" si="3"/>
        <v>0</v>
      </c>
      <c r="Z11" s="318">
        <f t="shared" si="3"/>
        <v>0</v>
      </c>
      <c r="AA11" s="318">
        <f t="shared" si="3"/>
        <v>0</v>
      </c>
      <c r="AB11" s="318">
        <f t="shared" si="3"/>
        <v>0</v>
      </c>
      <c r="AC11" s="318">
        <f t="shared" si="3"/>
        <v>0</v>
      </c>
      <c r="AD11" s="318">
        <f t="shared" si="3"/>
        <v>2217739183</v>
      </c>
      <c r="AE11" s="318">
        <f t="shared" si="3"/>
        <v>2217739183</v>
      </c>
      <c r="AF11" s="319">
        <f t="shared" si="3"/>
        <v>0</v>
      </c>
      <c r="AG11" s="318">
        <f t="shared" si="3"/>
        <v>431903616667</v>
      </c>
      <c r="AH11" s="320">
        <f t="shared" si="3"/>
        <v>0</v>
      </c>
      <c r="AI11" s="318">
        <f t="shared" si="3"/>
        <v>383722487878.56</v>
      </c>
      <c r="AJ11" s="318">
        <f t="shared" si="3"/>
        <v>431903616667</v>
      </c>
      <c r="AK11" s="318">
        <f t="shared" ref="AK11:BP11" si="4">+AK12+AK49+AK119</f>
        <v>366878452540.27002</v>
      </c>
      <c r="AL11" s="318">
        <f t="shared" si="4"/>
        <v>5328543016</v>
      </c>
      <c r="AM11" s="318">
        <f t="shared" si="4"/>
        <v>3698316345.29</v>
      </c>
      <c r="AN11" s="318">
        <f t="shared" si="4"/>
        <v>216508734</v>
      </c>
      <c r="AO11" s="318">
        <f t="shared" si="4"/>
        <v>5521970381</v>
      </c>
      <c r="AP11" s="318">
        <f t="shared" si="4"/>
        <v>2078696862</v>
      </c>
      <c r="AQ11" s="318">
        <f t="shared" si="4"/>
        <v>0</v>
      </c>
      <c r="AR11" s="318">
        <f t="shared" si="4"/>
        <v>0</v>
      </c>
      <c r="AS11" s="318">
        <f t="shared" si="4"/>
        <v>0</v>
      </c>
      <c r="AT11" s="318">
        <f t="shared" si="4"/>
        <v>0</v>
      </c>
      <c r="AU11" s="318">
        <f t="shared" si="4"/>
        <v>0</v>
      </c>
      <c r="AV11" s="318">
        <f t="shared" si="4"/>
        <v>0</v>
      </c>
      <c r="AW11" s="318">
        <f t="shared" si="4"/>
        <v>383722487878.56</v>
      </c>
      <c r="AX11" s="318">
        <f t="shared" si="4"/>
        <v>68964342990.119995</v>
      </c>
      <c r="AY11" s="318">
        <f t="shared" si="4"/>
        <v>14771645293.92</v>
      </c>
      <c r="AZ11" s="318">
        <f t="shared" si="4"/>
        <v>107132912532.29001</v>
      </c>
      <c r="BA11" s="318">
        <f t="shared" si="4"/>
        <v>53255953373.199997</v>
      </c>
      <c r="BB11" s="318">
        <f t="shared" si="4"/>
        <v>21075028966</v>
      </c>
      <c r="BC11" s="318">
        <f t="shared" si="4"/>
        <v>22252974833.77</v>
      </c>
      <c r="BD11" s="318">
        <f t="shared" si="4"/>
        <v>0</v>
      </c>
      <c r="BE11" s="318">
        <f t="shared" si="4"/>
        <v>0</v>
      </c>
      <c r="BF11" s="318">
        <f t="shared" si="4"/>
        <v>0</v>
      </c>
      <c r="BG11" s="318">
        <f t="shared" si="4"/>
        <v>0</v>
      </c>
      <c r="BH11" s="318">
        <f t="shared" si="4"/>
        <v>0</v>
      </c>
      <c r="BI11" s="318">
        <f t="shared" si="4"/>
        <v>0</v>
      </c>
      <c r="BJ11" s="318">
        <f t="shared" si="4"/>
        <v>289534371806.29999</v>
      </c>
      <c r="BK11" s="318">
        <f t="shared" si="4"/>
        <v>11819736208</v>
      </c>
      <c r="BL11" s="318">
        <f t="shared" si="4"/>
        <v>28706753735</v>
      </c>
      <c r="BM11" s="318">
        <f t="shared" si="4"/>
        <v>31055770155.799999</v>
      </c>
      <c r="BN11" s="318">
        <f t="shared" si="4"/>
        <v>26740994098</v>
      </c>
      <c r="BO11" s="318">
        <f t="shared" si="4"/>
        <v>32867507283</v>
      </c>
      <c r="BP11" s="318">
        <f t="shared" si="4"/>
        <v>32948008833.43</v>
      </c>
      <c r="BQ11" s="318">
        <f t="shared" ref="BQ11:CN11" si="5">+BQ12+BQ49+BQ119</f>
        <v>0</v>
      </c>
      <c r="BR11" s="318">
        <f t="shared" si="5"/>
        <v>0</v>
      </c>
      <c r="BS11" s="318">
        <f t="shared" si="5"/>
        <v>0</v>
      </c>
      <c r="BT11" s="318">
        <f t="shared" si="5"/>
        <v>0</v>
      </c>
      <c r="BU11" s="318">
        <f t="shared" si="5"/>
        <v>0</v>
      </c>
      <c r="BV11" s="318">
        <f t="shared" si="5"/>
        <v>0</v>
      </c>
      <c r="BW11" s="318">
        <f t="shared" si="5"/>
        <v>164268914750.22998</v>
      </c>
      <c r="BX11" s="318">
        <f t="shared" si="5"/>
        <v>11896005879</v>
      </c>
      <c r="BY11" s="318">
        <f t="shared" si="5"/>
        <v>28782460628</v>
      </c>
      <c r="BZ11" s="318">
        <f t="shared" si="5"/>
        <v>31080173110.799999</v>
      </c>
      <c r="CA11" s="318">
        <f t="shared" si="5"/>
        <v>26461189949</v>
      </c>
      <c r="CB11" s="318">
        <f t="shared" si="5"/>
        <v>32951203185</v>
      </c>
      <c r="CC11" s="318">
        <f t="shared" si="5"/>
        <v>33066182206.43</v>
      </c>
      <c r="CD11" s="318">
        <f t="shared" si="5"/>
        <v>0</v>
      </c>
      <c r="CE11" s="318">
        <f t="shared" si="5"/>
        <v>0</v>
      </c>
      <c r="CF11" s="318">
        <f t="shared" si="5"/>
        <v>0</v>
      </c>
      <c r="CG11" s="318">
        <f t="shared" si="5"/>
        <v>0</v>
      </c>
      <c r="CH11" s="318">
        <f t="shared" ref="CH11" si="6">+CH12+CH49+CH119</f>
        <v>0</v>
      </c>
      <c r="CI11" s="318">
        <f t="shared" si="5"/>
        <v>0</v>
      </c>
      <c r="CJ11" s="318">
        <f t="shared" si="5"/>
        <v>164163461875.22998</v>
      </c>
      <c r="CK11" s="319">
        <f t="shared" si="5"/>
        <v>48181128788.440002</v>
      </c>
      <c r="CL11" s="319">
        <f t="shared" si="5"/>
        <v>94188116072.259995</v>
      </c>
      <c r="CM11" s="319">
        <f t="shared" si="5"/>
        <v>125265457056.07001</v>
      </c>
      <c r="CN11" s="319">
        <f t="shared" si="5"/>
        <v>105452875</v>
      </c>
      <c r="CO11" s="321">
        <f t="shared" ref="CO11:CO47" si="7">IFERROR(AW11/AJ11,0)</f>
        <v>0.88844472023583931</v>
      </c>
      <c r="CP11" s="322">
        <f>IFERROR(BJ11/AJ11,0)</f>
        <v>0.67036801877381025</v>
      </c>
    </row>
    <row r="12" spans="1:94" s="68" customFormat="1" ht="30" customHeight="1" thickBot="1">
      <c r="A12" s="171"/>
      <c r="B12" s="323" t="s">
        <v>430</v>
      </c>
      <c r="C12" s="324">
        <v>10</v>
      </c>
      <c r="D12" s="111" t="s">
        <v>23</v>
      </c>
      <c r="E12" s="325">
        <f t="shared" ref="E12:AJ12" si="8">+E13+E30+E32</f>
        <v>151005016667</v>
      </c>
      <c r="F12" s="325">
        <f t="shared" si="8"/>
        <v>0</v>
      </c>
      <c r="G12" s="325">
        <f t="shared" si="8"/>
        <v>0</v>
      </c>
      <c r="H12" s="325">
        <f t="shared" si="8"/>
        <v>0</v>
      </c>
      <c r="I12" s="325">
        <f t="shared" si="8"/>
        <v>0</v>
      </c>
      <c r="J12" s="325">
        <f t="shared" si="8"/>
        <v>0</v>
      </c>
      <c r="K12" s="325">
        <f t="shared" si="8"/>
        <v>0</v>
      </c>
      <c r="L12" s="325">
        <f t="shared" si="8"/>
        <v>0</v>
      </c>
      <c r="M12" s="325">
        <f t="shared" si="8"/>
        <v>0</v>
      </c>
      <c r="N12" s="325">
        <f t="shared" si="8"/>
        <v>0</v>
      </c>
      <c r="O12" s="325">
        <f t="shared" si="8"/>
        <v>0</v>
      </c>
      <c r="P12" s="325">
        <f t="shared" si="8"/>
        <v>500000000</v>
      </c>
      <c r="Q12" s="325">
        <f t="shared" si="8"/>
        <v>500000000</v>
      </c>
      <c r="R12" s="325">
        <f t="shared" si="8"/>
        <v>0</v>
      </c>
      <c r="S12" s="325">
        <f t="shared" si="8"/>
        <v>0</v>
      </c>
      <c r="T12" s="325">
        <f t="shared" si="8"/>
        <v>0</v>
      </c>
      <c r="U12" s="325">
        <f t="shared" si="8"/>
        <v>0</v>
      </c>
      <c r="V12" s="325">
        <f t="shared" si="8"/>
        <v>0</v>
      </c>
      <c r="W12" s="325">
        <f t="shared" si="8"/>
        <v>0</v>
      </c>
      <c r="X12" s="325">
        <f t="shared" si="8"/>
        <v>0</v>
      </c>
      <c r="Y12" s="325">
        <f t="shared" si="8"/>
        <v>0</v>
      </c>
      <c r="Z12" s="325">
        <f t="shared" si="8"/>
        <v>0</v>
      </c>
      <c r="AA12" s="325">
        <f t="shared" si="8"/>
        <v>0</v>
      </c>
      <c r="AB12" s="325">
        <f t="shared" si="8"/>
        <v>0</v>
      </c>
      <c r="AC12" s="325">
        <f t="shared" si="8"/>
        <v>0</v>
      </c>
      <c r="AD12" s="325">
        <f t="shared" si="8"/>
        <v>500000000</v>
      </c>
      <c r="AE12" s="325">
        <f t="shared" si="8"/>
        <v>500000000</v>
      </c>
      <c r="AF12" s="326">
        <f t="shared" si="8"/>
        <v>0</v>
      </c>
      <c r="AG12" s="325">
        <f t="shared" si="8"/>
        <v>151005016667</v>
      </c>
      <c r="AH12" s="327">
        <f t="shared" si="8"/>
        <v>0</v>
      </c>
      <c r="AI12" s="325">
        <f t="shared" si="8"/>
        <v>150934019096</v>
      </c>
      <c r="AJ12" s="325">
        <f t="shared" si="8"/>
        <v>151005016667</v>
      </c>
      <c r="AK12" s="325">
        <f t="shared" ref="AK12:BP12" si="9">+AK13+AK30+AK32</f>
        <v>150274094440</v>
      </c>
      <c r="AL12" s="325">
        <f t="shared" si="9"/>
        <v>586068501</v>
      </c>
      <c r="AM12" s="325">
        <f t="shared" si="9"/>
        <v>58000000</v>
      </c>
      <c r="AN12" s="325">
        <f t="shared" si="9"/>
        <v>0</v>
      </c>
      <c r="AO12" s="325">
        <f t="shared" si="9"/>
        <v>15856155</v>
      </c>
      <c r="AP12" s="325">
        <f t="shared" si="9"/>
        <v>0</v>
      </c>
      <c r="AQ12" s="325">
        <f t="shared" si="9"/>
        <v>0</v>
      </c>
      <c r="AR12" s="325">
        <f t="shared" si="9"/>
        <v>0</v>
      </c>
      <c r="AS12" s="325">
        <f t="shared" si="9"/>
        <v>0</v>
      </c>
      <c r="AT12" s="325">
        <f t="shared" si="9"/>
        <v>0</v>
      </c>
      <c r="AU12" s="325">
        <f t="shared" si="9"/>
        <v>0</v>
      </c>
      <c r="AV12" s="325">
        <f t="shared" si="9"/>
        <v>0</v>
      </c>
      <c r="AW12" s="325">
        <f t="shared" si="9"/>
        <v>150934019096</v>
      </c>
      <c r="AX12" s="325">
        <f t="shared" si="9"/>
        <v>12241898598</v>
      </c>
      <c r="AY12" s="325">
        <f t="shared" si="9"/>
        <v>11275668725</v>
      </c>
      <c r="AZ12" s="325">
        <f t="shared" si="9"/>
        <v>12000032672</v>
      </c>
      <c r="BA12" s="325">
        <f t="shared" si="9"/>
        <v>11887810136</v>
      </c>
      <c r="BB12" s="325">
        <f t="shared" si="9"/>
        <v>12604745055</v>
      </c>
      <c r="BC12" s="325">
        <f t="shared" si="9"/>
        <v>16309758997</v>
      </c>
      <c r="BD12" s="325">
        <f t="shared" si="9"/>
        <v>0</v>
      </c>
      <c r="BE12" s="325">
        <f t="shared" si="9"/>
        <v>0</v>
      </c>
      <c r="BF12" s="325">
        <f t="shared" si="9"/>
        <v>0</v>
      </c>
      <c r="BG12" s="325">
        <f t="shared" si="9"/>
        <v>0</v>
      </c>
      <c r="BH12" s="325">
        <f t="shared" si="9"/>
        <v>0</v>
      </c>
      <c r="BI12" s="325">
        <f t="shared" si="9"/>
        <v>0</v>
      </c>
      <c r="BJ12" s="325">
        <f t="shared" si="9"/>
        <v>78399158000</v>
      </c>
      <c r="BK12" s="325">
        <f t="shared" si="9"/>
        <v>11452910208</v>
      </c>
      <c r="BL12" s="325">
        <f t="shared" si="9"/>
        <v>11629319955</v>
      </c>
      <c r="BM12" s="325">
        <f t="shared" si="9"/>
        <v>12181376924</v>
      </c>
      <c r="BN12" s="325">
        <f t="shared" si="9"/>
        <v>11970645882</v>
      </c>
      <c r="BO12" s="325">
        <f t="shared" si="9"/>
        <v>12840433399</v>
      </c>
      <c r="BP12" s="325">
        <f t="shared" si="9"/>
        <v>16492712046</v>
      </c>
      <c r="BQ12" s="325">
        <f t="shared" ref="BQ12:BW12" si="10">+BQ13+BQ30+BQ32</f>
        <v>0</v>
      </c>
      <c r="BR12" s="325">
        <f t="shared" si="10"/>
        <v>0</v>
      </c>
      <c r="BS12" s="325">
        <f t="shared" si="10"/>
        <v>0</v>
      </c>
      <c r="BT12" s="325">
        <f t="shared" si="10"/>
        <v>0</v>
      </c>
      <c r="BU12" s="325">
        <f t="shared" si="10"/>
        <v>0</v>
      </c>
      <c r="BV12" s="325">
        <f t="shared" si="10"/>
        <v>0</v>
      </c>
      <c r="BW12" s="325">
        <f t="shared" si="10"/>
        <v>76698888313</v>
      </c>
      <c r="BX12" s="325">
        <v>11620550793</v>
      </c>
      <c r="BY12" s="325">
        <f t="shared" ref="BY12:CN12" si="11">+BY13+BY30+BY32</f>
        <v>11648733465</v>
      </c>
      <c r="BZ12" s="325">
        <f t="shared" si="11"/>
        <v>12181388483</v>
      </c>
      <c r="CA12" s="325">
        <f t="shared" si="11"/>
        <v>11988823210</v>
      </c>
      <c r="CB12" s="325">
        <f t="shared" si="11"/>
        <v>12807738345</v>
      </c>
      <c r="CC12" s="325">
        <f t="shared" si="11"/>
        <v>16512471340</v>
      </c>
      <c r="CD12" s="325">
        <f t="shared" si="11"/>
        <v>0</v>
      </c>
      <c r="CE12" s="325">
        <f t="shared" si="11"/>
        <v>0</v>
      </c>
      <c r="CF12" s="325">
        <f t="shared" si="11"/>
        <v>0</v>
      </c>
      <c r="CG12" s="325">
        <f t="shared" si="11"/>
        <v>0</v>
      </c>
      <c r="CH12" s="325">
        <f t="shared" ref="CH12" si="12">+CH13+CH30+CH32</f>
        <v>0</v>
      </c>
      <c r="CI12" s="325">
        <f t="shared" si="11"/>
        <v>0</v>
      </c>
      <c r="CJ12" s="325">
        <f t="shared" si="11"/>
        <v>76685952553</v>
      </c>
      <c r="CK12" s="326">
        <f t="shared" si="11"/>
        <v>70997571</v>
      </c>
      <c r="CL12" s="326">
        <f t="shared" si="11"/>
        <v>72534861096</v>
      </c>
      <c r="CM12" s="326">
        <f t="shared" si="11"/>
        <v>1700269687</v>
      </c>
      <c r="CN12" s="326">
        <f t="shared" si="11"/>
        <v>12935760</v>
      </c>
      <c r="CO12" s="328">
        <f t="shared" si="7"/>
        <v>0.99952983303093457</v>
      </c>
      <c r="CP12" s="329">
        <f t="shared" ref="CP12:CP47" si="13">IFERROR(BJ12/AJ12,0)</f>
        <v>0.51918247307563137</v>
      </c>
    </row>
    <row r="13" spans="1:94" s="68" customFormat="1" ht="46.5" customHeight="1" outlineLevel="1">
      <c r="A13" s="330"/>
      <c r="B13" s="331" t="s">
        <v>431</v>
      </c>
      <c r="C13" s="332">
        <v>10</v>
      </c>
      <c r="D13" s="333" t="s">
        <v>267</v>
      </c>
      <c r="E13" s="334">
        <f t="shared" ref="E13:AJ13" si="14">+E14+E18+E20+E27</f>
        <v>113327000000</v>
      </c>
      <c r="F13" s="335">
        <f t="shared" si="14"/>
        <v>0</v>
      </c>
      <c r="G13" s="335">
        <f t="shared" si="14"/>
        <v>0</v>
      </c>
      <c r="H13" s="335">
        <f t="shared" si="14"/>
        <v>0</v>
      </c>
      <c r="I13" s="335">
        <f t="shared" si="14"/>
        <v>0</v>
      </c>
      <c r="J13" s="335">
        <f t="shared" si="14"/>
        <v>0</v>
      </c>
      <c r="K13" s="335">
        <f t="shared" si="14"/>
        <v>0</v>
      </c>
      <c r="L13" s="335">
        <f t="shared" si="14"/>
        <v>0</v>
      </c>
      <c r="M13" s="335">
        <f t="shared" si="14"/>
        <v>0</v>
      </c>
      <c r="N13" s="335">
        <f t="shared" si="14"/>
        <v>0</v>
      </c>
      <c r="O13" s="335">
        <f t="shared" si="14"/>
        <v>0</v>
      </c>
      <c r="P13" s="335">
        <f t="shared" si="14"/>
        <v>500000000</v>
      </c>
      <c r="Q13" s="335">
        <f t="shared" si="14"/>
        <v>500000000</v>
      </c>
      <c r="R13" s="335">
        <f t="shared" si="14"/>
        <v>0</v>
      </c>
      <c r="S13" s="335">
        <f t="shared" si="14"/>
        <v>0</v>
      </c>
      <c r="T13" s="335">
        <f t="shared" si="14"/>
        <v>0</v>
      </c>
      <c r="U13" s="335">
        <f t="shared" si="14"/>
        <v>0</v>
      </c>
      <c r="V13" s="335">
        <f t="shared" si="14"/>
        <v>0</v>
      </c>
      <c r="W13" s="335">
        <f t="shared" si="14"/>
        <v>0</v>
      </c>
      <c r="X13" s="335">
        <f t="shared" si="14"/>
        <v>0</v>
      </c>
      <c r="Y13" s="335">
        <f t="shared" si="14"/>
        <v>0</v>
      </c>
      <c r="Z13" s="335">
        <f t="shared" si="14"/>
        <v>0</v>
      </c>
      <c r="AA13" s="335">
        <f t="shared" si="14"/>
        <v>0</v>
      </c>
      <c r="AB13" s="335">
        <f t="shared" si="14"/>
        <v>0</v>
      </c>
      <c r="AC13" s="335">
        <f t="shared" si="14"/>
        <v>0</v>
      </c>
      <c r="AD13" s="335">
        <f t="shared" si="14"/>
        <v>500000000</v>
      </c>
      <c r="AE13" s="335">
        <f t="shared" si="14"/>
        <v>500000000</v>
      </c>
      <c r="AF13" s="335">
        <f t="shared" si="14"/>
        <v>0</v>
      </c>
      <c r="AG13" s="334">
        <f t="shared" si="14"/>
        <v>113327000000</v>
      </c>
      <c r="AH13" s="336">
        <f t="shared" si="14"/>
        <v>0</v>
      </c>
      <c r="AI13" s="335">
        <f t="shared" si="14"/>
        <v>113327000000</v>
      </c>
      <c r="AJ13" s="335">
        <f t="shared" si="14"/>
        <v>113327000000</v>
      </c>
      <c r="AK13" s="335">
        <f t="shared" ref="AK13:BP13" si="15">+AK14+AK18+AK20+AK27</f>
        <v>113327000000</v>
      </c>
      <c r="AL13" s="335">
        <f t="shared" si="15"/>
        <v>0</v>
      </c>
      <c r="AM13" s="335">
        <f t="shared" si="15"/>
        <v>0</v>
      </c>
      <c r="AN13" s="335">
        <f t="shared" si="15"/>
        <v>0</v>
      </c>
      <c r="AO13" s="335">
        <f t="shared" si="15"/>
        <v>0</v>
      </c>
      <c r="AP13" s="334">
        <f t="shared" si="15"/>
        <v>0</v>
      </c>
      <c r="AQ13" s="335">
        <f t="shared" si="15"/>
        <v>0</v>
      </c>
      <c r="AR13" s="335">
        <f t="shared" si="15"/>
        <v>0</v>
      </c>
      <c r="AS13" s="335">
        <f t="shared" si="15"/>
        <v>0</v>
      </c>
      <c r="AT13" s="335">
        <f t="shared" si="15"/>
        <v>0</v>
      </c>
      <c r="AU13" s="335">
        <f t="shared" si="15"/>
        <v>0</v>
      </c>
      <c r="AV13" s="335">
        <f t="shared" si="15"/>
        <v>0</v>
      </c>
      <c r="AW13" s="335">
        <f t="shared" si="15"/>
        <v>113327000000</v>
      </c>
      <c r="AX13" s="335">
        <f t="shared" si="15"/>
        <v>7635520717</v>
      </c>
      <c r="AY13" s="335">
        <f t="shared" si="15"/>
        <v>7942681547</v>
      </c>
      <c r="AZ13" s="335">
        <f t="shared" si="15"/>
        <v>8418562611</v>
      </c>
      <c r="BA13" s="335">
        <f>+BA14+BA18+BA20+BA27</f>
        <v>8807437126</v>
      </c>
      <c r="BB13" s="335">
        <f t="shared" si="15"/>
        <v>9473494544</v>
      </c>
      <c r="BC13" s="335">
        <f t="shared" si="15"/>
        <v>12992056181</v>
      </c>
      <c r="BD13" s="335">
        <f t="shared" si="15"/>
        <v>0</v>
      </c>
      <c r="BE13" s="335">
        <f t="shared" si="15"/>
        <v>0</v>
      </c>
      <c r="BF13" s="335">
        <f t="shared" si="15"/>
        <v>0</v>
      </c>
      <c r="BG13" s="335">
        <f t="shared" si="15"/>
        <v>0</v>
      </c>
      <c r="BH13" s="335">
        <f t="shared" si="15"/>
        <v>0</v>
      </c>
      <c r="BI13" s="335">
        <f t="shared" si="15"/>
        <v>0</v>
      </c>
      <c r="BJ13" s="335">
        <f t="shared" si="15"/>
        <v>57348996543</v>
      </c>
      <c r="BK13" s="335">
        <f t="shared" si="15"/>
        <v>8376209432</v>
      </c>
      <c r="BL13" s="335">
        <f t="shared" si="15"/>
        <v>8530250417</v>
      </c>
      <c r="BM13" s="335">
        <f t="shared" si="15"/>
        <v>9038058944</v>
      </c>
      <c r="BN13" s="335">
        <f t="shared" si="15"/>
        <v>8807437126</v>
      </c>
      <c r="BO13" s="335">
        <f t="shared" si="15"/>
        <v>9473494544</v>
      </c>
      <c r="BP13" s="335">
        <f t="shared" si="15"/>
        <v>12991980920</v>
      </c>
      <c r="BQ13" s="335">
        <f t="shared" ref="BQ13:CN13" si="16">+BQ14+BQ18+BQ20+BQ27</f>
        <v>0</v>
      </c>
      <c r="BR13" s="335">
        <f t="shared" si="16"/>
        <v>0</v>
      </c>
      <c r="BS13" s="335">
        <f t="shared" si="16"/>
        <v>0</v>
      </c>
      <c r="BT13" s="335">
        <f t="shared" si="16"/>
        <v>0</v>
      </c>
      <c r="BU13" s="335">
        <f t="shared" si="16"/>
        <v>0</v>
      </c>
      <c r="BV13" s="335">
        <f t="shared" si="16"/>
        <v>0</v>
      </c>
      <c r="BW13" s="335">
        <f t="shared" si="16"/>
        <v>57348921282</v>
      </c>
      <c r="BX13" s="335">
        <f t="shared" si="16"/>
        <v>8470096934</v>
      </c>
      <c r="BY13" s="335">
        <f t="shared" si="16"/>
        <v>8565978610</v>
      </c>
      <c r="BZ13" s="335">
        <f t="shared" si="16"/>
        <v>9037664910</v>
      </c>
      <c r="CA13" s="335">
        <f t="shared" si="16"/>
        <v>8809705364</v>
      </c>
      <c r="CB13" s="335">
        <f t="shared" si="16"/>
        <v>9473494544</v>
      </c>
      <c r="CC13" s="335">
        <f t="shared" si="16"/>
        <v>12991980920</v>
      </c>
      <c r="CD13" s="335">
        <f t="shared" si="16"/>
        <v>0</v>
      </c>
      <c r="CE13" s="335">
        <f t="shared" si="16"/>
        <v>0</v>
      </c>
      <c r="CF13" s="335">
        <f t="shared" si="16"/>
        <v>0</v>
      </c>
      <c r="CG13" s="335">
        <f t="shared" si="16"/>
        <v>0</v>
      </c>
      <c r="CH13" s="335">
        <f t="shared" ref="CH13" si="17">+CH14+CH18+CH20+CH27</f>
        <v>0</v>
      </c>
      <c r="CI13" s="335">
        <f t="shared" si="16"/>
        <v>0</v>
      </c>
      <c r="CJ13" s="335">
        <f t="shared" si="16"/>
        <v>57348921282</v>
      </c>
      <c r="CK13" s="335">
        <f t="shared" si="16"/>
        <v>0</v>
      </c>
      <c r="CL13" s="335">
        <f t="shared" si="16"/>
        <v>55978003457</v>
      </c>
      <c r="CM13" s="335">
        <f t="shared" si="16"/>
        <v>75261</v>
      </c>
      <c r="CN13" s="335">
        <f t="shared" si="16"/>
        <v>0</v>
      </c>
      <c r="CO13" s="337">
        <f t="shared" si="7"/>
        <v>1</v>
      </c>
      <c r="CP13" s="338">
        <f t="shared" si="13"/>
        <v>0.50604883693206382</v>
      </c>
    </row>
    <row r="14" spans="1:94" s="68" customFormat="1" ht="20.25" customHeight="1" outlineLevel="2">
      <c r="A14" s="339"/>
      <c r="B14" s="155" t="s">
        <v>218</v>
      </c>
      <c r="C14" s="156">
        <v>10</v>
      </c>
      <c r="D14" s="131" t="s">
        <v>219</v>
      </c>
      <c r="E14" s="159">
        <f t="shared" ref="E14:AJ14" si="18">+SUM(E15:E17)</f>
        <v>87215000000</v>
      </c>
      <c r="F14" s="158">
        <f t="shared" si="18"/>
        <v>0</v>
      </c>
      <c r="G14" s="158">
        <f t="shared" si="18"/>
        <v>0</v>
      </c>
      <c r="H14" s="158">
        <f t="shared" si="18"/>
        <v>0</v>
      </c>
      <c r="I14" s="158">
        <f t="shared" si="18"/>
        <v>0</v>
      </c>
      <c r="J14" s="158">
        <f t="shared" si="18"/>
        <v>0</v>
      </c>
      <c r="K14" s="158">
        <f t="shared" si="18"/>
        <v>0</v>
      </c>
      <c r="L14" s="158">
        <f t="shared" si="18"/>
        <v>0</v>
      </c>
      <c r="M14" s="158">
        <f t="shared" si="18"/>
        <v>0</v>
      </c>
      <c r="N14" s="158">
        <f t="shared" si="18"/>
        <v>0</v>
      </c>
      <c r="O14" s="158">
        <f t="shared" si="18"/>
        <v>0</v>
      </c>
      <c r="P14" s="158">
        <f t="shared" si="18"/>
        <v>0</v>
      </c>
      <c r="Q14" s="158">
        <f t="shared" si="18"/>
        <v>0</v>
      </c>
      <c r="R14" s="158">
        <f t="shared" si="18"/>
        <v>0</v>
      </c>
      <c r="S14" s="158">
        <f t="shared" si="18"/>
        <v>0</v>
      </c>
      <c r="T14" s="158">
        <f t="shared" si="18"/>
        <v>0</v>
      </c>
      <c r="U14" s="158">
        <f t="shared" si="18"/>
        <v>0</v>
      </c>
      <c r="V14" s="158">
        <f t="shared" si="18"/>
        <v>0</v>
      </c>
      <c r="W14" s="158">
        <f t="shared" si="18"/>
        <v>0</v>
      </c>
      <c r="X14" s="158">
        <f t="shared" si="18"/>
        <v>0</v>
      </c>
      <c r="Y14" s="158">
        <f t="shared" si="18"/>
        <v>0</v>
      </c>
      <c r="Z14" s="158">
        <f t="shared" si="18"/>
        <v>0</v>
      </c>
      <c r="AA14" s="158">
        <f t="shared" si="18"/>
        <v>0</v>
      </c>
      <c r="AB14" s="158">
        <f t="shared" si="18"/>
        <v>0</v>
      </c>
      <c r="AC14" s="158">
        <f t="shared" si="18"/>
        <v>0</v>
      </c>
      <c r="AD14" s="158">
        <f t="shared" si="18"/>
        <v>0</v>
      </c>
      <c r="AE14" s="159">
        <f t="shared" si="18"/>
        <v>0</v>
      </c>
      <c r="AF14" s="158">
        <f t="shared" si="18"/>
        <v>0</v>
      </c>
      <c r="AG14" s="159">
        <f t="shared" si="18"/>
        <v>87215000000</v>
      </c>
      <c r="AH14" s="157">
        <f t="shared" si="18"/>
        <v>0</v>
      </c>
      <c r="AI14" s="159">
        <f t="shared" si="18"/>
        <v>87215000000</v>
      </c>
      <c r="AJ14" s="159">
        <f t="shared" si="18"/>
        <v>87215000000</v>
      </c>
      <c r="AK14" s="159">
        <f t="shared" ref="AK14:BP14" si="19">+SUM(AK15:AK17)</f>
        <v>87215000000</v>
      </c>
      <c r="AL14" s="159">
        <f t="shared" si="19"/>
        <v>0</v>
      </c>
      <c r="AM14" s="159">
        <f t="shared" si="19"/>
        <v>0</v>
      </c>
      <c r="AN14" s="159">
        <f t="shared" si="19"/>
        <v>0</v>
      </c>
      <c r="AO14" s="158">
        <f t="shared" si="19"/>
        <v>0</v>
      </c>
      <c r="AP14" s="159">
        <f t="shared" si="19"/>
        <v>0</v>
      </c>
      <c r="AQ14" s="225">
        <f t="shared" si="19"/>
        <v>0</v>
      </c>
      <c r="AR14" s="162">
        <f t="shared" si="19"/>
        <v>0</v>
      </c>
      <c r="AS14" s="162">
        <f t="shared" si="19"/>
        <v>0</v>
      </c>
      <c r="AT14" s="162">
        <f t="shared" si="19"/>
        <v>0</v>
      </c>
      <c r="AU14" s="242">
        <f t="shared" si="19"/>
        <v>0</v>
      </c>
      <c r="AV14" s="228">
        <f t="shared" si="19"/>
        <v>0</v>
      </c>
      <c r="AW14" s="159">
        <f t="shared" si="19"/>
        <v>87215000000</v>
      </c>
      <c r="AX14" s="159">
        <f t="shared" si="19"/>
        <v>7188650499</v>
      </c>
      <c r="AY14" s="159">
        <f t="shared" si="19"/>
        <v>7462034473</v>
      </c>
      <c r="AZ14" s="159">
        <f>+SUM(AZ15:AZ17)</f>
        <v>7981485784</v>
      </c>
      <c r="BA14" s="225">
        <f t="shared" si="19"/>
        <v>7753136981</v>
      </c>
      <c r="BB14" s="162">
        <f t="shared" si="19"/>
        <v>8157981527</v>
      </c>
      <c r="BC14" s="162">
        <f t="shared" si="19"/>
        <v>11207667296</v>
      </c>
      <c r="BD14" s="162">
        <f t="shared" si="19"/>
        <v>0</v>
      </c>
      <c r="BE14" s="162">
        <f t="shared" si="19"/>
        <v>0</v>
      </c>
      <c r="BF14" s="162">
        <f t="shared" si="19"/>
        <v>0</v>
      </c>
      <c r="BG14" s="162">
        <f t="shared" si="19"/>
        <v>0</v>
      </c>
      <c r="BH14" s="162">
        <f t="shared" si="19"/>
        <v>0</v>
      </c>
      <c r="BI14" s="228">
        <f t="shared" si="19"/>
        <v>0</v>
      </c>
      <c r="BJ14" s="159">
        <f t="shared" si="19"/>
        <v>49750956560</v>
      </c>
      <c r="BK14" s="340">
        <f t="shared" si="19"/>
        <v>7188650499</v>
      </c>
      <c r="BL14" s="162">
        <f t="shared" si="19"/>
        <v>7462034473</v>
      </c>
      <c r="BM14" s="162">
        <f t="shared" si="19"/>
        <v>7981485784</v>
      </c>
      <c r="BN14" s="162">
        <f t="shared" si="19"/>
        <v>7753136981</v>
      </c>
      <c r="BO14" s="162">
        <f t="shared" si="19"/>
        <v>8157981527</v>
      </c>
      <c r="BP14" s="162">
        <f t="shared" si="19"/>
        <v>11207603840</v>
      </c>
      <c r="BQ14" s="162">
        <f t="shared" ref="BQ14:CN14" si="20">+SUM(BQ15:BQ17)</f>
        <v>0</v>
      </c>
      <c r="BR14" s="162">
        <f t="shared" si="20"/>
        <v>0</v>
      </c>
      <c r="BS14" s="162">
        <f t="shared" si="20"/>
        <v>0</v>
      </c>
      <c r="BT14" s="162">
        <f t="shared" si="20"/>
        <v>0</v>
      </c>
      <c r="BU14" s="162">
        <f t="shared" si="20"/>
        <v>0</v>
      </c>
      <c r="BV14" s="228">
        <f t="shared" si="20"/>
        <v>0</v>
      </c>
      <c r="BW14" s="159">
        <f t="shared" si="20"/>
        <v>49750893104</v>
      </c>
      <c r="BX14" s="340">
        <f t="shared" si="20"/>
        <v>7188650499</v>
      </c>
      <c r="BY14" s="162">
        <f t="shared" si="20"/>
        <v>7460160269</v>
      </c>
      <c r="BZ14" s="162">
        <f t="shared" si="20"/>
        <v>7981091750</v>
      </c>
      <c r="CA14" s="162">
        <f t="shared" si="20"/>
        <v>7755405219</v>
      </c>
      <c r="CB14" s="162">
        <f t="shared" si="20"/>
        <v>8157981527</v>
      </c>
      <c r="CC14" s="162">
        <f t="shared" si="20"/>
        <v>11207603840</v>
      </c>
      <c r="CD14" s="162">
        <f t="shared" si="20"/>
        <v>0</v>
      </c>
      <c r="CE14" s="162">
        <f t="shared" si="20"/>
        <v>0</v>
      </c>
      <c r="CF14" s="162">
        <f t="shared" si="20"/>
        <v>0</v>
      </c>
      <c r="CG14" s="162">
        <f t="shared" si="20"/>
        <v>0</v>
      </c>
      <c r="CH14" s="162">
        <f t="shared" ref="CH14" si="21">+SUM(CH15:CH17)</f>
        <v>0</v>
      </c>
      <c r="CI14" s="228">
        <f t="shared" si="20"/>
        <v>0</v>
      </c>
      <c r="CJ14" s="159">
        <f t="shared" si="20"/>
        <v>49750893104</v>
      </c>
      <c r="CK14" s="160">
        <f t="shared" si="20"/>
        <v>0</v>
      </c>
      <c r="CL14" s="158">
        <f t="shared" si="20"/>
        <v>37464043440</v>
      </c>
      <c r="CM14" s="158">
        <f t="shared" si="20"/>
        <v>63456</v>
      </c>
      <c r="CN14" s="158">
        <f t="shared" si="20"/>
        <v>0</v>
      </c>
      <c r="CO14" s="341">
        <f t="shared" si="7"/>
        <v>1</v>
      </c>
      <c r="CP14" s="342">
        <f t="shared" si="13"/>
        <v>0.57044036645072527</v>
      </c>
    </row>
    <row r="15" spans="1:94" s="27" customFormat="1" ht="18" customHeight="1" outlineLevel="3">
      <c r="A15" s="524" t="s">
        <v>678</v>
      </c>
      <c r="B15" s="192" t="s">
        <v>123</v>
      </c>
      <c r="C15" s="43" t="s">
        <v>84</v>
      </c>
      <c r="D15" s="193" t="s">
        <v>34</v>
      </c>
      <c r="E15" s="31">
        <v>81215000000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>
        <f t="shared" ref="AD15:AE17" si="22">+F15+H15+J15+L15+N15+P15+R15+T15+V15+X15+Z15+AB15</f>
        <v>0</v>
      </c>
      <c r="AE15" s="31">
        <f t="shared" si="22"/>
        <v>0</v>
      </c>
      <c r="AF15" s="226"/>
      <c r="AG15" s="31">
        <f>+E15-AD15+AE15+AF15</f>
        <v>81215000000</v>
      </c>
      <c r="AH15" s="34">
        <v>0</v>
      </c>
      <c r="AI15" s="31">
        <f>+AH15+AW15</f>
        <v>81215000000</v>
      </c>
      <c r="AJ15" s="31">
        <f>+AG15-AH15</f>
        <v>81215000000</v>
      </c>
      <c r="AK15" s="31">
        <v>81215000000</v>
      </c>
      <c r="AL15" s="31">
        <v>0</v>
      </c>
      <c r="AM15" s="31">
        <v>0</v>
      </c>
      <c r="AN15" s="31">
        <v>0</v>
      </c>
      <c r="AO15" s="32">
        <v>0</v>
      </c>
      <c r="AP15" s="31">
        <v>0</v>
      </c>
      <c r="AQ15" s="44"/>
      <c r="AR15" s="39"/>
      <c r="AS15" s="39"/>
      <c r="AT15" s="39"/>
      <c r="AU15" s="190"/>
      <c r="AV15" s="36"/>
      <c r="AW15" s="31">
        <f>+SUM(AK15:AV15)</f>
        <v>81215000000</v>
      </c>
      <c r="AX15" s="31">
        <v>6740674804</v>
      </c>
      <c r="AY15" s="31">
        <v>7231974570</v>
      </c>
      <c r="AZ15" s="31">
        <v>7505832310</v>
      </c>
      <c r="BA15" s="31">
        <v>7439272362</v>
      </c>
      <c r="BB15" s="32">
        <v>7375639529</v>
      </c>
      <c r="BC15" s="39">
        <v>10122537822</v>
      </c>
      <c r="BD15" s="39"/>
      <c r="BE15" s="39"/>
      <c r="BF15" s="39"/>
      <c r="BG15" s="39"/>
      <c r="BH15" s="39"/>
      <c r="BI15" s="36"/>
      <c r="BJ15" s="31">
        <f>+SUM(AX15:BI15)</f>
        <v>46415931397</v>
      </c>
      <c r="BK15" s="35">
        <v>6740674804</v>
      </c>
      <c r="BL15" s="39">
        <v>7231974570</v>
      </c>
      <c r="BM15" s="39">
        <v>7505832310</v>
      </c>
      <c r="BN15" s="39">
        <v>7439272362</v>
      </c>
      <c r="BO15" s="39">
        <v>7375639529</v>
      </c>
      <c r="BP15" s="39">
        <v>10122525131</v>
      </c>
      <c r="BQ15" s="39"/>
      <c r="BR15" s="39"/>
      <c r="BS15" s="39"/>
      <c r="BT15" s="39"/>
      <c r="BU15" s="39"/>
      <c r="BV15" s="36"/>
      <c r="BW15" s="31">
        <f>+SUM(BK15:BV15)</f>
        <v>46415918706</v>
      </c>
      <c r="BX15" s="39">
        <v>6740674804</v>
      </c>
      <c r="BY15" s="39">
        <v>7230100366</v>
      </c>
      <c r="BZ15" s="39">
        <v>7505438276</v>
      </c>
      <c r="CA15" s="39">
        <v>7441540600</v>
      </c>
      <c r="CB15" s="39">
        <v>7375639529</v>
      </c>
      <c r="CC15" s="39">
        <v>10122525131</v>
      </c>
      <c r="CD15" s="39"/>
      <c r="CE15" s="39"/>
      <c r="CF15" s="39"/>
      <c r="CG15" s="39"/>
      <c r="CH15" s="39"/>
      <c r="CI15" s="36"/>
      <c r="CJ15" s="31">
        <f>+SUM(BX15:CI15)</f>
        <v>46415918706</v>
      </c>
      <c r="CK15" s="33">
        <f>+AJ15-AW15</f>
        <v>0</v>
      </c>
      <c r="CL15" s="32">
        <f>+AW15-BJ15</f>
        <v>34799068603</v>
      </c>
      <c r="CM15" s="32">
        <f>+BJ15-BW15</f>
        <v>12691</v>
      </c>
      <c r="CN15" s="32">
        <f>+BW15-CJ15</f>
        <v>0</v>
      </c>
      <c r="CO15" s="343">
        <f>IFERROR(AW15/AJ15,0)</f>
        <v>1</v>
      </c>
      <c r="CP15" s="92">
        <f>IFERROR(BJ15/AJ15,0)</f>
        <v>0.57151919469309853</v>
      </c>
    </row>
    <row r="16" spans="1:94" s="27" customFormat="1" ht="15.75" customHeight="1" outlineLevel="3">
      <c r="A16" s="524" t="s">
        <v>679</v>
      </c>
      <c r="B16" s="192" t="s">
        <v>124</v>
      </c>
      <c r="C16" s="43" t="s">
        <v>84</v>
      </c>
      <c r="D16" s="69" t="s">
        <v>35</v>
      </c>
      <c r="E16" s="31">
        <v>5000000000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>
        <f t="shared" si="22"/>
        <v>0</v>
      </c>
      <c r="AE16" s="31">
        <f t="shared" si="22"/>
        <v>0</v>
      </c>
      <c r="AF16" s="226"/>
      <c r="AG16" s="31">
        <f>+E16-AD16+AE16+AF16</f>
        <v>5000000000</v>
      </c>
      <c r="AH16" s="34">
        <v>0</v>
      </c>
      <c r="AI16" s="31">
        <f>+AH16+AW16</f>
        <v>5000000000</v>
      </c>
      <c r="AJ16" s="31">
        <f>+AG16-AH16</f>
        <v>5000000000</v>
      </c>
      <c r="AK16" s="31">
        <v>5000000000</v>
      </c>
      <c r="AL16" s="31">
        <v>0</v>
      </c>
      <c r="AM16" s="31">
        <v>0</v>
      </c>
      <c r="AN16" s="31">
        <v>0</v>
      </c>
      <c r="AO16" s="32">
        <v>0</v>
      </c>
      <c r="AP16" s="31">
        <v>0</v>
      </c>
      <c r="AQ16" s="44"/>
      <c r="AR16" s="39"/>
      <c r="AS16" s="39"/>
      <c r="AT16" s="39"/>
      <c r="AU16" s="190"/>
      <c r="AV16" s="36"/>
      <c r="AW16" s="31">
        <f>+SUM(AK16:AV16)</f>
        <v>5000000000</v>
      </c>
      <c r="AX16" s="31">
        <v>403474615</v>
      </c>
      <c r="AY16" s="31">
        <v>182003660</v>
      </c>
      <c r="AZ16" s="31">
        <v>408333149</v>
      </c>
      <c r="BA16" s="31">
        <v>246878756</v>
      </c>
      <c r="BB16" s="32">
        <v>706564406</v>
      </c>
      <c r="BC16" s="39">
        <v>964310392</v>
      </c>
      <c r="BD16" s="39"/>
      <c r="BE16" s="39"/>
      <c r="BF16" s="39"/>
      <c r="BG16" s="39"/>
      <c r="BH16" s="39"/>
      <c r="BI16" s="36"/>
      <c r="BJ16" s="31">
        <f>+SUM(AX16:BI16)</f>
        <v>2911564978</v>
      </c>
      <c r="BK16" s="35">
        <v>403474615</v>
      </c>
      <c r="BL16" s="39">
        <v>182003660</v>
      </c>
      <c r="BM16" s="39">
        <v>408333149</v>
      </c>
      <c r="BN16" s="39">
        <v>246878756</v>
      </c>
      <c r="BO16" s="39">
        <v>706564406</v>
      </c>
      <c r="BP16" s="39">
        <v>964310392</v>
      </c>
      <c r="BQ16" s="39"/>
      <c r="BR16" s="39"/>
      <c r="BS16" s="39"/>
      <c r="BT16" s="39"/>
      <c r="BU16" s="39"/>
      <c r="BV16" s="36"/>
      <c r="BW16" s="31">
        <f>+SUM(BK16:BV16)</f>
        <v>2911564978</v>
      </c>
      <c r="BX16" s="39">
        <v>403474615</v>
      </c>
      <c r="BY16" s="39">
        <v>182003660</v>
      </c>
      <c r="BZ16" s="39">
        <v>408333149</v>
      </c>
      <c r="CA16" s="39">
        <v>246878756</v>
      </c>
      <c r="CB16" s="39">
        <v>706564406</v>
      </c>
      <c r="CC16" s="39">
        <v>964310392</v>
      </c>
      <c r="CD16" s="39"/>
      <c r="CE16" s="39"/>
      <c r="CF16" s="39"/>
      <c r="CG16" s="39"/>
      <c r="CH16" s="39"/>
      <c r="CI16" s="36"/>
      <c r="CJ16" s="31">
        <f>+SUM(BX16:CI16)</f>
        <v>2911564978</v>
      </c>
      <c r="CK16" s="33">
        <f>+AJ16-AW16</f>
        <v>0</v>
      </c>
      <c r="CL16" s="32">
        <f>+AW16-BJ16</f>
        <v>2088435022</v>
      </c>
      <c r="CM16" s="32">
        <f>+BJ16-BW16</f>
        <v>0</v>
      </c>
      <c r="CN16" s="32">
        <f>+BW16-CJ16</f>
        <v>0</v>
      </c>
      <c r="CO16" s="343">
        <f t="shared" si="7"/>
        <v>1</v>
      </c>
      <c r="CP16" s="92">
        <f t="shared" si="13"/>
        <v>0.58231299560000005</v>
      </c>
    </row>
    <row r="17" spans="1:94" s="27" customFormat="1" ht="20.25" customHeight="1" outlineLevel="3">
      <c r="A17" s="524" t="s">
        <v>680</v>
      </c>
      <c r="B17" s="45" t="s">
        <v>125</v>
      </c>
      <c r="C17" s="43" t="s">
        <v>84</v>
      </c>
      <c r="D17" s="69" t="s">
        <v>36</v>
      </c>
      <c r="E17" s="31">
        <v>1000000000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>
        <f t="shared" si="22"/>
        <v>0</v>
      </c>
      <c r="AE17" s="31">
        <f t="shared" si="22"/>
        <v>0</v>
      </c>
      <c r="AF17" s="226"/>
      <c r="AG17" s="31">
        <f>+E17-AD17+AE17+AF17</f>
        <v>1000000000</v>
      </c>
      <c r="AH17" s="34">
        <v>0</v>
      </c>
      <c r="AI17" s="31">
        <f>+AH17+AW17</f>
        <v>1000000000</v>
      </c>
      <c r="AJ17" s="31">
        <f>+AG17-AH17</f>
        <v>1000000000</v>
      </c>
      <c r="AK17" s="31">
        <v>1000000000</v>
      </c>
      <c r="AL17" s="31">
        <v>0</v>
      </c>
      <c r="AM17" s="31">
        <v>0</v>
      </c>
      <c r="AN17" s="31">
        <v>0</v>
      </c>
      <c r="AO17" s="32">
        <v>0</v>
      </c>
      <c r="AP17" s="31">
        <v>0</v>
      </c>
      <c r="AQ17" s="44"/>
      <c r="AR17" s="39"/>
      <c r="AS17" s="39"/>
      <c r="AT17" s="39"/>
      <c r="AU17" s="190"/>
      <c r="AV17" s="36"/>
      <c r="AW17" s="31">
        <f>+SUM(AK17:AV17)</f>
        <v>1000000000</v>
      </c>
      <c r="AX17" s="31">
        <v>44501080</v>
      </c>
      <c r="AY17" s="31">
        <v>48056243</v>
      </c>
      <c r="AZ17" s="31">
        <v>67320325</v>
      </c>
      <c r="BA17" s="31">
        <v>66985863</v>
      </c>
      <c r="BB17" s="32">
        <v>75777592</v>
      </c>
      <c r="BC17" s="39">
        <v>120819082</v>
      </c>
      <c r="BD17" s="39"/>
      <c r="BE17" s="39"/>
      <c r="BF17" s="39"/>
      <c r="BG17" s="39"/>
      <c r="BH17" s="39"/>
      <c r="BI17" s="36"/>
      <c r="BJ17" s="31">
        <f>+SUM(AX17:BI17)</f>
        <v>423460185</v>
      </c>
      <c r="BK17" s="35">
        <v>44501080</v>
      </c>
      <c r="BL17" s="39">
        <v>48056243</v>
      </c>
      <c r="BM17" s="39">
        <v>67320325</v>
      </c>
      <c r="BN17" s="39">
        <v>66985863</v>
      </c>
      <c r="BO17" s="39">
        <v>75777592</v>
      </c>
      <c r="BP17" s="39">
        <v>120768317</v>
      </c>
      <c r="BQ17" s="39"/>
      <c r="BR17" s="39"/>
      <c r="BS17" s="39"/>
      <c r="BT17" s="39"/>
      <c r="BU17" s="39"/>
      <c r="BV17" s="36"/>
      <c r="BW17" s="31">
        <f>+SUM(BK17:BV17)</f>
        <v>423409420</v>
      </c>
      <c r="BX17" s="39">
        <v>44501080</v>
      </c>
      <c r="BY17" s="39">
        <v>48056243</v>
      </c>
      <c r="BZ17" s="39">
        <v>67320325</v>
      </c>
      <c r="CA17" s="39">
        <v>66985863</v>
      </c>
      <c r="CB17" s="39">
        <v>75777592</v>
      </c>
      <c r="CC17" s="39">
        <v>120768317</v>
      </c>
      <c r="CD17" s="39"/>
      <c r="CE17" s="39"/>
      <c r="CF17" s="39"/>
      <c r="CG17" s="39"/>
      <c r="CH17" s="39"/>
      <c r="CI17" s="36"/>
      <c r="CJ17" s="31">
        <f>+SUM(BX17:CI17)</f>
        <v>423409420</v>
      </c>
      <c r="CK17" s="33">
        <f>+AJ17-AW17</f>
        <v>0</v>
      </c>
      <c r="CL17" s="32">
        <f>+AW17-BJ17</f>
        <v>576539815</v>
      </c>
      <c r="CM17" s="32">
        <f>+BJ17-BW17</f>
        <v>50765</v>
      </c>
      <c r="CN17" s="32">
        <f>+BW17-CJ17</f>
        <v>0</v>
      </c>
      <c r="CO17" s="343">
        <f t="shared" si="7"/>
        <v>1</v>
      </c>
      <c r="CP17" s="92">
        <f t="shared" si="13"/>
        <v>0.42346018499999999</v>
      </c>
    </row>
    <row r="18" spans="1:94" s="68" customFormat="1" ht="20.25" customHeight="1" outlineLevel="2">
      <c r="A18" s="339"/>
      <c r="B18" s="155" t="s">
        <v>221</v>
      </c>
      <c r="C18" s="156">
        <v>10</v>
      </c>
      <c r="D18" s="131" t="s">
        <v>220</v>
      </c>
      <c r="E18" s="159">
        <f t="shared" ref="E18:AJ18" si="23">+E19</f>
        <v>1525000000</v>
      </c>
      <c r="F18" s="158">
        <f t="shared" si="23"/>
        <v>0</v>
      </c>
      <c r="G18" s="158">
        <f t="shared" si="23"/>
        <v>0</v>
      </c>
      <c r="H18" s="158">
        <f t="shared" si="23"/>
        <v>0</v>
      </c>
      <c r="I18" s="158">
        <f t="shared" si="23"/>
        <v>0</v>
      </c>
      <c r="J18" s="158">
        <f t="shared" si="23"/>
        <v>0</v>
      </c>
      <c r="K18" s="158">
        <f t="shared" si="23"/>
        <v>0</v>
      </c>
      <c r="L18" s="158">
        <f t="shared" si="23"/>
        <v>0</v>
      </c>
      <c r="M18" s="158">
        <f t="shared" si="23"/>
        <v>0</v>
      </c>
      <c r="N18" s="158">
        <f t="shared" si="23"/>
        <v>0</v>
      </c>
      <c r="O18" s="158">
        <f t="shared" si="23"/>
        <v>0</v>
      </c>
      <c r="P18" s="158">
        <f t="shared" si="23"/>
        <v>0</v>
      </c>
      <c r="Q18" s="158">
        <f t="shared" si="23"/>
        <v>0</v>
      </c>
      <c r="R18" s="158">
        <f t="shared" si="23"/>
        <v>0</v>
      </c>
      <c r="S18" s="158">
        <f t="shared" si="23"/>
        <v>0</v>
      </c>
      <c r="T18" s="158">
        <f t="shared" si="23"/>
        <v>0</v>
      </c>
      <c r="U18" s="158">
        <f t="shared" si="23"/>
        <v>0</v>
      </c>
      <c r="V18" s="158">
        <f t="shared" si="23"/>
        <v>0</v>
      </c>
      <c r="W18" s="158">
        <f t="shared" si="23"/>
        <v>0</v>
      </c>
      <c r="X18" s="158">
        <f t="shared" si="23"/>
        <v>0</v>
      </c>
      <c r="Y18" s="158">
        <f t="shared" si="23"/>
        <v>0</v>
      </c>
      <c r="Z18" s="158">
        <f t="shared" si="23"/>
        <v>0</v>
      </c>
      <c r="AA18" s="158">
        <f t="shared" si="23"/>
        <v>0</v>
      </c>
      <c r="AB18" s="158">
        <f t="shared" si="23"/>
        <v>0</v>
      </c>
      <c r="AC18" s="158">
        <f t="shared" si="23"/>
        <v>0</v>
      </c>
      <c r="AD18" s="158">
        <f t="shared" si="23"/>
        <v>0</v>
      </c>
      <c r="AE18" s="159">
        <f t="shared" si="23"/>
        <v>0</v>
      </c>
      <c r="AF18" s="158">
        <f t="shared" si="23"/>
        <v>0</v>
      </c>
      <c r="AG18" s="159">
        <f t="shared" si="23"/>
        <v>1525000000</v>
      </c>
      <c r="AH18" s="157">
        <f t="shared" si="23"/>
        <v>0</v>
      </c>
      <c r="AI18" s="159">
        <f t="shared" si="23"/>
        <v>1525000000</v>
      </c>
      <c r="AJ18" s="159">
        <f t="shared" si="23"/>
        <v>1525000000</v>
      </c>
      <c r="AK18" s="159">
        <f t="shared" ref="AK18:BP18" si="24">+AK19</f>
        <v>1525000000</v>
      </c>
      <c r="AL18" s="159">
        <f t="shared" si="24"/>
        <v>0</v>
      </c>
      <c r="AM18" s="159">
        <f t="shared" si="24"/>
        <v>0</v>
      </c>
      <c r="AN18" s="159">
        <f t="shared" si="24"/>
        <v>0</v>
      </c>
      <c r="AO18" s="158">
        <f t="shared" si="24"/>
        <v>0</v>
      </c>
      <c r="AP18" s="159">
        <f t="shared" si="24"/>
        <v>0</v>
      </c>
      <c r="AQ18" s="225">
        <f t="shared" si="24"/>
        <v>0</v>
      </c>
      <c r="AR18" s="162">
        <f t="shared" si="24"/>
        <v>0</v>
      </c>
      <c r="AS18" s="162">
        <f t="shared" si="24"/>
        <v>0</v>
      </c>
      <c r="AT18" s="162">
        <f t="shared" si="24"/>
        <v>0</v>
      </c>
      <c r="AU18" s="242">
        <f t="shared" si="24"/>
        <v>0</v>
      </c>
      <c r="AV18" s="228">
        <f t="shared" si="24"/>
        <v>0</v>
      </c>
      <c r="AW18" s="159">
        <f t="shared" si="24"/>
        <v>1525000000</v>
      </c>
      <c r="AX18" s="159">
        <v>134785242</v>
      </c>
      <c r="AY18" s="159">
        <v>136780332</v>
      </c>
      <c r="AZ18" s="159">
        <v>131153680</v>
      </c>
      <c r="BA18" s="225">
        <f t="shared" si="24"/>
        <v>135320874</v>
      </c>
      <c r="BB18" s="162">
        <f t="shared" si="24"/>
        <v>133476289</v>
      </c>
      <c r="BC18" s="162">
        <f t="shared" si="24"/>
        <v>187674746</v>
      </c>
      <c r="BD18" s="162">
        <f t="shared" si="24"/>
        <v>0</v>
      </c>
      <c r="BE18" s="162">
        <f t="shared" si="24"/>
        <v>0</v>
      </c>
      <c r="BF18" s="162">
        <f t="shared" si="24"/>
        <v>0</v>
      </c>
      <c r="BG18" s="162">
        <f t="shared" si="24"/>
        <v>0</v>
      </c>
      <c r="BH18" s="162">
        <f t="shared" si="24"/>
        <v>0</v>
      </c>
      <c r="BI18" s="228">
        <f t="shared" si="24"/>
        <v>0</v>
      </c>
      <c r="BJ18" s="159">
        <f t="shared" si="24"/>
        <v>859191163</v>
      </c>
      <c r="BK18" s="340">
        <v>100087281</v>
      </c>
      <c r="BL18" s="162">
        <v>136599150</v>
      </c>
      <c r="BM18" s="162">
        <f>+BM19</f>
        <v>131153680</v>
      </c>
      <c r="BN18" s="162">
        <f t="shared" si="24"/>
        <v>135320874</v>
      </c>
      <c r="BO18" s="162">
        <f t="shared" si="24"/>
        <v>133476289</v>
      </c>
      <c r="BP18" s="162">
        <f t="shared" si="24"/>
        <v>187674746</v>
      </c>
      <c r="BQ18" s="162">
        <f t="shared" ref="BQ18:CN18" si="25">+BQ19</f>
        <v>0</v>
      </c>
      <c r="BR18" s="162">
        <f t="shared" si="25"/>
        <v>0</v>
      </c>
      <c r="BS18" s="162">
        <f t="shared" si="25"/>
        <v>0</v>
      </c>
      <c r="BT18" s="162">
        <f t="shared" si="25"/>
        <v>0</v>
      </c>
      <c r="BU18" s="162">
        <f t="shared" si="25"/>
        <v>0</v>
      </c>
      <c r="BV18" s="228">
        <f t="shared" si="25"/>
        <v>0</v>
      </c>
      <c r="BW18" s="159">
        <f t="shared" si="25"/>
        <v>859191163</v>
      </c>
      <c r="BX18" s="340">
        <f t="shared" si="25"/>
        <v>134785242</v>
      </c>
      <c r="BY18" s="162">
        <f t="shared" si="25"/>
        <v>136780332</v>
      </c>
      <c r="BZ18" s="162">
        <f t="shared" si="25"/>
        <v>131153680</v>
      </c>
      <c r="CA18" s="162">
        <f t="shared" si="25"/>
        <v>135320874</v>
      </c>
      <c r="CB18" s="162">
        <f t="shared" si="25"/>
        <v>133476289</v>
      </c>
      <c r="CC18" s="162">
        <f t="shared" si="25"/>
        <v>187674746</v>
      </c>
      <c r="CD18" s="162">
        <f t="shared" si="25"/>
        <v>0</v>
      </c>
      <c r="CE18" s="162">
        <f t="shared" si="25"/>
        <v>0</v>
      </c>
      <c r="CF18" s="162">
        <f t="shared" si="25"/>
        <v>0</v>
      </c>
      <c r="CG18" s="162">
        <f t="shared" si="25"/>
        <v>0</v>
      </c>
      <c r="CH18" s="162">
        <f t="shared" si="25"/>
        <v>0</v>
      </c>
      <c r="CI18" s="228">
        <f t="shared" si="25"/>
        <v>0</v>
      </c>
      <c r="CJ18" s="159">
        <f t="shared" si="25"/>
        <v>859191163</v>
      </c>
      <c r="CK18" s="160">
        <f t="shared" si="25"/>
        <v>0</v>
      </c>
      <c r="CL18" s="158">
        <f t="shared" si="25"/>
        <v>665808837</v>
      </c>
      <c r="CM18" s="158">
        <f t="shared" si="25"/>
        <v>0</v>
      </c>
      <c r="CN18" s="158">
        <f t="shared" si="25"/>
        <v>0</v>
      </c>
      <c r="CO18" s="341">
        <f t="shared" si="7"/>
        <v>1</v>
      </c>
      <c r="CP18" s="342">
        <f t="shared" si="13"/>
        <v>0.56340404131147537</v>
      </c>
    </row>
    <row r="19" spans="1:94" s="27" customFormat="1" ht="18" customHeight="1" outlineLevel="3">
      <c r="A19" s="524" t="s">
        <v>681</v>
      </c>
      <c r="B19" s="134" t="s">
        <v>126</v>
      </c>
      <c r="C19" s="132" t="s">
        <v>84</v>
      </c>
      <c r="D19" s="133" t="s">
        <v>37</v>
      </c>
      <c r="E19" s="31">
        <v>1525000000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135">
        <f>+F19+H19+J19+L19+N19+P19+R19+T19+V19+X19+Z19+AB19</f>
        <v>0</v>
      </c>
      <c r="AE19" s="38">
        <f>+G19+I19+K19+M19+O19+Q19+S19+U19+W19+Y19+AA19+AC19</f>
        <v>0</v>
      </c>
      <c r="AF19" s="227"/>
      <c r="AG19" s="31">
        <f>+E19-AD19+AE19+AF19</f>
        <v>1525000000</v>
      </c>
      <c r="AH19" s="144"/>
      <c r="AI19" s="31">
        <f>+AH19+AW19</f>
        <v>1525000000</v>
      </c>
      <c r="AJ19" s="31">
        <f>+AG19-AH19</f>
        <v>1525000000</v>
      </c>
      <c r="AK19" s="31">
        <v>1525000000</v>
      </c>
      <c r="AL19" s="31">
        <v>0</v>
      </c>
      <c r="AM19" s="38">
        <v>0</v>
      </c>
      <c r="AN19" s="38">
        <v>0</v>
      </c>
      <c r="AO19" s="135">
        <v>0</v>
      </c>
      <c r="AP19" s="31">
        <v>0</v>
      </c>
      <c r="AQ19" s="47">
        <v>0</v>
      </c>
      <c r="AR19" s="41">
        <v>0</v>
      </c>
      <c r="AS19" s="41">
        <v>0</v>
      </c>
      <c r="AT19" s="41">
        <v>0</v>
      </c>
      <c r="AU19" s="185">
        <v>0</v>
      </c>
      <c r="AV19" s="137"/>
      <c r="AW19" s="38">
        <f>+SUM(AK19:AV19)</f>
        <v>1525000000</v>
      </c>
      <c r="AX19" s="31">
        <v>134785242</v>
      </c>
      <c r="AY19" s="31">
        <v>136780332</v>
      </c>
      <c r="AZ19" s="31">
        <v>131153680</v>
      </c>
      <c r="BA19" s="31">
        <v>135320874</v>
      </c>
      <c r="BB19" s="32">
        <v>133476289</v>
      </c>
      <c r="BC19" s="41">
        <v>187674746</v>
      </c>
      <c r="BD19" s="41"/>
      <c r="BE19" s="41"/>
      <c r="BF19" s="41"/>
      <c r="BG19" s="41"/>
      <c r="BH19" s="41"/>
      <c r="BI19" s="137"/>
      <c r="BJ19" s="31">
        <f>+SUM(AX19:BI19)</f>
        <v>859191163</v>
      </c>
      <c r="BK19" s="35">
        <v>134785242</v>
      </c>
      <c r="BL19" s="39">
        <v>136780332</v>
      </c>
      <c r="BM19" s="39">
        <v>131153680</v>
      </c>
      <c r="BN19" s="39">
        <v>135320874</v>
      </c>
      <c r="BO19" s="39">
        <v>133476289</v>
      </c>
      <c r="BP19" s="41">
        <v>187674746</v>
      </c>
      <c r="BQ19" s="41"/>
      <c r="BR19" s="41"/>
      <c r="BS19" s="41"/>
      <c r="BT19" s="41"/>
      <c r="BU19" s="41"/>
      <c r="BV19" s="137"/>
      <c r="BW19" s="31">
        <f>+SUM(BK19:BV19)</f>
        <v>859191163</v>
      </c>
      <c r="BX19" s="39">
        <v>134785242</v>
      </c>
      <c r="BY19" s="39">
        <v>136780332</v>
      </c>
      <c r="BZ19" s="39">
        <v>131153680</v>
      </c>
      <c r="CA19" s="39">
        <v>135320874</v>
      </c>
      <c r="CB19" s="39">
        <v>133476289</v>
      </c>
      <c r="CC19" s="41">
        <v>187674746</v>
      </c>
      <c r="CD19" s="41"/>
      <c r="CE19" s="41"/>
      <c r="CF19" s="41"/>
      <c r="CG19" s="128"/>
      <c r="CH19" s="128"/>
      <c r="CI19" s="137"/>
      <c r="CJ19" s="31">
        <f>+SUM(BX19:CI19)</f>
        <v>859191163</v>
      </c>
      <c r="CK19" s="33">
        <f>+AJ19-AW19</f>
        <v>0</v>
      </c>
      <c r="CL19" s="32">
        <f>+AW19-BJ19</f>
        <v>665808837</v>
      </c>
      <c r="CM19" s="32">
        <f>+BJ19-BW19</f>
        <v>0</v>
      </c>
      <c r="CN19" s="32">
        <f>+BW19-CJ19</f>
        <v>0</v>
      </c>
      <c r="CO19" s="343">
        <f t="shared" si="7"/>
        <v>1</v>
      </c>
      <c r="CP19" s="92">
        <f t="shared" si="13"/>
        <v>0.56340404131147537</v>
      </c>
    </row>
    <row r="20" spans="1:94" s="68" customFormat="1" ht="20.25" customHeight="1" outlineLevel="2">
      <c r="A20" s="339"/>
      <c r="B20" s="155" t="s">
        <v>822</v>
      </c>
      <c r="C20" s="156">
        <v>10</v>
      </c>
      <c r="D20" s="131" t="s">
        <v>222</v>
      </c>
      <c r="E20" s="159">
        <f t="shared" ref="E20:AW20" si="26">+SUM(E21:E26)</f>
        <v>24015000000</v>
      </c>
      <c r="F20" s="158">
        <f t="shared" si="26"/>
        <v>0</v>
      </c>
      <c r="G20" s="158">
        <f t="shared" si="26"/>
        <v>0</v>
      </c>
      <c r="H20" s="158">
        <f t="shared" si="26"/>
        <v>0</v>
      </c>
      <c r="I20" s="158">
        <f t="shared" si="26"/>
        <v>0</v>
      </c>
      <c r="J20" s="158">
        <f t="shared" si="26"/>
        <v>0</v>
      </c>
      <c r="K20" s="158">
        <f t="shared" si="26"/>
        <v>0</v>
      </c>
      <c r="L20" s="158">
        <f t="shared" si="26"/>
        <v>0</v>
      </c>
      <c r="M20" s="158">
        <f t="shared" si="26"/>
        <v>0</v>
      </c>
      <c r="N20" s="158">
        <f t="shared" si="26"/>
        <v>0</v>
      </c>
      <c r="O20" s="158">
        <f t="shared" si="26"/>
        <v>0</v>
      </c>
      <c r="P20" s="158">
        <f t="shared" si="26"/>
        <v>500000000</v>
      </c>
      <c r="Q20" s="158">
        <f t="shared" si="26"/>
        <v>500000000</v>
      </c>
      <c r="R20" s="158">
        <f t="shared" si="26"/>
        <v>0</v>
      </c>
      <c r="S20" s="158">
        <f t="shared" si="26"/>
        <v>0</v>
      </c>
      <c r="T20" s="158">
        <f t="shared" si="26"/>
        <v>0</v>
      </c>
      <c r="U20" s="158">
        <f t="shared" si="26"/>
        <v>0</v>
      </c>
      <c r="V20" s="158">
        <f t="shared" si="26"/>
        <v>0</v>
      </c>
      <c r="W20" s="158">
        <f t="shared" si="26"/>
        <v>0</v>
      </c>
      <c r="X20" s="158">
        <f t="shared" si="26"/>
        <v>0</v>
      </c>
      <c r="Y20" s="158">
        <f t="shared" si="26"/>
        <v>0</v>
      </c>
      <c r="Z20" s="158">
        <f t="shared" si="26"/>
        <v>0</v>
      </c>
      <c r="AA20" s="158">
        <f t="shared" si="26"/>
        <v>0</v>
      </c>
      <c r="AB20" s="158">
        <f t="shared" si="26"/>
        <v>0</v>
      </c>
      <c r="AC20" s="158">
        <f t="shared" si="26"/>
        <v>0</v>
      </c>
      <c r="AD20" s="158">
        <f t="shared" si="26"/>
        <v>500000000</v>
      </c>
      <c r="AE20" s="159">
        <f t="shared" si="26"/>
        <v>500000000</v>
      </c>
      <c r="AF20" s="158">
        <f t="shared" si="26"/>
        <v>0</v>
      </c>
      <c r="AG20" s="159">
        <f t="shared" si="26"/>
        <v>24015000000</v>
      </c>
      <c r="AH20" s="157">
        <f t="shared" si="26"/>
        <v>0</v>
      </c>
      <c r="AI20" s="159">
        <f t="shared" si="26"/>
        <v>24015000000</v>
      </c>
      <c r="AJ20" s="159">
        <f t="shared" si="26"/>
        <v>24015000000</v>
      </c>
      <c r="AK20" s="159">
        <f t="shared" si="26"/>
        <v>24015000000</v>
      </c>
      <c r="AL20" s="159">
        <f t="shared" si="26"/>
        <v>0</v>
      </c>
      <c r="AM20" s="159">
        <f t="shared" si="26"/>
        <v>0</v>
      </c>
      <c r="AN20" s="159">
        <f t="shared" si="26"/>
        <v>0</v>
      </c>
      <c r="AO20" s="158">
        <f t="shared" si="26"/>
        <v>0</v>
      </c>
      <c r="AP20" s="159">
        <f t="shared" si="26"/>
        <v>0</v>
      </c>
      <c r="AQ20" s="225">
        <f t="shared" si="26"/>
        <v>0</v>
      </c>
      <c r="AR20" s="162">
        <f t="shared" si="26"/>
        <v>0</v>
      </c>
      <c r="AS20" s="162">
        <f>+SUM(AS21:AS26)</f>
        <v>0</v>
      </c>
      <c r="AT20" s="162">
        <f>+SUM(AT21:AT26)</f>
        <v>0</v>
      </c>
      <c r="AU20" s="242">
        <f>+SUM(AU21:AU26)</f>
        <v>0</v>
      </c>
      <c r="AV20" s="228">
        <f t="shared" si="26"/>
        <v>0</v>
      </c>
      <c r="AW20" s="159">
        <f t="shared" si="26"/>
        <v>24015000000</v>
      </c>
      <c r="AX20" s="159">
        <v>252895435</v>
      </c>
      <c r="AY20" s="159">
        <v>270037498</v>
      </c>
      <c r="AZ20" s="159">
        <v>269280893</v>
      </c>
      <c r="BA20" s="225">
        <f>+BA21+BA22+BA23+BA24+BA25+BA26</f>
        <v>869466264</v>
      </c>
      <c r="BB20" s="225">
        <f>+BB21+BB22+BB23+BB24+BB25+BB26</f>
        <v>1152841714</v>
      </c>
      <c r="BC20" s="159">
        <f t="shared" ref="BC20" si="27">+SUM(BC21:BC26)</f>
        <v>1551699270</v>
      </c>
      <c r="BD20" s="162"/>
      <c r="BE20" s="162"/>
      <c r="BF20" s="162"/>
      <c r="BG20" s="162"/>
      <c r="BH20" s="162"/>
      <c r="BI20" s="228"/>
      <c r="BJ20" s="159">
        <f>+SUM(BJ21:BJ26)</f>
        <v>6445464891</v>
      </c>
      <c r="BK20" s="340">
        <f>+BK21+BK22+BK23+BK24+BK25+BK26</f>
        <v>1087471652</v>
      </c>
      <c r="BL20" s="340">
        <f t="shared" ref="BL20:BN20" si="28">+BL21+BL22+BL23+BL24+BL25+BL26</f>
        <v>895208765</v>
      </c>
      <c r="BM20" s="340">
        <f t="shared" si="28"/>
        <v>888777226</v>
      </c>
      <c r="BN20" s="340">
        <f t="shared" si="28"/>
        <v>869466264</v>
      </c>
      <c r="BO20" s="162">
        <f t="shared" ref="BO20:CN20" si="29">+SUM(BO21:BO26)</f>
        <v>1152841714</v>
      </c>
      <c r="BP20" s="162">
        <f t="shared" si="29"/>
        <v>1551694445</v>
      </c>
      <c r="BQ20" s="162">
        <f t="shared" si="29"/>
        <v>0</v>
      </c>
      <c r="BR20" s="162">
        <f t="shared" si="29"/>
        <v>0</v>
      </c>
      <c r="BS20" s="162">
        <f t="shared" si="29"/>
        <v>0</v>
      </c>
      <c r="BT20" s="162">
        <f t="shared" si="29"/>
        <v>0</v>
      </c>
      <c r="BU20" s="162">
        <f t="shared" si="29"/>
        <v>0</v>
      </c>
      <c r="BV20" s="228">
        <f t="shared" si="29"/>
        <v>0</v>
      </c>
      <c r="BW20" s="159">
        <f t="shared" si="29"/>
        <v>6445460066</v>
      </c>
      <c r="BX20" s="340">
        <f>+BX21+BX22+BX23+BX24+BX25+BX26</f>
        <v>1087471652</v>
      </c>
      <c r="BY20" s="340">
        <f t="shared" ref="BY20:CA20" si="30">+BY21+BY22+BY23+BY24+BY25+BY26</f>
        <v>895208765</v>
      </c>
      <c r="BZ20" s="340">
        <f t="shared" si="30"/>
        <v>888777226</v>
      </c>
      <c r="CA20" s="340">
        <f t="shared" si="30"/>
        <v>869466264</v>
      </c>
      <c r="CB20" s="162">
        <f t="shared" si="29"/>
        <v>1152841714</v>
      </c>
      <c r="CC20" s="162">
        <f t="shared" si="29"/>
        <v>1551694445</v>
      </c>
      <c r="CD20" s="162">
        <f t="shared" si="29"/>
        <v>0</v>
      </c>
      <c r="CE20" s="162">
        <f t="shared" si="29"/>
        <v>0</v>
      </c>
      <c r="CF20" s="162">
        <f t="shared" si="29"/>
        <v>0</v>
      </c>
      <c r="CG20" s="162">
        <f t="shared" si="29"/>
        <v>0</v>
      </c>
      <c r="CH20" s="162">
        <f t="shared" ref="CH20" si="31">+SUM(CH21:CH26)</f>
        <v>0</v>
      </c>
      <c r="CI20" s="228">
        <f t="shared" si="29"/>
        <v>0</v>
      </c>
      <c r="CJ20" s="159">
        <f t="shared" si="29"/>
        <v>6445460066</v>
      </c>
      <c r="CK20" s="160">
        <f t="shared" si="29"/>
        <v>0</v>
      </c>
      <c r="CL20" s="158">
        <f t="shared" si="29"/>
        <v>17569535109</v>
      </c>
      <c r="CM20" s="158">
        <f t="shared" si="29"/>
        <v>4825</v>
      </c>
      <c r="CN20" s="158">
        <f t="shared" si="29"/>
        <v>0</v>
      </c>
      <c r="CO20" s="341">
        <f t="shared" si="7"/>
        <v>1</v>
      </c>
      <c r="CP20" s="342">
        <f t="shared" si="13"/>
        <v>0.26839329131792627</v>
      </c>
    </row>
    <row r="21" spans="1:94" s="27" customFormat="1" ht="18" customHeight="1" outlineLevel="3">
      <c r="A21" s="524" t="s">
        <v>682</v>
      </c>
      <c r="B21" s="45" t="s">
        <v>127</v>
      </c>
      <c r="C21" s="43" t="s">
        <v>84</v>
      </c>
      <c r="D21" s="69" t="s">
        <v>38</v>
      </c>
      <c r="E21" s="31">
        <v>3150962889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135">
        <f t="shared" ref="AD21:AE26" si="32">+F21+H21+J21+L21+N21+P21+R21+T21+V21+X21+Z21+AB21</f>
        <v>0</v>
      </c>
      <c r="AE21" s="38">
        <f t="shared" si="32"/>
        <v>0</v>
      </c>
      <c r="AF21" s="227"/>
      <c r="AG21" s="31">
        <f t="shared" ref="AG21:AG26" si="33">+E21-AD21+AE21+AF21</f>
        <v>3150962889</v>
      </c>
      <c r="AH21" s="144"/>
      <c r="AI21" s="38">
        <f t="shared" ref="AI21:AI26" si="34">+AH21+AW21</f>
        <v>3150962889</v>
      </c>
      <c r="AJ21" s="38">
        <f t="shared" ref="AJ21:AJ26" si="35">+AG21-AH21</f>
        <v>3150962889</v>
      </c>
      <c r="AK21" s="31">
        <v>3150962889</v>
      </c>
      <c r="AL21" s="31">
        <v>0</v>
      </c>
      <c r="AM21" s="38">
        <v>0</v>
      </c>
      <c r="AN21" s="38">
        <v>0</v>
      </c>
      <c r="AO21" s="135">
        <v>0</v>
      </c>
      <c r="AP21" s="31">
        <v>0</v>
      </c>
      <c r="AQ21" s="47"/>
      <c r="AR21" s="41"/>
      <c r="AS21" s="41"/>
      <c r="AT21" s="41"/>
      <c r="AU21" s="180"/>
      <c r="AV21" s="137"/>
      <c r="AW21" s="38">
        <f t="shared" ref="AW21:AW26" si="36">+SUM(AK21:AV21)</f>
        <v>3150962889</v>
      </c>
      <c r="AX21" s="31">
        <v>252895435</v>
      </c>
      <c r="AY21" s="31">
        <v>270037498</v>
      </c>
      <c r="AZ21" s="31">
        <v>269280893</v>
      </c>
      <c r="BA21" s="31">
        <v>276000120</v>
      </c>
      <c r="BB21" s="32">
        <v>275382489</v>
      </c>
      <c r="BC21" s="41">
        <v>374469666</v>
      </c>
      <c r="BD21" s="41"/>
      <c r="BE21" s="41"/>
      <c r="BF21" s="41"/>
      <c r="BG21" s="138"/>
      <c r="BH21" s="41"/>
      <c r="BI21" s="137"/>
      <c r="BJ21" s="31">
        <f t="shared" ref="BJ21:BJ26" si="37">+SUM(AX21:BI21)</f>
        <v>1718066101</v>
      </c>
      <c r="BK21" s="35">
        <v>252895435</v>
      </c>
      <c r="BL21" s="39">
        <v>270037498</v>
      </c>
      <c r="BM21" s="39">
        <v>269280893</v>
      </c>
      <c r="BN21" s="39">
        <v>276000120</v>
      </c>
      <c r="BO21" s="39">
        <v>275382489</v>
      </c>
      <c r="BP21" s="41">
        <v>374469666</v>
      </c>
      <c r="BQ21" s="41"/>
      <c r="BR21" s="41"/>
      <c r="BS21" s="41"/>
      <c r="BT21" s="138"/>
      <c r="BU21" s="41"/>
      <c r="BV21" s="137"/>
      <c r="BW21" s="31">
        <f t="shared" ref="BW21:BW26" si="38">+SUM(BK21:BV21)</f>
        <v>1718066101</v>
      </c>
      <c r="BX21" s="39">
        <v>252895435</v>
      </c>
      <c r="BY21" s="39">
        <v>270037498</v>
      </c>
      <c r="BZ21" s="39">
        <v>269280893</v>
      </c>
      <c r="CA21" s="39">
        <v>276000120</v>
      </c>
      <c r="CB21" s="39">
        <v>275382489</v>
      </c>
      <c r="CC21" s="41">
        <v>374469666</v>
      </c>
      <c r="CD21" s="41"/>
      <c r="CE21" s="41"/>
      <c r="CF21" s="41"/>
      <c r="CG21" s="42"/>
      <c r="CH21" s="42"/>
      <c r="CI21" s="137"/>
      <c r="CJ21" s="31">
        <f t="shared" ref="CJ21:CJ26" si="39">+SUM(BX21:CI21)</f>
        <v>1718066101</v>
      </c>
      <c r="CK21" s="33">
        <f t="shared" ref="CK21:CK26" si="40">+AJ21-AW21</f>
        <v>0</v>
      </c>
      <c r="CL21" s="32">
        <f t="shared" ref="CL21:CL26" si="41">+AW21-BJ21</f>
        <v>1432896788</v>
      </c>
      <c r="CM21" s="32">
        <f t="shared" ref="CM21:CM26" si="42">+BJ21-BW21</f>
        <v>0</v>
      </c>
      <c r="CN21" s="32">
        <f t="shared" ref="CN21:CN26" si="43">+BW21-CJ21</f>
        <v>0</v>
      </c>
      <c r="CO21" s="343">
        <f>IFERROR(AW21/AJ21,0)</f>
        <v>1</v>
      </c>
      <c r="CP21" s="92">
        <f>IFERROR(BJ21/AJ21,0)</f>
        <v>0.54525113799269498</v>
      </c>
    </row>
    <row r="22" spans="1:94" s="27" customFormat="1" ht="18" customHeight="1" outlineLevel="3">
      <c r="A22" s="524" t="s">
        <v>684</v>
      </c>
      <c r="B22" s="134" t="s">
        <v>128</v>
      </c>
      <c r="C22" s="132" t="s">
        <v>84</v>
      </c>
      <c r="D22" s="133" t="s">
        <v>40</v>
      </c>
      <c r="E22" s="31">
        <v>3753886505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>
        <v>500000000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135">
        <f t="shared" si="32"/>
        <v>0</v>
      </c>
      <c r="AE22" s="38">
        <f t="shared" si="32"/>
        <v>500000000</v>
      </c>
      <c r="AF22" s="227"/>
      <c r="AG22" s="31">
        <f t="shared" si="33"/>
        <v>4253886505</v>
      </c>
      <c r="AH22" s="144"/>
      <c r="AI22" s="38">
        <f t="shared" si="34"/>
        <v>4253886505</v>
      </c>
      <c r="AJ22" s="38">
        <f t="shared" si="35"/>
        <v>4253886505</v>
      </c>
      <c r="AK22" s="31">
        <v>4253886505</v>
      </c>
      <c r="AL22" s="31">
        <v>0</v>
      </c>
      <c r="AM22" s="38">
        <v>0</v>
      </c>
      <c r="AN22" s="38">
        <v>0</v>
      </c>
      <c r="AO22" s="135">
        <v>0</v>
      </c>
      <c r="AP22" s="31">
        <v>0</v>
      </c>
      <c r="AQ22" s="47"/>
      <c r="AR22" s="41"/>
      <c r="AS22" s="41"/>
      <c r="AT22" s="41"/>
      <c r="AU22" s="180"/>
      <c r="AV22" s="137"/>
      <c r="AW22" s="38">
        <f t="shared" si="36"/>
        <v>4253886505</v>
      </c>
      <c r="AX22" s="31">
        <v>15514993</v>
      </c>
      <c r="AY22" s="31">
        <v>11655646</v>
      </c>
      <c r="AZ22" s="31">
        <v>1668835</v>
      </c>
      <c r="BA22" s="31">
        <v>9413639</v>
      </c>
      <c r="BB22" s="32">
        <v>7098210</v>
      </c>
      <c r="BC22" s="41">
        <v>5694910</v>
      </c>
      <c r="BD22" s="41"/>
      <c r="BE22" s="41"/>
      <c r="BF22" s="41"/>
      <c r="BG22" s="138"/>
      <c r="BH22" s="41"/>
      <c r="BI22" s="137"/>
      <c r="BJ22" s="31">
        <f t="shared" si="37"/>
        <v>51046233</v>
      </c>
      <c r="BK22" s="35">
        <v>15514993</v>
      </c>
      <c r="BL22" s="39">
        <v>11655646</v>
      </c>
      <c r="BM22" s="39">
        <v>1668835</v>
      </c>
      <c r="BN22" s="39">
        <v>9413639</v>
      </c>
      <c r="BO22" s="39">
        <v>7098210</v>
      </c>
      <c r="BP22" s="41">
        <v>5694910</v>
      </c>
      <c r="BQ22" s="41"/>
      <c r="BR22" s="41"/>
      <c r="BS22" s="41"/>
      <c r="BT22" s="138"/>
      <c r="BU22" s="41"/>
      <c r="BV22" s="137"/>
      <c r="BW22" s="31">
        <f t="shared" si="38"/>
        <v>51046233</v>
      </c>
      <c r="BX22" s="39">
        <v>15514993</v>
      </c>
      <c r="BY22" s="39">
        <v>11655646</v>
      </c>
      <c r="BZ22" s="39">
        <v>1668835</v>
      </c>
      <c r="CA22" s="39">
        <v>9413639</v>
      </c>
      <c r="CB22" s="39">
        <v>7098210</v>
      </c>
      <c r="CC22" s="41">
        <v>5694910</v>
      </c>
      <c r="CD22" s="41"/>
      <c r="CE22" s="41"/>
      <c r="CF22" s="41"/>
      <c r="CG22" s="42"/>
      <c r="CH22" s="42"/>
      <c r="CI22" s="137"/>
      <c r="CJ22" s="31">
        <f t="shared" si="39"/>
        <v>51046233</v>
      </c>
      <c r="CK22" s="33">
        <f t="shared" si="40"/>
        <v>0</v>
      </c>
      <c r="CL22" s="32">
        <f t="shared" si="41"/>
        <v>4202840272</v>
      </c>
      <c r="CM22" s="32">
        <f t="shared" si="42"/>
        <v>0</v>
      </c>
      <c r="CN22" s="32">
        <f t="shared" si="43"/>
        <v>0</v>
      </c>
      <c r="CO22" s="343">
        <f t="shared" si="7"/>
        <v>1</v>
      </c>
      <c r="CP22" s="92">
        <f t="shared" si="13"/>
        <v>1.1999904778841766E-2</v>
      </c>
    </row>
    <row r="23" spans="1:94" s="27" customFormat="1" ht="18" customHeight="1" outlineLevel="3">
      <c r="A23" s="524" t="s">
        <v>685</v>
      </c>
      <c r="B23" s="134" t="s">
        <v>129</v>
      </c>
      <c r="C23" s="132" t="s">
        <v>84</v>
      </c>
      <c r="D23" s="133" t="s">
        <v>41</v>
      </c>
      <c r="E23" s="31">
        <v>4008125026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135">
        <f t="shared" si="32"/>
        <v>0</v>
      </c>
      <c r="AE23" s="38">
        <f t="shared" si="32"/>
        <v>0</v>
      </c>
      <c r="AF23" s="227"/>
      <c r="AG23" s="31">
        <f t="shared" si="33"/>
        <v>4008125026</v>
      </c>
      <c r="AH23" s="144"/>
      <c r="AI23" s="38">
        <f t="shared" si="34"/>
        <v>4008125026</v>
      </c>
      <c r="AJ23" s="38">
        <f t="shared" si="35"/>
        <v>4008125026</v>
      </c>
      <c r="AK23" s="31">
        <v>4008125026</v>
      </c>
      <c r="AL23" s="31">
        <v>0</v>
      </c>
      <c r="AM23" s="38">
        <v>0</v>
      </c>
      <c r="AN23" s="38">
        <v>0</v>
      </c>
      <c r="AO23" s="135">
        <v>0</v>
      </c>
      <c r="AP23" s="31">
        <v>0</v>
      </c>
      <c r="AQ23" s="47"/>
      <c r="AR23" s="41"/>
      <c r="AS23" s="41"/>
      <c r="AT23" s="41"/>
      <c r="AU23" s="180"/>
      <c r="AV23" s="137"/>
      <c r="AW23" s="38">
        <f t="shared" si="36"/>
        <v>4008125026</v>
      </c>
      <c r="AX23" s="31">
        <v>315263827</v>
      </c>
      <c r="AY23" s="31">
        <v>159299453</v>
      </c>
      <c r="AZ23" s="31">
        <v>286910411</v>
      </c>
      <c r="BA23" s="31">
        <v>184023744</v>
      </c>
      <c r="BB23" s="32">
        <v>484763823</v>
      </c>
      <c r="BC23" s="41">
        <v>663858625</v>
      </c>
      <c r="BD23" s="41"/>
      <c r="BE23" s="41"/>
      <c r="BF23" s="41"/>
      <c r="BG23" s="138"/>
      <c r="BH23" s="41"/>
      <c r="BI23" s="137"/>
      <c r="BJ23" s="31">
        <f t="shared" si="37"/>
        <v>2094119883</v>
      </c>
      <c r="BK23" s="35">
        <v>315263827</v>
      </c>
      <c r="BL23" s="39">
        <v>159299453</v>
      </c>
      <c r="BM23" s="39">
        <v>286910411</v>
      </c>
      <c r="BN23" s="39">
        <v>184023744</v>
      </c>
      <c r="BO23" s="39">
        <v>484763823</v>
      </c>
      <c r="BP23" s="41">
        <v>663853866</v>
      </c>
      <c r="BQ23" s="41"/>
      <c r="BR23" s="41"/>
      <c r="BS23" s="41"/>
      <c r="BT23" s="138"/>
      <c r="BU23" s="41"/>
      <c r="BV23" s="137"/>
      <c r="BW23" s="31">
        <f t="shared" si="38"/>
        <v>2094115124</v>
      </c>
      <c r="BX23" s="39">
        <v>315263827</v>
      </c>
      <c r="BY23" s="39">
        <v>159299453</v>
      </c>
      <c r="BZ23" s="39">
        <v>286910411</v>
      </c>
      <c r="CA23" s="39">
        <v>184023744</v>
      </c>
      <c r="CB23" s="39">
        <v>484763823</v>
      </c>
      <c r="CC23" s="41">
        <v>663853866</v>
      </c>
      <c r="CD23" s="41"/>
      <c r="CE23" s="41"/>
      <c r="CF23" s="41"/>
      <c r="CG23" s="42"/>
      <c r="CH23" s="42"/>
      <c r="CI23" s="137"/>
      <c r="CJ23" s="31">
        <f t="shared" si="39"/>
        <v>2094115124</v>
      </c>
      <c r="CK23" s="33">
        <f t="shared" si="40"/>
        <v>0</v>
      </c>
      <c r="CL23" s="32">
        <f t="shared" si="41"/>
        <v>1914005143</v>
      </c>
      <c r="CM23" s="32">
        <f t="shared" si="42"/>
        <v>4759</v>
      </c>
      <c r="CN23" s="32">
        <f t="shared" si="43"/>
        <v>0</v>
      </c>
      <c r="CO23" s="343">
        <f t="shared" si="7"/>
        <v>1</v>
      </c>
      <c r="CP23" s="92">
        <f t="shared" si="13"/>
        <v>0.52246870280138813</v>
      </c>
    </row>
    <row r="24" spans="1:94" s="27" customFormat="1" ht="18" customHeight="1" outlineLevel="3">
      <c r="A24" s="524" t="s">
        <v>686</v>
      </c>
      <c r="B24" s="134" t="s">
        <v>130</v>
      </c>
      <c r="C24" s="132" t="s">
        <v>84</v>
      </c>
      <c r="D24" s="133" t="s">
        <v>43</v>
      </c>
      <c r="E24" s="31">
        <v>8490939236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>
        <v>500000000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135">
        <f t="shared" si="32"/>
        <v>500000000</v>
      </c>
      <c r="AE24" s="38">
        <f t="shared" si="32"/>
        <v>0</v>
      </c>
      <c r="AF24" s="227"/>
      <c r="AG24" s="31">
        <f t="shared" si="33"/>
        <v>7990939236</v>
      </c>
      <c r="AH24" s="144"/>
      <c r="AI24" s="38">
        <f t="shared" si="34"/>
        <v>7990939236</v>
      </c>
      <c r="AJ24" s="38">
        <f t="shared" si="35"/>
        <v>7990939236</v>
      </c>
      <c r="AK24" s="31">
        <v>7990939236</v>
      </c>
      <c r="AL24" s="31">
        <v>0</v>
      </c>
      <c r="AM24" s="38">
        <v>0</v>
      </c>
      <c r="AN24" s="38">
        <v>0</v>
      </c>
      <c r="AO24" s="135">
        <v>0</v>
      </c>
      <c r="AP24" s="31">
        <v>0</v>
      </c>
      <c r="AQ24" s="47"/>
      <c r="AR24" s="41"/>
      <c r="AS24" s="41"/>
      <c r="AT24" s="41"/>
      <c r="AU24" s="180"/>
      <c r="AV24" s="137"/>
      <c r="AW24" s="38">
        <f t="shared" si="36"/>
        <v>7990939236</v>
      </c>
      <c r="AX24" s="31">
        <v>953935</v>
      </c>
      <c r="AY24" s="31">
        <v>5822120</v>
      </c>
      <c r="AZ24" s="31">
        <v>2699254</v>
      </c>
      <c r="BA24" s="31">
        <v>4879071</v>
      </c>
      <c r="BB24" s="32">
        <v>8174282</v>
      </c>
      <c r="BC24" s="41">
        <v>4141962</v>
      </c>
      <c r="BD24" s="41"/>
      <c r="BE24" s="41"/>
      <c r="BF24" s="41"/>
      <c r="BG24" s="41"/>
      <c r="BH24" s="41"/>
      <c r="BI24" s="137"/>
      <c r="BJ24" s="31">
        <f t="shared" si="37"/>
        <v>26670624</v>
      </c>
      <c r="BK24" s="35">
        <v>953935</v>
      </c>
      <c r="BL24" s="39">
        <v>5822120</v>
      </c>
      <c r="BM24" s="39">
        <v>2699254</v>
      </c>
      <c r="BN24" s="39">
        <v>4879071</v>
      </c>
      <c r="BO24" s="39">
        <v>8174282</v>
      </c>
      <c r="BP24" s="41">
        <v>4141896</v>
      </c>
      <c r="BQ24" s="41"/>
      <c r="BR24" s="41"/>
      <c r="BS24" s="41"/>
      <c r="BT24" s="41"/>
      <c r="BU24" s="41"/>
      <c r="BV24" s="137"/>
      <c r="BW24" s="31">
        <f t="shared" si="38"/>
        <v>26670558</v>
      </c>
      <c r="BX24" s="39">
        <v>953935</v>
      </c>
      <c r="BY24" s="39">
        <v>5822120</v>
      </c>
      <c r="BZ24" s="39">
        <v>2699254</v>
      </c>
      <c r="CA24" s="39">
        <v>4879071</v>
      </c>
      <c r="CB24" s="39">
        <v>8174282</v>
      </c>
      <c r="CC24" s="41">
        <v>4141896</v>
      </c>
      <c r="CD24" s="41"/>
      <c r="CE24" s="41"/>
      <c r="CF24" s="41"/>
      <c r="CG24" s="39"/>
      <c r="CH24" s="39"/>
      <c r="CI24" s="137"/>
      <c r="CJ24" s="31">
        <f t="shared" si="39"/>
        <v>26670558</v>
      </c>
      <c r="CK24" s="33">
        <f t="shared" si="40"/>
        <v>0</v>
      </c>
      <c r="CL24" s="32">
        <f t="shared" si="41"/>
        <v>7964268612</v>
      </c>
      <c r="CM24" s="32">
        <f t="shared" si="42"/>
        <v>66</v>
      </c>
      <c r="CN24" s="32">
        <f t="shared" si="43"/>
        <v>0</v>
      </c>
      <c r="CO24" s="343">
        <f t="shared" si="7"/>
        <v>1</v>
      </c>
      <c r="CP24" s="92">
        <f t="shared" si="13"/>
        <v>3.3376081599827598E-3</v>
      </c>
    </row>
    <row r="25" spans="1:94" s="27" customFormat="1" outlineLevel="3">
      <c r="A25" s="524" t="s">
        <v>683</v>
      </c>
      <c r="B25" s="134" t="s">
        <v>131</v>
      </c>
      <c r="C25" s="132" t="s">
        <v>84</v>
      </c>
      <c r="D25" s="133" t="s">
        <v>39</v>
      </c>
      <c r="E25" s="38">
        <v>2597340556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>
        <f t="shared" si="32"/>
        <v>0</v>
      </c>
      <c r="AE25" s="38">
        <f t="shared" si="32"/>
        <v>0</v>
      </c>
      <c r="AF25" s="227"/>
      <c r="AG25" s="38">
        <f t="shared" si="33"/>
        <v>2597340556</v>
      </c>
      <c r="AH25" s="144"/>
      <c r="AI25" s="38">
        <f t="shared" si="34"/>
        <v>2597340556</v>
      </c>
      <c r="AJ25" s="38">
        <f t="shared" si="35"/>
        <v>2597340556</v>
      </c>
      <c r="AK25" s="38">
        <v>2597340556</v>
      </c>
      <c r="AL25" s="31">
        <v>0</v>
      </c>
      <c r="AM25" s="38">
        <v>0</v>
      </c>
      <c r="AN25" s="38">
        <v>0</v>
      </c>
      <c r="AO25" s="135">
        <v>0</v>
      </c>
      <c r="AP25" s="31">
        <v>0</v>
      </c>
      <c r="AQ25" s="47"/>
      <c r="AR25" s="41"/>
      <c r="AS25" s="41"/>
      <c r="AT25" s="41"/>
      <c r="AU25" s="180"/>
      <c r="AV25" s="137"/>
      <c r="AW25" s="38">
        <f t="shared" si="36"/>
        <v>2597340556</v>
      </c>
      <c r="AX25" s="31">
        <v>334360793</v>
      </c>
      <c r="AY25" s="31">
        <v>275989043</v>
      </c>
      <c r="AZ25" s="31">
        <v>158887921</v>
      </c>
      <c r="BA25" s="31">
        <v>220269499</v>
      </c>
      <c r="BB25" s="32">
        <v>202555066</v>
      </c>
      <c r="BC25" s="41">
        <v>267904639</v>
      </c>
      <c r="BD25" s="41"/>
      <c r="BE25" s="41"/>
      <c r="BF25" s="41"/>
      <c r="BG25" s="138"/>
      <c r="BH25" s="41"/>
      <c r="BI25" s="137"/>
      <c r="BJ25" s="38">
        <f t="shared" si="37"/>
        <v>1459966961</v>
      </c>
      <c r="BK25" s="35">
        <v>334360793</v>
      </c>
      <c r="BL25" s="39">
        <v>275989043</v>
      </c>
      <c r="BM25" s="39">
        <v>158887921</v>
      </c>
      <c r="BN25" s="39">
        <v>220269499</v>
      </c>
      <c r="BO25" s="39">
        <v>202555066</v>
      </c>
      <c r="BP25" s="41">
        <v>267904639</v>
      </c>
      <c r="BQ25" s="41"/>
      <c r="BR25" s="41"/>
      <c r="BS25" s="41"/>
      <c r="BT25" s="138"/>
      <c r="BU25" s="41"/>
      <c r="BV25" s="137"/>
      <c r="BW25" s="31">
        <f t="shared" si="38"/>
        <v>1459966961</v>
      </c>
      <c r="BX25" s="39">
        <v>334360793</v>
      </c>
      <c r="BY25" s="39">
        <v>275989043</v>
      </c>
      <c r="BZ25" s="39">
        <v>158887921</v>
      </c>
      <c r="CA25" s="39">
        <v>220269499</v>
      </c>
      <c r="CB25" s="39">
        <v>202555066</v>
      </c>
      <c r="CC25" s="41">
        <v>267904639</v>
      </c>
      <c r="CD25" s="41"/>
      <c r="CE25" s="41"/>
      <c r="CF25" s="41"/>
      <c r="CG25" s="138"/>
      <c r="CH25" s="138"/>
      <c r="CI25" s="137"/>
      <c r="CJ25" s="31">
        <f t="shared" si="39"/>
        <v>1459966961</v>
      </c>
      <c r="CK25" s="33">
        <f t="shared" si="40"/>
        <v>0</v>
      </c>
      <c r="CL25" s="32">
        <f t="shared" si="41"/>
        <v>1137373595</v>
      </c>
      <c r="CM25" s="32">
        <f t="shared" si="42"/>
        <v>0</v>
      </c>
      <c r="CN25" s="32">
        <f t="shared" si="43"/>
        <v>0</v>
      </c>
      <c r="CO25" s="343">
        <f t="shared" si="7"/>
        <v>1</v>
      </c>
      <c r="CP25" s="92">
        <f t="shared" si="13"/>
        <v>0.56210070628874442</v>
      </c>
    </row>
    <row r="26" spans="1:94" s="27" customFormat="1" ht="18" customHeight="1" outlineLevel="3">
      <c r="A26" s="524" t="s">
        <v>687</v>
      </c>
      <c r="B26" s="134" t="s">
        <v>132</v>
      </c>
      <c r="C26" s="132" t="s">
        <v>84</v>
      </c>
      <c r="D26" s="133" t="s">
        <v>44</v>
      </c>
      <c r="E26" s="31">
        <v>2013745788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135">
        <f t="shared" si="32"/>
        <v>0</v>
      </c>
      <c r="AE26" s="38">
        <f t="shared" si="32"/>
        <v>0</v>
      </c>
      <c r="AF26" s="227"/>
      <c r="AG26" s="31">
        <f t="shared" si="33"/>
        <v>2013745788</v>
      </c>
      <c r="AH26" s="144"/>
      <c r="AI26" s="38">
        <f t="shared" si="34"/>
        <v>2013745788</v>
      </c>
      <c r="AJ26" s="38">
        <f t="shared" si="35"/>
        <v>2013745788</v>
      </c>
      <c r="AK26" s="31">
        <v>2013745788</v>
      </c>
      <c r="AL26" s="31">
        <v>0</v>
      </c>
      <c r="AM26" s="38">
        <v>0</v>
      </c>
      <c r="AN26" s="38">
        <v>0</v>
      </c>
      <c r="AO26" s="135">
        <v>0</v>
      </c>
      <c r="AP26" s="31">
        <v>0</v>
      </c>
      <c r="AQ26" s="47"/>
      <c r="AR26" s="41"/>
      <c r="AS26" s="41"/>
      <c r="AT26" s="41"/>
      <c r="AU26" s="180"/>
      <c r="AV26" s="137"/>
      <c r="AW26" s="38">
        <f t="shared" si="36"/>
        <v>2013745788</v>
      </c>
      <c r="AX26" s="31">
        <v>168482669</v>
      </c>
      <c r="AY26" s="31">
        <v>172405005</v>
      </c>
      <c r="AZ26" s="31">
        <v>169329912</v>
      </c>
      <c r="BA26" s="31">
        <v>174880191</v>
      </c>
      <c r="BB26" s="32">
        <v>174867844</v>
      </c>
      <c r="BC26" s="41">
        <v>235629468</v>
      </c>
      <c r="BD26" s="41"/>
      <c r="BE26" s="41"/>
      <c r="BF26" s="41"/>
      <c r="BG26" s="41"/>
      <c r="BH26" s="41"/>
      <c r="BI26" s="137"/>
      <c r="BJ26" s="31">
        <f t="shared" si="37"/>
        <v>1095595089</v>
      </c>
      <c r="BK26" s="35">
        <v>168482669</v>
      </c>
      <c r="BL26" s="39">
        <v>172405005</v>
      </c>
      <c r="BM26" s="39">
        <v>169329912</v>
      </c>
      <c r="BN26" s="39">
        <v>174880191</v>
      </c>
      <c r="BO26" s="39">
        <v>174867844</v>
      </c>
      <c r="BP26" s="41">
        <v>235629468</v>
      </c>
      <c r="BQ26" s="41"/>
      <c r="BR26" s="41"/>
      <c r="BS26" s="41"/>
      <c r="BT26" s="41"/>
      <c r="BU26" s="41"/>
      <c r="BV26" s="137"/>
      <c r="BW26" s="31">
        <f t="shared" si="38"/>
        <v>1095595089</v>
      </c>
      <c r="BX26" s="39">
        <v>168482669</v>
      </c>
      <c r="BY26" s="39">
        <v>172405005</v>
      </c>
      <c r="BZ26" s="39">
        <v>169329912</v>
      </c>
      <c r="CA26" s="39">
        <v>174880191</v>
      </c>
      <c r="CB26" s="39">
        <v>174867844</v>
      </c>
      <c r="CC26" s="41">
        <v>235629468</v>
      </c>
      <c r="CD26" s="41"/>
      <c r="CE26" s="41"/>
      <c r="CF26" s="41"/>
      <c r="CG26" s="39"/>
      <c r="CH26" s="39"/>
      <c r="CI26" s="137"/>
      <c r="CJ26" s="31">
        <f t="shared" si="39"/>
        <v>1095595089</v>
      </c>
      <c r="CK26" s="33">
        <f t="shared" si="40"/>
        <v>0</v>
      </c>
      <c r="CL26" s="32">
        <f t="shared" si="41"/>
        <v>918150699</v>
      </c>
      <c r="CM26" s="32">
        <f t="shared" si="42"/>
        <v>0</v>
      </c>
      <c r="CN26" s="32">
        <f t="shared" si="43"/>
        <v>0</v>
      </c>
      <c r="CO26" s="343">
        <f t="shared" si="7"/>
        <v>1</v>
      </c>
      <c r="CP26" s="92">
        <f t="shared" si="13"/>
        <v>0.54405828954612812</v>
      </c>
    </row>
    <row r="27" spans="1:94" s="68" customFormat="1" ht="36" customHeight="1" outlineLevel="2">
      <c r="A27" s="339"/>
      <c r="B27" s="155" t="s">
        <v>224</v>
      </c>
      <c r="C27" s="156">
        <v>10</v>
      </c>
      <c r="D27" s="344" t="s">
        <v>223</v>
      </c>
      <c r="E27" s="159">
        <f t="shared" ref="E27:AM27" si="44">+SUM(E28:E29)</f>
        <v>572000000</v>
      </c>
      <c r="F27" s="158">
        <f t="shared" si="44"/>
        <v>0</v>
      </c>
      <c r="G27" s="158">
        <f t="shared" si="44"/>
        <v>0</v>
      </c>
      <c r="H27" s="158">
        <f t="shared" si="44"/>
        <v>0</v>
      </c>
      <c r="I27" s="158">
        <f t="shared" si="44"/>
        <v>0</v>
      </c>
      <c r="J27" s="158">
        <f t="shared" si="44"/>
        <v>0</v>
      </c>
      <c r="K27" s="158">
        <f t="shared" si="44"/>
        <v>0</v>
      </c>
      <c r="L27" s="158">
        <f t="shared" si="44"/>
        <v>0</v>
      </c>
      <c r="M27" s="158">
        <f t="shared" si="44"/>
        <v>0</v>
      </c>
      <c r="N27" s="158">
        <f t="shared" si="44"/>
        <v>0</v>
      </c>
      <c r="O27" s="158">
        <f t="shared" si="44"/>
        <v>0</v>
      </c>
      <c r="P27" s="158">
        <f t="shared" si="44"/>
        <v>0</v>
      </c>
      <c r="Q27" s="158">
        <f t="shared" si="44"/>
        <v>0</v>
      </c>
      <c r="R27" s="158">
        <f t="shared" si="44"/>
        <v>0</v>
      </c>
      <c r="S27" s="158">
        <f t="shared" si="44"/>
        <v>0</v>
      </c>
      <c r="T27" s="158">
        <f t="shared" si="44"/>
        <v>0</v>
      </c>
      <c r="U27" s="158">
        <f t="shared" si="44"/>
        <v>0</v>
      </c>
      <c r="V27" s="158">
        <f t="shared" si="44"/>
        <v>0</v>
      </c>
      <c r="W27" s="158">
        <f t="shared" si="44"/>
        <v>0</v>
      </c>
      <c r="X27" s="158">
        <f t="shared" si="44"/>
        <v>0</v>
      </c>
      <c r="Y27" s="158">
        <f t="shared" si="44"/>
        <v>0</v>
      </c>
      <c r="Z27" s="158">
        <f t="shared" si="44"/>
        <v>0</v>
      </c>
      <c r="AA27" s="158">
        <f t="shared" si="44"/>
        <v>0</v>
      </c>
      <c r="AB27" s="158">
        <f t="shared" si="44"/>
        <v>0</v>
      </c>
      <c r="AC27" s="158">
        <f t="shared" si="44"/>
        <v>0</v>
      </c>
      <c r="AD27" s="158">
        <f t="shared" si="44"/>
        <v>0</v>
      </c>
      <c r="AE27" s="159">
        <f t="shared" si="44"/>
        <v>0</v>
      </c>
      <c r="AF27" s="158">
        <f t="shared" si="44"/>
        <v>0</v>
      </c>
      <c r="AG27" s="159">
        <f t="shared" si="44"/>
        <v>572000000</v>
      </c>
      <c r="AH27" s="157">
        <f t="shared" si="44"/>
        <v>0</v>
      </c>
      <c r="AI27" s="159">
        <f t="shared" si="44"/>
        <v>572000000</v>
      </c>
      <c r="AJ27" s="159">
        <f t="shared" si="44"/>
        <v>572000000</v>
      </c>
      <c r="AK27" s="159">
        <f t="shared" si="44"/>
        <v>572000000</v>
      </c>
      <c r="AL27" s="159">
        <f t="shared" si="44"/>
        <v>0</v>
      </c>
      <c r="AM27" s="159">
        <f t="shared" si="44"/>
        <v>0</v>
      </c>
      <c r="AN27" s="159">
        <f>+SUM(AN28:AN29)</f>
        <v>0</v>
      </c>
      <c r="AO27" s="158">
        <f t="shared" ref="AO27:BT27" si="45">+SUM(AO28:AO29)</f>
        <v>0</v>
      </c>
      <c r="AP27" s="159">
        <f t="shared" si="45"/>
        <v>0</v>
      </c>
      <c r="AQ27" s="225">
        <f t="shared" si="45"/>
        <v>0</v>
      </c>
      <c r="AR27" s="162">
        <f t="shared" si="45"/>
        <v>0</v>
      </c>
      <c r="AS27" s="162">
        <f t="shared" si="45"/>
        <v>0</v>
      </c>
      <c r="AT27" s="162">
        <f t="shared" si="45"/>
        <v>0</v>
      </c>
      <c r="AU27" s="242">
        <f t="shared" si="45"/>
        <v>0</v>
      </c>
      <c r="AV27" s="228">
        <f t="shared" si="45"/>
        <v>0</v>
      </c>
      <c r="AW27" s="159">
        <f t="shared" si="45"/>
        <v>572000000</v>
      </c>
      <c r="AX27" s="159">
        <f>+AX28+AX29</f>
        <v>59189541</v>
      </c>
      <c r="AY27" s="159">
        <f t="shared" ref="AY27:AZ27" si="46">+AY28+AY29</f>
        <v>73829244</v>
      </c>
      <c r="AZ27" s="159">
        <f t="shared" si="46"/>
        <v>36642254</v>
      </c>
      <c r="BA27" s="225">
        <f t="shared" si="45"/>
        <v>49513007</v>
      </c>
      <c r="BB27" s="162">
        <f t="shared" si="45"/>
        <v>29195014</v>
      </c>
      <c r="BC27" s="162">
        <f t="shared" si="45"/>
        <v>45014869</v>
      </c>
      <c r="BD27" s="162">
        <f t="shared" si="45"/>
        <v>0</v>
      </c>
      <c r="BE27" s="162">
        <f t="shared" si="45"/>
        <v>0</v>
      </c>
      <c r="BF27" s="162">
        <f t="shared" si="45"/>
        <v>0</v>
      </c>
      <c r="BG27" s="162">
        <f t="shared" si="45"/>
        <v>0</v>
      </c>
      <c r="BH27" s="162">
        <f t="shared" si="45"/>
        <v>0</v>
      </c>
      <c r="BI27" s="228">
        <f t="shared" si="45"/>
        <v>0</v>
      </c>
      <c r="BJ27" s="159">
        <f t="shared" si="45"/>
        <v>293383929</v>
      </c>
      <c r="BK27" s="340"/>
      <c r="BL27" s="162">
        <v>36408029</v>
      </c>
      <c r="BM27" s="162">
        <f>+SUM(BM28:BM29)</f>
        <v>36642254</v>
      </c>
      <c r="BN27" s="162">
        <f t="shared" si="45"/>
        <v>49513007</v>
      </c>
      <c r="BO27" s="162">
        <f t="shared" si="45"/>
        <v>29195014</v>
      </c>
      <c r="BP27" s="162">
        <f t="shared" si="45"/>
        <v>45007889</v>
      </c>
      <c r="BQ27" s="162">
        <f t="shared" si="45"/>
        <v>0</v>
      </c>
      <c r="BR27" s="162">
        <f t="shared" si="45"/>
        <v>0</v>
      </c>
      <c r="BS27" s="162">
        <f t="shared" si="45"/>
        <v>0</v>
      </c>
      <c r="BT27" s="162">
        <f t="shared" si="45"/>
        <v>0</v>
      </c>
      <c r="BU27" s="162">
        <f t="shared" ref="BU27:CM27" si="47">+SUM(BU28:BU29)</f>
        <v>0</v>
      </c>
      <c r="BV27" s="228">
        <f t="shared" si="47"/>
        <v>0</v>
      </c>
      <c r="BW27" s="159">
        <f t="shared" si="47"/>
        <v>293376949</v>
      </c>
      <c r="BX27" s="162">
        <f>+SUM(BX28:BX29)</f>
        <v>59189541</v>
      </c>
      <c r="BY27" s="162">
        <f t="shared" ref="BY27:CB27" si="48">+SUM(BY28:BY29)</f>
        <v>73829244</v>
      </c>
      <c r="BZ27" s="162">
        <f t="shared" si="48"/>
        <v>36642254</v>
      </c>
      <c r="CA27" s="162">
        <f t="shared" si="48"/>
        <v>49513007</v>
      </c>
      <c r="CB27" s="162">
        <f t="shared" si="48"/>
        <v>29195014</v>
      </c>
      <c r="CC27" s="162">
        <f t="shared" si="47"/>
        <v>45007889</v>
      </c>
      <c r="CD27" s="162">
        <f t="shared" si="47"/>
        <v>0</v>
      </c>
      <c r="CE27" s="162">
        <f t="shared" si="47"/>
        <v>0</v>
      </c>
      <c r="CF27" s="162">
        <f t="shared" si="47"/>
        <v>0</v>
      </c>
      <c r="CG27" s="162">
        <f t="shared" si="47"/>
        <v>0</v>
      </c>
      <c r="CH27" s="162">
        <f t="shared" ref="CH27" si="49">+SUM(CH28:CH29)</f>
        <v>0</v>
      </c>
      <c r="CI27" s="228">
        <f t="shared" si="47"/>
        <v>0</v>
      </c>
      <c r="CJ27" s="159">
        <f t="shared" si="47"/>
        <v>293376949</v>
      </c>
      <c r="CK27" s="160">
        <f t="shared" si="47"/>
        <v>0</v>
      </c>
      <c r="CL27" s="158">
        <f t="shared" si="47"/>
        <v>278616071</v>
      </c>
      <c r="CM27" s="158">
        <f t="shared" si="47"/>
        <v>6980</v>
      </c>
      <c r="CN27" s="158">
        <f>+SUM(CN28:CN29)</f>
        <v>0</v>
      </c>
      <c r="CO27" s="341">
        <f t="shared" si="7"/>
        <v>1</v>
      </c>
      <c r="CP27" s="342">
        <f t="shared" si="13"/>
        <v>0.51290896678321674</v>
      </c>
    </row>
    <row r="28" spans="1:94" s="27" customFormat="1" ht="18" customHeight="1" outlineLevel="3">
      <c r="A28" s="524" t="s">
        <v>688</v>
      </c>
      <c r="B28" s="134" t="s">
        <v>133</v>
      </c>
      <c r="C28" s="132" t="s">
        <v>84</v>
      </c>
      <c r="D28" s="133" t="s">
        <v>45</v>
      </c>
      <c r="E28" s="31">
        <v>300000000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135">
        <f>+F28+H28+J28+L28+N28+P28+R28+T28+V28+X28+Z28+AB28</f>
        <v>0</v>
      </c>
      <c r="AE28" s="38">
        <f>+G28+I28+K28+M28+O28+Q28+S28+U28+W28+Y28+AA28+AC28</f>
        <v>0</v>
      </c>
      <c r="AF28" s="227"/>
      <c r="AG28" s="31">
        <f>+E28-AD28+AE28+AF28</f>
        <v>300000000</v>
      </c>
      <c r="AH28" s="144"/>
      <c r="AI28" s="38">
        <f>+AH28+AW28</f>
        <v>300000000</v>
      </c>
      <c r="AJ28" s="38">
        <f>+AG28-AH28</f>
        <v>300000000</v>
      </c>
      <c r="AK28" s="31">
        <v>300000000</v>
      </c>
      <c r="AL28" s="31">
        <v>0</v>
      </c>
      <c r="AM28" s="38">
        <v>0</v>
      </c>
      <c r="AN28" s="38">
        <v>0</v>
      </c>
      <c r="AO28" s="135">
        <v>0</v>
      </c>
      <c r="AP28" s="31">
        <v>0</v>
      </c>
      <c r="AQ28" s="47"/>
      <c r="AR28" s="41"/>
      <c r="AS28" s="41"/>
      <c r="AT28" s="41"/>
      <c r="AU28" s="180"/>
      <c r="AV28" s="137"/>
      <c r="AW28" s="38">
        <f>+SUM(AK28:AV28)</f>
        <v>300000000</v>
      </c>
      <c r="AX28" s="31">
        <v>0</v>
      </c>
      <c r="AY28" s="31">
        <v>24237355</v>
      </c>
      <c r="AZ28" s="31">
        <v>24507321</v>
      </c>
      <c r="BA28" s="31">
        <v>26840472</v>
      </c>
      <c r="BB28" s="32">
        <v>24772540</v>
      </c>
      <c r="BC28" s="41">
        <v>35758978</v>
      </c>
      <c r="BD28" s="41"/>
      <c r="BE28" s="41"/>
      <c r="BF28" s="41"/>
      <c r="BG28" s="138"/>
      <c r="BH28" s="41"/>
      <c r="BI28" s="137"/>
      <c r="BJ28" s="31">
        <f>+SUM(AX28:BI28)</f>
        <v>136116666</v>
      </c>
      <c r="BK28" s="35">
        <v>0</v>
      </c>
      <c r="BL28" s="39">
        <v>24237355</v>
      </c>
      <c r="BM28" s="39">
        <v>24507321</v>
      </c>
      <c r="BN28" s="39">
        <v>26840472</v>
      </c>
      <c r="BO28" s="39">
        <v>24772540</v>
      </c>
      <c r="BP28" s="41">
        <v>35758978</v>
      </c>
      <c r="BQ28" s="41"/>
      <c r="BR28" s="41"/>
      <c r="BS28" s="41"/>
      <c r="BT28" s="138"/>
      <c r="BU28" s="41"/>
      <c r="BV28" s="137"/>
      <c r="BW28" s="31">
        <f>+SUM(BK28:BV28)</f>
        <v>136116666</v>
      </c>
      <c r="BX28" s="39">
        <v>0</v>
      </c>
      <c r="BY28" s="39">
        <v>24237355</v>
      </c>
      <c r="BZ28" s="39">
        <v>24507321</v>
      </c>
      <c r="CA28" s="39">
        <v>26840472</v>
      </c>
      <c r="CB28" s="39">
        <v>24772540</v>
      </c>
      <c r="CC28" s="41">
        <v>35758978</v>
      </c>
      <c r="CD28" s="41"/>
      <c r="CE28" s="41"/>
      <c r="CF28" s="41"/>
      <c r="CG28" s="130"/>
      <c r="CH28" s="130"/>
      <c r="CI28" s="137"/>
      <c r="CJ28" s="31">
        <f>+SUM(BX28:CI28)</f>
        <v>136116666</v>
      </c>
      <c r="CK28" s="33">
        <f>+AJ28-AW28</f>
        <v>0</v>
      </c>
      <c r="CL28" s="32">
        <f>+AW28-BJ28</f>
        <v>163883334</v>
      </c>
      <c r="CM28" s="32">
        <f>+BJ28-BW28</f>
        <v>0</v>
      </c>
      <c r="CN28" s="32">
        <f>+BW28-CJ28</f>
        <v>0</v>
      </c>
      <c r="CO28" s="343">
        <f t="shared" si="7"/>
        <v>1</v>
      </c>
      <c r="CP28" s="92">
        <f t="shared" si="13"/>
        <v>0.45372222000000001</v>
      </c>
    </row>
    <row r="29" spans="1:94" s="27" customFormat="1" ht="18" customHeight="1" outlineLevel="3">
      <c r="A29" s="524" t="s">
        <v>689</v>
      </c>
      <c r="B29" s="134" t="s">
        <v>134</v>
      </c>
      <c r="C29" s="132" t="s">
        <v>84</v>
      </c>
      <c r="D29" s="133" t="s">
        <v>46</v>
      </c>
      <c r="E29" s="31">
        <v>272000000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135">
        <f>+F29+H29+J29+L29+N29+P29+R29+T29+V29+X29+Z29+AB29</f>
        <v>0</v>
      </c>
      <c r="AE29" s="38">
        <f>+G29+I29+K29+M29+O29+Q29+S29+U29+W29+Y29+AA29+AC29</f>
        <v>0</v>
      </c>
      <c r="AF29" s="227"/>
      <c r="AG29" s="31">
        <f>+E29-AD29+AE29+AF29</f>
        <v>272000000</v>
      </c>
      <c r="AH29" s="144"/>
      <c r="AI29" s="38">
        <f>+AH29+AW29</f>
        <v>272000000</v>
      </c>
      <c r="AJ29" s="38">
        <f>+AG29-AH29</f>
        <v>272000000</v>
      </c>
      <c r="AK29" s="31">
        <v>272000000</v>
      </c>
      <c r="AL29" s="31">
        <v>0</v>
      </c>
      <c r="AM29" s="38">
        <v>0</v>
      </c>
      <c r="AN29" s="38">
        <v>0</v>
      </c>
      <c r="AO29" s="135">
        <v>0</v>
      </c>
      <c r="AP29" s="31">
        <v>0</v>
      </c>
      <c r="AQ29" s="47"/>
      <c r="AR29" s="41"/>
      <c r="AS29" s="41"/>
      <c r="AT29" s="41"/>
      <c r="AU29" s="180"/>
      <c r="AV29" s="137"/>
      <c r="AW29" s="38">
        <f>+SUM(AK29:AV29)</f>
        <v>272000000</v>
      </c>
      <c r="AX29" s="31">
        <v>59189541</v>
      </c>
      <c r="AY29" s="31">
        <v>49591889</v>
      </c>
      <c r="AZ29" s="31">
        <v>12134933</v>
      </c>
      <c r="BA29" s="31">
        <v>22672535</v>
      </c>
      <c r="BB29" s="32">
        <v>4422474</v>
      </c>
      <c r="BC29" s="41">
        <v>9255891</v>
      </c>
      <c r="BD29" s="41"/>
      <c r="BE29" s="41"/>
      <c r="BF29" s="41"/>
      <c r="BG29" s="138"/>
      <c r="BH29" s="41"/>
      <c r="BI29" s="137"/>
      <c r="BJ29" s="31">
        <f>+SUM(AX29:BI29)</f>
        <v>157267263</v>
      </c>
      <c r="BK29" s="35">
        <v>59189541</v>
      </c>
      <c r="BL29" s="39">
        <v>49591889</v>
      </c>
      <c r="BM29" s="39">
        <v>12134933</v>
      </c>
      <c r="BN29" s="39">
        <v>22672535</v>
      </c>
      <c r="BO29" s="39">
        <v>4422474</v>
      </c>
      <c r="BP29" s="41">
        <v>9248911</v>
      </c>
      <c r="BQ29" s="41"/>
      <c r="BR29" s="41"/>
      <c r="BS29" s="41"/>
      <c r="BT29" s="138"/>
      <c r="BU29" s="41"/>
      <c r="BV29" s="137"/>
      <c r="BW29" s="31">
        <f>+SUM(BK29:BV29)</f>
        <v>157260283</v>
      </c>
      <c r="BX29" s="39">
        <v>59189541</v>
      </c>
      <c r="BY29" s="39">
        <v>49591889</v>
      </c>
      <c r="BZ29" s="39">
        <v>12134933</v>
      </c>
      <c r="CA29" s="39">
        <v>22672535</v>
      </c>
      <c r="CB29" s="39">
        <v>4422474</v>
      </c>
      <c r="CC29" s="41">
        <v>9248911</v>
      </c>
      <c r="CD29" s="41"/>
      <c r="CE29" s="41"/>
      <c r="CF29" s="41"/>
      <c r="CG29" s="130"/>
      <c r="CH29" s="130"/>
      <c r="CI29" s="137"/>
      <c r="CJ29" s="31">
        <f>+SUM(BX29:CI29)</f>
        <v>157260283</v>
      </c>
      <c r="CK29" s="33">
        <f>+AJ29-AW29</f>
        <v>0</v>
      </c>
      <c r="CL29" s="32">
        <f>+AW29-BJ29</f>
        <v>114732737</v>
      </c>
      <c r="CM29" s="32">
        <f>+BJ29-BW29</f>
        <v>6980</v>
      </c>
      <c r="CN29" s="32">
        <f>+BW29-CJ29</f>
        <v>0</v>
      </c>
      <c r="CO29" s="343">
        <f t="shared" si="7"/>
        <v>1</v>
      </c>
      <c r="CP29" s="92">
        <f t="shared" si="13"/>
        <v>0.57818846691176473</v>
      </c>
    </row>
    <row r="30" spans="1:94" s="68" customFormat="1" ht="20.25" customHeight="1" outlineLevel="2">
      <c r="A30" s="339"/>
      <c r="B30" s="155" t="s">
        <v>225</v>
      </c>
      <c r="C30" s="156" t="s">
        <v>84</v>
      </c>
      <c r="D30" s="131" t="s">
        <v>226</v>
      </c>
      <c r="E30" s="159">
        <f>+E31</f>
        <v>2620100000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>
        <f t="shared" ref="AD30:BI30" si="50">+AD31</f>
        <v>0</v>
      </c>
      <c r="AE30" s="159">
        <f t="shared" si="50"/>
        <v>0</v>
      </c>
      <c r="AF30" s="158">
        <f t="shared" si="50"/>
        <v>0</v>
      </c>
      <c r="AG30" s="159">
        <f t="shared" si="50"/>
        <v>2620100000</v>
      </c>
      <c r="AH30" s="157">
        <f t="shared" si="50"/>
        <v>0</v>
      </c>
      <c r="AI30" s="159">
        <f t="shared" si="50"/>
        <v>2549102429</v>
      </c>
      <c r="AJ30" s="159">
        <f t="shared" si="50"/>
        <v>2620100000</v>
      </c>
      <c r="AK30" s="159">
        <f t="shared" si="50"/>
        <v>1889177773</v>
      </c>
      <c r="AL30" s="159">
        <f t="shared" si="50"/>
        <v>586068501</v>
      </c>
      <c r="AM30" s="159">
        <f t="shared" si="50"/>
        <v>58000000</v>
      </c>
      <c r="AN30" s="159">
        <f t="shared" si="50"/>
        <v>0</v>
      </c>
      <c r="AO30" s="158">
        <f t="shared" si="50"/>
        <v>15856155</v>
      </c>
      <c r="AP30" s="159">
        <f t="shared" si="50"/>
        <v>0</v>
      </c>
      <c r="AQ30" s="225">
        <f t="shared" si="50"/>
        <v>0</v>
      </c>
      <c r="AR30" s="162">
        <f t="shared" si="50"/>
        <v>0</v>
      </c>
      <c r="AS30" s="162">
        <f t="shared" si="50"/>
        <v>0</v>
      </c>
      <c r="AT30" s="162">
        <f t="shared" si="50"/>
        <v>0</v>
      </c>
      <c r="AU30" s="242">
        <f t="shared" si="50"/>
        <v>0</v>
      </c>
      <c r="AV30" s="228">
        <f t="shared" si="50"/>
        <v>0</v>
      </c>
      <c r="AW30" s="159">
        <f t="shared" si="50"/>
        <v>2549102429</v>
      </c>
      <c r="AX30" s="159">
        <v>1529677105</v>
      </c>
      <c r="AY30" s="159">
        <v>274009000</v>
      </c>
      <c r="AZ30" s="159">
        <v>513295255</v>
      </c>
      <c r="BA30" s="225">
        <f>+BA31</f>
        <v>6600000</v>
      </c>
      <c r="BB30" s="162">
        <f t="shared" si="50"/>
        <v>26800000</v>
      </c>
      <c r="BC30" s="162">
        <f t="shared" si="50"/>
        <v>0</v>
      </c>
      <c r="BD30" s="162">
        <f t="shared" si="50"/>
        <v>0</v>
      </c>
      <c r="BE30" s="162">
        <f t="shared" si="50"/>
        <v>0</v>
      </c>
      <c r="BF30" s="162">
        <f t="shared" si="50"/>
        <v>0</v>
      </c>
      <c r="BG30" s="162">
        <f t="shared" si="50"/>
        <v>0</v>
      </c>
      <c r="BH30" s="162">
        <f t="shared" si="50"/>
        <v>0</v>
      </c>
      <c r="BI30" s="228">
        <f t="shared" si="50"/>
        <v>0</v>
      </c>
      <c r="BJ30" s="159">
        <f t="shared" ref="BJ30:CN30" si="51">+BJ31</f>
        <v>2350381360</v>
      </c>
      <c r="BK30" s="340">
        <f t="shared" si="51"/>
        <v>0</v>
      </c>
      <c r="BL30" s="162">
        <f t="shared" si="51"/>
        <v>40091360</v>
      </c>
      <c r="BM30" s="162">
        <f t="shared" si="51"/>
        <v>75143174</v>
      </c>
      <c r="BN30" s="162">
        <f t="shared" si="51"/>
        <v>89760346</v>
      </c>
      <c r="BO30" s="162">
        <f t="shared" si="51"/>
        <v>262163744</v>
      </c>
      <c r="BP30" s="162">
        <f t="shared" si="51"/>
        <v>183028310</v>
      </c>
      <c r="BQ30" s="162">
        <f t="shared" si="51"/>
        <v>0</v>
      </c>
      <c r="BR30" s="162">
        <f t="shared" si="51"/>
        <v>0</v>
      </c>
      <c r="BS30" s="162">
        <f t="shared" si="51"/>
        <v>0</v>
      </c>
      <c r="BT30" s="162">
        <f t="shared" si="51"/>
        <v>0</v>
      </c>
      <c r="BU30" s="162">
        <f t="shared" si="51"/>
        <v>0</v>
      </c>
      <c r="BV30" s="228">
        <f t="shared" si="51"/>
        <v>0</v>
      </c>
      <c r="BW30" s="159">
        <f>+BW31</f>
        <v>650186934</v>
      </c>
      <c r="BX30" s="340">
        <f t="shared" si="51"/>
        <v>0</v>
      </c>
      <c r="BY30" s="162">
        <f t="shared" si="51"/>
        <v>23776677</v>
      </c>
      <c r="BZ30" s="162">
        <f t="shared" si="51"/>
        <v>75548767</v>
      </c>
      <c r="CA30" s="162">
        <f t="shared" si="51"/>
        <v>105669436</v>
      </c>
      <c r="CB30" s="162">
        <f t="shared" si="51"/>
        <v>229468690</v>
      </c>
      <c r="CC30" s="162">
        <f t="shared" si="51"/>
        <v>202787604</v>
      </c>
      <c r="CD30" s="162">
        <f t="shared" si="51"/>
        <v>0</v>
      </c>
      <c r="CE30" s="162">
        <f t="shared" si="51"/>
        <v>0</v>
      </c>
      <c r="CF30" s="162">
        <f t="shared" si="51"/>
        <v>0</v>
      </c>
      <c r="CG30" s="162">
        <f t="shared" si="51"/>
        <v>0</v>
      </c>
      <c r="CH30" s="162">
        <f t="shared" si="51"/>
        <v>0</v>
      </c>
      <c r="CI30" s="228">
        <f t="shared" si="51"/>
        <v>0</v>
      </c>
      <c r="CJ30" s="159">
        <f t="shared" si="51"/>
        <v>637251174</v>
      </c>
      <c r="CK30" s="160">
        <f t="shared" si="51"/>
        <v>70997571</v>
      </c>
      <c r="CL30" s="158">
        <f t="shared" si="51"/>
        <v>198721069</v>
      </c>
      <c r="CM30" s="158">
        <f t="shared" si="51"/>
        <v>1700194426</v>
      </c>
      <c r="CN30" s="158">
        <f t="shared" si="51"/>
        <v>12935760</v>
      </c>
      <c r="CO30" s="341">
        <f t="shared" si="7"/>
        <v>0.97290272470516392</v>
      </c>
      <c r="CP30" s="342">
        <f t="shared" si="13"/>
        <v>0.8970578832868974</v>
      </c>
    </row>
    <row r="31" spans="1:94" s="27" customFormat="1" ht="25.5" customHeight="1" outlineLevel="3">
      <c r="A31" s="524" t="s">
        <v>690</v>
      </c>
      <c r="B31" s="134" t="s">
        <v>135</v>
      </c>
      <c r="C31" s="132" t="s">
        <v>84</v>
      </c>
      <c r="D31" s="133" t="s">
        <v>47</v>
      </c>
      <c r="E31" s="31">
        <v>2620100000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f>+F31+H31+J31+L31+N31+P31+R31+T31+V31+X31+Z31+AB31</f>
        <v>0</v>
      </c>
      <c r="AE31" s="38">
        <f>+G31+I31+K31+M31+O31+Q31+S31+U31+W31+Y31+AA31+AC31</f>
        <v>0</v>
      </c>
      <c r="AF31" s="227"/>
      <c r="AG31" s="31">
        <f>+E31-AD31+AE31+AF31</f>
        <v>2620100000</v>
      </c>
      <c r="AH31" s="144"/>
      <c r="AI31" s="38">
        <f>+AH31+AW31</f>
        <v>2549102429</v>
      </c>
      <c r="AJ31" s="38">
        <f>+AG31-AH31</f>
        <v>2620100000</v>
      </c>
      <c r="AK31" s="31">
        <v>1889177773</v>
      </c>
      <c r="AL31" s="31">
        <v>586068501</v>
      </c>
      <c r="AM31" s="38">
        <v>58000000</v>
      </c>
      <c r="AN31" s="38">
        <v>0</v>
      </c>
      <c r="AO31" s="135">
        <v>15856155</v>
      </c>
      <c r="AP31" s="31">
        <v>0</v>
      </c>
      <c r="AQ31" s="47"/>
      <c r="AR31" s="41"/>
      <c r="AS31" s="41"/>
      <c r="AT31" s="41"/>
      <c r="AU31" s="180"/>
      <c r="AV31" s="137"/>
      <c r="AW31" s="38">
        <f>+SUM(AK31:AV31)</f>
        <v>2549102429</v>
      </c>
      <c r="AX31" s="31">
        <v>1529677105</v>
      </c>
      <c r="AY31" s="31">
        <v>274009000</v>
      </c>
      <c r="AZ31" s="31">
        <v>513295255</v>
      </c>
      <c r="BA31" s="31">
        <v>6600000</v>
      </c>
      <c r="BB31" s="32">
        <v>26800000</v>
      </c>
      <c r="BC31" s="41">
        <v>0</v>
      </c>
      <c r="BD31" s="345"/>
      <c r="BE31" s="41"/>
      <c r="BF31" s="345"/>
      <c r="BG31" s="138"/>
      <c r="BH31" s="41"/>
      <c r="BI31" s="137"/>
      <c r="BJ31" s="31">
        <f>+SUM(AX31:BI31)</f>
        <v>2350381360</v>
      </c>
      <c r="BK31" s="35">
        <v>0</v>
      </c>
      <c r="BL31" s="39">
        <v>40091360</v>
      </c>
      <c r="BM31" s="39">
        <v>75143174</v>
      </c>
      <c r="BN31" s="39">
        <v>89760346</v>
      </c>
      <c r="BO31" s="39">
        <v>262163744</v>
      </c>
      <c r="BP31" s="128">
        <v>183028310</v>
      </c>
      <c r="BQ31" s="41"/>
      <c r="BR31" s="41"/>
      <c r="BS31" s="41"/>
      <c r="BT31" s="138"/>
      <c r="BU31" s="41"/>
      <c r="BV31" s="137"/>
      <c r="BW31" s="31">
        <f>+SUM(BK31:BV31)</f>
        <v>650186934</v>
      </c>
      <c r="BX31" s="39">
        <v>0</v>
      </c>
      <c r="BY31" s="39">
        <v>23776677</v>
      </c>
      <c r="BZ31" s="39">
        <v>75548767</v>
      </c>
      <c r="CA31" s="39">
        <v>105669436</v>
      </c>
      <c r="CB31" s="39">
        <v>229468690</v>
      </c>
      <c r="CC31" s="128">
        <f>+VLOOKUP(A31,'06 2017 MES'!$A:$BO,63,0)</f>
        <v>202787604</v>
      </c>
      <c r="CD31" s="41"/>
      <c r="CE31" s="41"/>
      <c r="CF31" s="41"/>
      <c r="CG31" s="130"/>
      <c r="CH31" s="130"/>
      <c r="CI31" s="137"/>
      <c r="CJ31" s="31">
        <f>+SUM(BX31:CI31)</f>
        <v>637251174</v>
      </c>
      <c r="CK31" s="145">
        <f>+AJ31-AW31</f>
        <v>70997571</v>
      </c>
      <c r="CL31" s="32">
        <f>+AW31-BJ31</f>
        <v>198721069</v>
      </c>
      <c r="CM31" s="135">
        <f>+BJ31-BW31</f>
        <v>1700194426</v>
      </c>
      <c r="CN31" s="32">
        <f>+BW31-CJ31</f>
        <v>12935760</v>
      </c>
      <c r="CO31" s="343">
        <f t="shared" si="7"/>
        <v>0.97290272470516392</v>
      </c>
      <c r="CP31" s="92">
        <f t="shared" si="13"/>
        <v>0.8970578832868974</v>
      </c>
    </row>
    <row r="32" spans="1:94" s="68" customFormat="1" ht="30" customHeight="1" outlineLevel="2">
      <c r="A32" s="339"/>
      <c r="B32" s="155" t="s">
        <v>227</v>
      </c>
      <c r="C32" s="156" t="s">
        <v>84</v>
      </c>
      <c r="D32" s="346" t="s">
        <v>228</v>
      </c>
      <c r="E32" s="159">
        <f t="shared" ref="E32:AJ32" si="52">+E33+E39+SUM(E44:E47)</f>
        <v>35057916667</v>
      </c>
      <c r="F32" s="159">
        <f t="shared" si="52"/>
        <v>0</v>
      </c>
      <c r="G32" s="159">
        <f t="shared" si="52"/>
        <v>0</v>
      </c>
      <c r="H32" s="159">
        <f t="shared" si="52"/>
        <v>0</v>
      </c>
      <c r="I32" s="159">
        <f t="shared" si="52"/>
        <v>0</v>
      </c>
      <c r="J32" s="159">
        <f t="shared" si="52"/>
        <v>0</v>
      </c>
      <c r="K32" s="159">
        <f t="shared" si="52"/>
        <v>0</v>
      </c>
      <c r="L32" s="159">
        <f t="shared" si="52"/>
        <v>0</v>
      </c>
      <c r="M32" s="159">
        <f t="shared" si="52"/>
        <v>0</v>
      </c>
      <c r="N32" s="159">
        <f t="shared" si="52"/>
        <v>0</v>
      </c>
      <c r="O32" s="159">
        <f t="shared" si="52"/>
        <v>0</v>
      </c>
      <c r="P32" s="159">
        <f t="shared" si="52"/>
        <v>0</v>
      </c>
      <c r="Q32" s="159">
        <f t="shared" si="52"/>
        <v>0</v>
      </c>
      <c r="R32" s="159">
        <f t="shared" si="52"/>
        <v>0</v>
      </c>
      <c r="S32" s="159">
        <f t="shared" si="52"/>
        <v>0</v>
      </c>
      <c r="T32" s="159">
        <f t="shared" si="52"/>
        <v>0</v>
      </c>
      <c r="U32" s="159">
        <f t="shared" si="52"/>
        <v>0</v>
      </c>
      <c r="V32" s="159">
        <f t="shared" si="52"/>
        <v>0</v>
      </c>
      <c r="W32" s="159">
        <f t="shared" si="52"/>
        <v>0</v>
      </c>
      <c r="X32" s="159">
        <f t="shared" si="52"/>
        <v>0</v>
      </c>
      <c r="Y32" s="159">
        <f t="shared" si="52"/>
        <v>0</v>
      </c>
      <c r="Z32" s="159">
        <f t="shared" si="52"/>
        <v>0</v>
      </c>
      <c r="AA32" s="159">
        <f t="shared" si="52"/>
        <v>0</v>
      </c>
      <c r="AB32" s="159">
        <f t="shared" si="52"/>
        <v>0</v>
      </c>
      <c r="AC32" s="159">
        <f t="shared" si="52"/>
        <v>0</v>
      </c>
      <c r="AD32" s="159">
        <f t="shared" si="52"/>
        <v>0</v>
      </c>
      <c r="AE32" s="159">
        <f t="shared" si="52"/>
        <v>0</v>
      </c>
      <c r="AF32" s="158">
        <f t="shared" si="52"/>
        <v>0</v>
      </c>
      <c r="AG32" s="159">
        <f t="shared" si="52"/>
        <v>35057916667</v>
      </c>
      <c r="AH32" s="157">
        <f t="shared" si="52"/>
        <v>0</v>
      </c>
      <c r="AI32" s="159">
        <f t="shared" si="52"/>
        <v>35057916667</v>
      </c>
      <c r="AJ32" s="159">
        <f t="shared" si="52"/>
        <v>35057916667</v>
      </c>
      <c r="AK32" s="159">
        <f t="shared" ref="AK32:BP32" si="53">+AK33+AK39+SUM(AK44:AK47)</f>
        <v>35057916667</v>
      </c>
      <c r="AL32" s="159">
        <f t="shared" si="53"/>
        <v>0</v>
      </c>
      <c r="AM32" s="159">
        <f t="shared" si="53"/>
        <v>0</v>
      </c>
      <c r="AN32" s="159">
        <f>+AN33+AN39+SUM(AN44:AN47)</f>
        <v>0</v>
      </c>
      <c r="AO32" s="159">
        <f t="shared" si="53"/>
        <v>0</v>
      </c>
      <c r="AP32" s="159">
        <f t="shared" si="53"/>
        <v>0</v>
      </c>
      <c r="AQ32" s="159">
        <f t="shared" si="53"/>
        <v>0</v>
      </c>
      <c r="AR32" s="159">
        <f t="shared" si="53"/>
        <v>0</v>
      </c>
      <c r="AS32" s="159">
        <f t="shared" si="53"/>
        <v>0</v>
      </c>
      <c r="AT32" s="159">
        <f t="shared" si="53"/>
        <v>0</v>
      </c>
      <c r="AU32" s="182">
        <f t="shared" si="53"/>
        <v>0</v>
      </c>
      <c r="AV32" s="159">
        <f t="shared" si="53"/>
        <v>0</v>
      </c>
      <c r="AW32" s="159">
        <f t="shared" si="53"/>
        <v>35057916667</v>
      </c>
      <c r="AX32" s="159">
        <f t="shared" si="53"/>
        <v>3076700776</v>
      </c>
      <c r="AY32" s="159">
        <f t="shared" si="53"/>
        <v>3058978178</v>
      </c>
      <c r="AZ32" s="159">
        <f t="shared" si="53"/>
        <v>3068174806</v>
      </c>
      <c r="BA32" s="159">
        <f t="shared" si="53"/>
        <v>3073773010</v>
      </c>
      <c r="BB32" s="159">
        <f t="shared" si="53"/>
        <v>3104450511</v>
      </c>
      <c r="BC32" s="159">
        <f t="shared" si="53"/>
        <v>3317702816</v>
      </c>
      <c r="BD32" s="159">
        <f t="shared" si="53"/>
        <v>0</v>
      </c>
      <c r="BE32" s="159">
        <f t="shared" si="53"/>
        <v>0</v>
      </c>
      <c r="BF32" s="159">
        <f t="shared" si="53"/>
        <v>0</v>
      </c>
      <c r="BG32" s="159">
        <f t="shared" si="53"/>
        <v>0</v>
      </c>
      <c r="BH32" s="159">
        <f t="shared" si="53"/>
        <v>0</v>
      </c>
      <c r="BI32" s="159">
        <f t="shared" si="53"/>
        <v>0</v>
      </c>
      <c r="BJ32" s="159">
        <f t="shared" si="53"/>
        <v>18699780097</v>
      </c>
      <c r="BK32" s="159">
        <f t="shared" si="53"/>
        <v>3076700776</v>
      </c>
      <c r="BL32" s="159">
        <f t="shared" si="53"/>
        <v>3058978178</v>
      </c>
      <c r="BM32" s="159">
        <f t="shared" si="53"/>
        <v>3068174806</v>
      </c>
      <c r="BN32" s="159">
        <f t="shared" si="53"/>
        <v>3073448410</v>
      </c>
      <c r="BO32" s="159">
        <f t="shared" si="53"/>
        <v>3104775111</v>
      </c>
      <c r="BP32" s="159">
        <f t="shared" si="53"/>
        <v>3317702816</v>
      </c>
      <c r="BQ32" s="159">
        <f t="shared" ref="BQ32:CN32" si="54">+BQ33+BQ39+SUM(BQ44:BQ47)</f>
        <v>0</v>
      </c>
      <c r="BR32" s="159">
        <f t="shared" si="54"/>
        <v>0</v>
      </c>
      <c r="BS32" s="159">
        <f t="shared" si="54"/>
        <v>0</v>
      </c>
      <c r="BT32" s="159">
        <f t="shared" si="54"/>
        <v>0</v>
      </c>
      <c r="BU32" s="159">
        <f t="shared" si="54"/>
        <v>0</v>
      </c>
      <c r="BV32" s="159">
        <f t="shared" si="54"/>
        <v>0</v>
      </c>
      <c r="BW32" s="159">
        <f t="shared" si="54"/>
        <v>18699780097</v>
      </c>
      <c r="BX32" s="159">
        <f t="shared" si="54"/>
        <v>3076700776</v>
      </c>
      <c r="BY32" s="159">
        <f t="shared" si="54"/>
        <v>3058978178</v>
      </c>
      <c r="BZ32" s="159">
        <f t="shared" si="54"/>
        <v>3068174806</v>
      </c>
      <c r="CA32" s="159">
        <f t="shared" si="54"/>
        <v>3073448410</v>
      </c>
      <c r="CB32" s="159">
        <f t="shared" si="54"/>
        <v>3104775111</v>
      </c>
      <c r="CC32" s="159">
        <f t="shared" si="54"/>
        <v>3317702816</v>
      </c>
      <c r="CD32" s="159">
        <f t="shared" si="54"/>
        <v>0</v>
      </c>
      <c r="CE32" s="159">
        <f t="shared" si="54"/>
        <v>0</v>
      </c>
      <c r="CF32" s="159">
        <f t="shared" si="54"/>
        <v>0</v>
      </c>
      <c r="CG32" s="159">
        <f t="shared" si="54"/>
        <v>0</v>
      </c>
      <c r="CH32" s="159">
        <f t="shared" ref="CH32" si="55">+CH33+CH39+SUM(CH44:CH47)</f>
        <v>0</v>
      </c>
      <c r="CI32" s="159">
        <f t="shared" si="54"/>
        <v>0</v>
      </c>
      <c r="CJ32" s="159">
        <f t="shared" si="54"/>
        <v>18699780097</v>
      </c>
      <c r="CK32" s="158">
        <f t="shared" si="54"/>
        <v>0</v>
      </c>
      <c r="CL32" s="158">
        <f t="shared" si="54"/>
        <v>16358136570</v>
      </c>
      <c r="CM32" s="158">
        <f t="shared" si="54"/>
        <v>0</v>
      </c>
      <c r="CN32" s="158">
        <f t="shared" si="54"/>
        <v>0</v>
      </c>
      <c r="CO32" s="341">
        <f t="shared" si="7"/>
        <v>1</v>
      </c>
      <c r="CP32" s="342">
        <f t="shared" si="13"/>
        <v>0.53339678665509793</v>
      </c>
    </row>
    <row r="33" spans="1:94" s="68" customFormat="1" ht="20.25" customHeight="1" outlineLevel="2">
      <c r="A33" s="339"/>
      <c r="B33" s="155" t="s">
        <v>229</v>
      </c>
      <c r="C33" s="156" t="s">
        <v>84</v>
      </c>
      <c r="D33" s="131" t="s">
        <v>230</v>
      </c>
      <c r="E33" s="159">
        <f t="shared" ref="E33:AT33" si="56">+SUM(E34:E38)</f>
        <v>17935538469</v>
      </c>
      <c r="F33" s="159">
        <f t="shared" si="56"/>
        <v>0</v>
      </c>
      <c r="G33" s="159">
        <f t="shared" si="56"/>
        <v>0</v>
      </c>
      <c r="H33" s="159">
        <f t="shared" si="56"/>
        <v>0</v>
      </c>
      <c r="I33" s="159">
        <f t="shared" si="56"/>
        <v>0</v>
      </c>
      <c r="J33" s="159">
        <f t="shared" si="56"/>
        <v>0</v>
      </c>
      <c r="K33" s="159">
        <f t="shared" si="56"/>
        <v>0</v>
      </c>
      <c r="L33" s="159">
        <f t="shared" si="56"/>
        <v>0</v>
      </c>
      <c r="M33" s="159">
        <f t="shared" si="56"/>
        <v>0</v>
      </c>
      <c r="N33" s="159">
        <f t="shared" si="56"/>
        <v>0</v>
      </c>
      <c r="O33" s="159">
        <f t="shared" si="56"/>
        <v>0</v>
      </c>
      <c r="P33" s="159">
        <f t="shared" si="56"/>
        <v>0</v>
      </c>
      <c r="Q33" s="159">
        <f t="shared" si="56"/>
        <v>0</v>
      </c>
      <c r="R33" s="159">
        <f t="shared" si="56"/>
        <v>0</v>
      </c>
      <c r="S33" s="159">
        <f t="shared" si="56"/>
        <v>0</v>
      </c>
      <c r="T33" s="159">
        <f t="shared" si="56"/>
        <v>0</v>
      </c>
      <c r="U33" s="159">
        <f t="shared" si="56"/>
        <v>0</v>
      </c>
      <c r="V33" s="159">
        <f t="shared" si="56"/>
        <v>0</v>
      </c>
      <c r="W33" s="159">
        <f t="shared" si="56"/>
        <v>0</v>
      </c>
      <c r="X33" s="159">
        <f t="shared" si="56"/>
        <v>0</v>
      </c>
      <c r="Y33" s="159">
        <f t="shared" si="56"/>
        <v>0</v>
      </c>
      <c r="Z33" s="159">
        <f t="shared" si="56"/>
        <v>0</v>
      </c>
      <c r="AA33" s="159">
        <f t="shared" si="56"/>
        <v>0</v>
      </c>
      <c r="AB33" s="159">
        <f t="shared" si="56"/>
        <v>0</v>
      </c>
      <c r="AC33" s="159">
        <f t="shared" si="56"/>
        <v>0</v>
      </c>
      <c r="AD33" s="159">
        <f t="shared" si="56"/>
        <v>0</v>
      </c>
      <c r="AE33" s="159">
        <f t="shared" si="56"/>
        <v>0</v>
      </c>
      <c r="AF33" s="158">
        <f t="shared" si="56"/>
        <v>0</v>
      </c>
      <c r="AG33" s="159">
        <f t="shared" si="56"/>
        <v>17935538469</v>
      </c>
      <c r="AH33" s="157">
        <f t="shared" si="56"/>
        <v>0</v>
      </c>
      <c r="AI33" s="159">
        <f t="shared" si="56"/>
        <v>17935538469</v>
      </c>
      <c r="AJ33" s="159">
        <f t="shared" si="56"/>
        <v>17935538469</v>
      </c>
      <c r="AK33" s="159">
        <f t="shared" si="56"/>
        <v>17935538469</v>
      </c>
      <c r="AL33" s="159">
        <f t="shared" si="56"/>
        <v>0</v>
      </c>
      <c r="AM33" s="159">
        <f t="shared" si="56"/>
        <v>0</v>
      </c>
      <c r="AN33" s="159">
        <f t="shared" si="56"/>
        <v>0</v>
      </c>
      <c r="AO33" s="159">
        <f t="shared" si="56"/>
        <v>0</v>
      </c>
      <c r="AP33" s="159">
        <f t="shared" si="56"/>
        <v>0</v>
      </c>
      <c r="AQ33" s="159">
        <f t="shared" si="56"/>
        <v>0</v>
      </c>
      <c r="AR33" s="159">
        <f t="shared" si="56"/>
        <v>0</v>
      </c>
      <c r="AS33" s="159">
        <f t="shared" si="56"/>
        <v>0</v>
      </c>
      <c r="AT33" s="159">
        <f t="shared" si="56"/>
        <v>0</v>
      </c>
      <c r="AU33" s="180"/>
      <c r="AV33" s="159">
        <f t="shared" ref="AV33:CN33" si="57">+SUM(AV34:AV38)</f>
        <v>0</v>
      </c>
      <c r="AW33" s="159">
        <f t="shared" si="57"/>
        <v>17935538469</v>
      </c>
      <c r="AX33" s="159">
        <f t="shared" si="57"/>
        <v>1532824556</v>
      </c>
      <c r="AY33" s="159">
        <f t="shared" si="57"/>
        <v>1552131589</v>
      </c>
      <c r="AZ33" s="159">
        <f t="shared" si="57"/>
        <v>1542446094</v>
      </c>
      <c r="BA33" s="159">
        <f t="shared" si="57"/>
        <v>1544693806</v>
      </c>
      <c r="BB33" s="159">
        <f t="shared" si="57"/>
        <v>1547634033</v>
      </c>
      <c r="BC33" s="159">
        <f t="shared" si="57"/>
        <v>1653322425</v>
      </c>
      <c r="BD33" s="159">
        <f t="shared" si="57"/>
        <v>0</v>
      </c>
      <c r="BE33" s="159">
        <f t="shared" si="57"/>
        <v>0</v>
      </c>
      <c r="BF33" s="159">
        <f t="shared" si="57"/>
        <v>0</v>
      </c>
      <c r="BG33" s="159">
        <f t="shared" si="57"/>
        <v>0</v>
      </c>
      <c r="BH33" s="159">
        <f t="shared" si="57"/>
        <v>0</v>
      </c>
      <c r="BI33" s="159">
        <f t="shared" si="57"/>
        <v>0</v>
      </c>
      <c r="BJ33" s="159">
        <f t="shared" si="57"/>
        <v>9373052503</v>
      </c>
      <c r="BK33" s="159">
        <f t="shared" si="57"/>
        <v>1532824556</v>
      </c>
      <c r="BL33" s="159">
        <f t="shared" si="57"/>
        <v>1552131589</v>
      </c>
      <c r="BM33" s="159">
        <f t="shared" si="57"/>
        <v>1542446094</v>
      </c>
      <c r="BN33" s="159">
        <f t="shared" si="57"/>
        <v>1544478106</v>
      </c>
      <c r="BO33" s="159">
        <f t="shared" si="57"/>
        <v>1547849733</v>
      </c>
      <c r="BP33" s="159">
        <f t="shared" si="57"/>
        <v>1653322425</v>
      </c>
      <c r="BQ33" s="159">
        <f t="shared" si="57"/>
        <v>0</v>
      </c>
      <c r="BR33" s="159">
        <f t="shared" si="57"/>
        <v>0</v>
      </c>
      <c r="BS33" s="159">
        <f t="shared" si="57"/>
        <v>0</v>
      </c>
      <c r="BT33" s="159">
        <f t="shared" si="57"/>
        <v>0</v>
      </c>
      <c r="BU33" s="159">
        <f t="shared" si="57"/>
        <v>0</v>
      </c>
      <c r="BV33" s="159">
        <f t="shared" si="57"/>
        <v>0</v>
      </c>
      <c r="BW33" s="159">
        <f t="shared" si="57"/>
        <v>9373052503</v>
      </c>
      <c r="BX33" s="159">
        <f t="shared" si="57"/>
        <v>1532824556</v>
      </c>
      <c r="BY33" s="159">
        <f t="shared" si="57"/>
        <v>1552131589</v>
      </c>
      <c r="BZ33" s="159">
        <f t="shared" si="57"/>
        <v>1542446094</v>
      </c>
      <c r="CA33" s="159">
        <f t="shared" si="57"/>
        <v>1544478106</v>
      </c>
      <c r="CB33" s="159">
        <f t="shared" si="57"/>
        <v>1547849733</v>
      </c>
      <c r="CC33" s="159">
        <f t="shared" si="57"/>
        <v>1653322425</v>
      </c>
      <c r="CD33" s="159">
        <f t="shared" si="57"/>
        <v>0</v>
      </c>
      <c r="CE33" s="159">
        <f t="shared" si="57"/>
        <v>0</v>
      </c>
      <c r="CF33" s="159">
        <f t="shared" si="57"/>
        <v>0</v>
      </c>
      <c r="CG33" s="159">
        <f t="shared" si="57"/>
        <v>0</v>
      </c>
      <c r="CH33" s="159">
        <f t="shared" ref="CH33" si="58">+SUM(CH34:CH38)</f>
        <v>0</v>
      </c>
      <c r="CI33" s="159">
        <f t="shared" si="57"/>
        <v>0</v>
      </c>
      <c r="CJ33" s="159">
        <f t="shared" si="57"/>
        <v>9373052503</v>
      </c>
      <c r="CK33" s="158">
        <f t="shared" si="57"/>
        <v>0</v>
      </c>
      <c r="CL33" s="158">
        <f t="shared" si="57"/>
        <v>8562485966</v>
      </c>
      <c r="CM33" s="158">
        <f t="shared" si="57"/>
        <v>0</v>
      </c>
      <c r="CN33" s="158">
        <f t="shared" si="57"/>
        <v>0</v>
      </c>
      <c r="CO33" s="341">
        <f t="shared" si="7"/>
        <v>1</v>
      </c>
      <c r="CP33" s="342">
        <f t="shared" si="13"/>
        <v>0.52259666021181894</v>
      </c>
    </row>
    <row r="34" spans="1:94" s="27" customFormat="1" outlineLevel="3">
      <c r="A34" s="524" t="s">
        <v>691</v>
      </c>
      <c r="B34" s="134" t="s">
        <v>136</v>
      </c>
      <c r="C34" s="132" t="s">
        <v>84</v>
      </c>
      <c r="D34" s="133" t="s">
        <v>48</v>
      </c>
      <c r="E34" s="31">
        <v>3486406531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135">
        <f t="shared" ref="AD34:AE38" si="59">+F34+H34+J34+L34+N34+P34+R34+T34+V34+X34+Z34+AB34</f>
        <v>0</v>
      </c>
      <c r="AE34" s="38">
        <f t="shared" si="59"/>
        <v>0</v>
      </c>
      <c r="AF34" s="227"/>
      <c r="AG34" s="31">
        <f>+E34-AD34+AE34+AF34</f>
        <v>3486406531</v>
      </c>
      <c r="AH34" s="144"/>
      <c r="AI34" s="38">
        <f>+AH34+AW34</f>
        <v>3486406531</v>
      </c>
      <c r="AJ34" s="38">
        <f>+AG34-AH34</f>
        <v>3486406531</v>
      </c>
      <c r="AK34" s="31">
        <v>3486406531</v>
      </c>
      <c r="AL34" s="31">
        <v>0</v>
      </c>
      <c r="AM34" s="38">
        <v>0</v>
      </c>
      <c r="AN34" s="38">
        <v>0</v>
      </c>
      <c r="AO34" s="135">
        <v>0</v>
      </c>
      <c r="AP34" s="31">
        <v>0</v>
      </c>
      <c r="AQ34" s="47"/>
      <c r="AR34" s="41"/>
      <c r="AS34" s="41"/>
      <c r="AT34" s="41"/>
      <c r="AU34" s="180"/>
      <c r="AV34" s="137"/>
      <c r="AW34" s="38">
        <f>+SUM(AK34:AV34)</f>
        <v>3486406531</v>
      </c>
      <c r="AX34" s="31">
        <v>318042545</v>
      </c>
      <c r="AY34" s="31">
        <v>320887300</v>
      </c>
      <c r="AZ34" s="31">
        <v>340356500</v>
      </c>
      <c r="BA34" s="31">
        <v>330716800</v>
      </c>
      <c r="BB34" s="32">
        <v>353992300</v>
      </c>
      <c r="BC34" s="41">
        <v>373328600</v>
      </c>
      <c r="BD34" s="41"/>
      <c r="BE34" s="41"/>
      <c r="BF34" s="41"/>
      <c r="BG34" s="138"/>
      <c r="BH34" s="41"/>
      <c r="BI34" s="137"/>
      <c r="BJ34" s="31">
        <f>+SUM(AX34:BI34)</f>
        <v>2037324045</v>
      </c>
      <c r="BK34" s="35">
        <v>318042545</v>
      </c>
      <c r="BL34" s="39">
        <v>320887300</v>
      </c>
      <c r="BM34" s="39">
        <v>340356500</v>
      </c>
      <c r="BN34" s="39">
        <v>330673600</v>
      </c>
      <c r="BO34" s="39">
        <v>354035500</v>
      </c>
      <c r="BP34" s="41">
        <v>373328600</v>
      </c>
      <c r="BQ34" s="41"/>
      <c r="BR34" s="41"/>
      <c r="BS34" s="41"/>
      <c r="BT34" s="138"/>
      <c r="BU34" s="41"/>
      <c r="BV34" s="137"/>
      <c r="BW34" s="31">
        <f>+SUM(BK34:BV34)</f>
        <v>2037324045</v>
      </c>
      <c r="BX34" s="39">
        <v>318042545</v>
      </c>
      <c r="BY34" s="39">
        <v>320887300</v>
      </c>
      <c r="BZ34" s="39">
        <v>340356500</v>
      </c>
      <c r="CA34" s="39">
        <v>330673600</v>
      </c>
      <c r="CB34" s="39">
        <v>354035500</v>
      </c>
      <c r="CC34" s="41">
        <v>373328600</v>
      </c>
      <c r="CD34" s="41"/>
      <c r="CE34" s="41"/>
      <c r="CF34" s="41"/>
      <c r="CG34" s="130"/>
      <c r="CH34" s="130"/>
      <c r="CI34" s="137"/>
      <c r="CJ34" s="31">
        <f>+SUM(BX34:CI34)</f>
        <v>2037324045</v>
      </c>
      <c r="CK34" s="33">
        <f>+AJ34-AW34</f>
        <v>0</v>
      </c>
      <c r="CL34" s="32">
        <f>+AW34-BJ34</f>
        <v>1449082486</v>
      </c>
      <c r="CM34" s="32">
        <f>+BJ34-BW34</f>
        <v>0</v>
      </c>
      <c r="CN34" s="32">
        <f>+BW34-CJ34</f>
        <v>0</v>
      </c>
      <c r="CO34" s="343">
        <f t="shared" si="7"/>
        <v>1</v>
      </c>
      <c r="CP34" s="92">
        <f t="shared" si="13"/>
        <v>0.58436215825227866</v>
      </c>
    </row>
    <row r="35" spans="1:94" s="27" customFormat="1" ht="36" outlineLevel="3">
      <c r="A35" s="524" t="s">
        <v>692</v>
      </c>
      <c r="B35" s="134" t="s">
        <v>137</v>
      </c>
      <c r="C35" s="132" t="s">
        <v>84</v>
      </c>
      <c r="D35" s="133" t="s">
        <v>49</v>
      </c>
      <c r="E35" s="31">
        <v>1530182979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135">
        <f t="shared" si="59"/>
        <v>0</v>
      </c>
      <c r="AE35" s="38">
        <f t="shared" si="59"/>
        <v>0</v>
      </c>
      <c r="AF35" s="227"/>
      <c r="AG35" s="31">
        <f>+E35-AD35+AE35+AF35</f>
        <v>1530182979</v>
      </c>
      <c r="AH35" s="144"/>
      <c r="AI35" s="38">
        <f>+AH35+AW35</f>
        <v>1530182979</v>
      </c>
      <c r="AJ35" s="38">
        <f>+AG35-AH35</f>
        <v>1530182979</v>
      </c>
      <c r="AK35" s="31">
        <v>1530182979</v>
      </c>
      <c r="AL35" s="31">
        <v>0</v>
      </c>
      <c r="AM35" s="38">
        <v>0</v>
      </c>
      <c r="AN35" s="38">
        <v>0</v>
      </c>
      <c r="AO35" s="135">
        <v>0</v>
      </c>
      <c r="AP35" s="31">
        <v>0</v>
      </c>
      <c r="AQ35" s="47"/>
      <c r="AR35" s="41"/>
      <c r="AS35" s="41"/>
      <c r="AT35" s="41"/>
      <c r="AU35" s="180"/>
      <c r="AV35" s="137"/>
      <c r="AW35" s="38">
        <f>+SUM(AK35:AV35)</f>
        <v>1530182979</v>
      </c>
      <c r="AX35" s="31">
        <v>5247458</v>
      </c>
      <c r="AY35" s="31">
        <v>13562068</v>
      </c>
      <c r="AZ35" s="31">
        <v>4207289</v>
      </c>
      <c r="BA35" s="31">
        <v>0</v>
      </c>
      <c r="BB35" s="32">
        <v>2481689</v>
      </c>
      <c r="BC35" s="41">
        <v>3469825</v>
      </c>
      <c r="BD35" s="41"/>
      <c r="BE35" s="41"/>
      <c r="BF35" s="41"/>
      <c r="BG35" s="138"/>
      <c r="BH35" s="41"/>
      <c r="BI35" s="137"/>
      <c r="BJ35" s="31">
        <f>+SUM(AX35:BI35)</f>
        <v>28968329</v>
      </c>
      <c r="BK35" s="35">
        <v>5247458</v>
      </c>
      <c r="BL35" s="39">
        <v>13562068</v>
      </c>
      <c r="BM35" s="39">
        <v>4207289</v>
      </c>
      <c r="BN35" s="39">
        <v>0</v>
      </c>
      <c r="BO35" s="39">
        <v>2481689</v>
      </c>
      <c r="BP35" s="41">
        <v>3469825</v>
      </c>
      <c r="BQ35" s="41"/>
      <c r="BR35" s="41"/>
      <c r="BS35" s="41"/>
      <c r="BT35" s="138"/>
      <c r="BU35" s="41"/>
      <c r="BV35" s="137"/>
      <c r="BW35" s="31">
        <f>+SUM(BK35:BV35)</f>
        <v>28968329</v>
      </c>
      <c r="BX35" s="39">
        <v>5247458</v>
      </c>
      <c r="BY35" s="39">
        <v>13562068</v>
      </c>
      <c r="BZ35" s="39">
        <v>4207289</v>
      </c>
      <c r="CA35" s="39">
        <v>0</v>
      </c>
      <c r="CB35" s="39">
        <v>2481689</v>
      </c>
      <c r="CC35" s="41">
        <v>3469825</v>
      </c>
      <c r="CD35" s="41"/>
      <c r="CE35" s="41"/>
      <c r="CF35" s="41"/>
      <c r="CG35" s="130"/>
      <c r="CH35" s="130"/>
      <c r="CI35" s="137"/>
      <c r="CJ35" s="31">
        <f>+SUM(BX35:CI35)</f>
        <v>28968329</v>
      </c>
      <c r="CK35" s="33">
        <f>+AJ35-AW35</f>
        <v>0</v>
      </c>
      <c r="CL35" s="32">
        <f>+AW35-BJ35</f>
        <v>1501214650</v>
      </c>
      <c r="CM35" s="32">
        <f>+BJ35-BW35</f>
        <v>0</v>
      </c>
      <c r="CN35" s="32">
        <f>+BW35-CJ35</f>
        <v>0</v>
      </c>
      <c r="CO35" s="343">
        <f t="shared" si="7"/>
        <v>1</v>
      </c>
      <c r="CP35" s="92">
        <f t="shared" si="13"/>
        <v>1.8931284295771792E-2</v>
      </c>
    </row>
    <row r="36" spans="1:94" s="27" customFormat="1" ht="36" outlineLevel="3">
      <c r="A36" s="524" t="s">
        <v>693</v>
      </c>
      <c r="B36" s="134" t="s">
        <v>138</v>
      </c>
      <c r="C36" s="132" t="s">
        <v>84</v>
      </c>
      <c r="D36" s="133" t="s">
        <v>50</v>
      </c>
      <c r="E36" s="31">
        <v>4451871042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135">
        <f t="shared" si="59"/>
        <v>0</v>
      </c>
      <c r="AE36" s="38">
        <f t="shared" si="59"/>
        <v>0</v>
      </c>
      <c r="AF36" s="227"/>
      <c r="AG36" s="31">
        <f>+E36-AD36+AE36+AF36</f>
        <v>4451871042</v>
      </c>
      <c r="AH36" s="144"/>
      <c r="AI36" s="38">
        <f>+AH36+AW36</f>
        <v>4451871042</v>
      </c>
      <c r="AJ36" s="38">
        <f>+AG36-AH36</f>
        <v>4451871042</v>
      </c>
      <c r="AK36" s="31">
        <v>4451871042</v>
      </c>
      <c r="AL36" s="31">
        <v>0</v>
      </c>
      <c r="AM36" s="38">
        <v>0</v>
      </c>
      <c r="AN36" s="38">
        <v>0</v>
      </c>
      <c r="AO36" s="135">
        <v>0</v>
      </c>
      <c r="AP36" s="31">
        <v>0</v>
      </c>
      <c r="AQ36" s="47"/>
      <c r="AR36" s="41"/>
      <c r="AS36" s="41"/>
      <c r="AT36" s="41"/>
      <c r="AU36" s="180"/>
      <c r="AV36" s="137"/>
      <c r="AW36" s="38">
        <f>+SUM(AK36:AV36)</f>
        <v>4451871042</v>
      </c>
      <c r="AX36" s="31">
        <v>425513356</v>
      </c>
      <c r="AY36" s="31">
        <v>418951620</v>
      </c>
      <c r="AZ36" s="31">
        <v>415127300</v>
      </c>
      <c r="BA36" s="31">
        <v>427485400</v>
      </c>
      <c r="BB36" s="32">
        <v>411173600</v>
      </c>
      <c r="BC36" s="41">
        <v>439148300</v>
      </c>
      <c r="BD36" s="41"/>
      <c r="BE36" s="41"/>
      <c r="BF36" s="41"/>
      <c r="BG36" s="138"/>
      <c r="BH36" s="41"/>
      <c r="BI36" s="137"/>
      <c r="BJ36" s="31">
        <f>+SUM(AX36:BI36)</f>
        <v>2537399576</v>
      </c>
      <c r="BK36" s="35">
        <v>425513356</v>
      </c>
      <c r="BL36" s="39">
        <v>418951620</v>
      </c>
      <c r="BM36" s="39">
        <v>415127300</v>
      </c>
      <c r="BN36" s="39">
        <v>427410400</v>
      </c>
      <c r="BO36" s="39">
        <v>411248600</v>
      </c>
      <c r="BP36" s="41">
        <v>439148300</v>
      </c>
      <c r="BQ36" s="41"/>
      <c r="BR36" s="41"/>
      <c r="BS36" s="41"/>
      <c r="BT36" s="138"/>
      <c r="BU36" s="41"/>
      <c r="BV36" s="137"/>
      <c r="BW36" s="31">
        <f>+SUM(BK36:BV36)</f>
        <v>2537399576</v>
      </c>
      <c r="BX36" s="39">
        <v>425513356</v>
      </c>
      <c r="BY36" s="39">
        <v>418951620</v>
      </c>
      <c r="BZ36" s="39">
        <v>415127300</v>
      </c>
      <c r="CA36" s="39">
        <v>427410400</v>
      </c>
      <c r="CB36" s="39">
        <v>411248600</v>
      </c>
      <c r="CC36" s="41">
        <v>439148300</v>
      </c>
      <c r="CD36" s="41"/>
      <c r="CE36" s="41"/>
      <c r="CF36" s="41"/>
      <c r="CG36" s="130"/>
      <c r="CH36" s="130"/>
      <c r="CI36" s="137"/>
      <c r="CJ36" s="31">
        <f>+SUM(BX36:CI36)</f>
        <v>2537399576</v>
      </c>
      <c r="CK36" s="33">
        <f>+AJ36-AW36</f>
        <v>0</v>
      </c>
      <c r="CL36" s="32">
        <f>+AW36-BJ36</f>
        <v>1914471466</v>
      </c>
      <c r="CM36" s="32">
        <f>+BJ36-BW36</f>
        <v>0</v>
      </c>
      <c r="CN36" s="32">
        <f>+BW36-CJ36</f>
        <v>0</v>
      </c>
      <c r="CO36" s="343">
        <f t="shared" si="7"/>
        <v>1</v>
      </c>
      <c r="CP36" s="92">
        <f t="shared" si="13"/>
        <v>0.5699625061151985</v>
      </c>
    </row>
    <row r="37" spans="1:94" s="27" customFormat="1" ht="36" outlineLevel="3">
      <c r="A37" s="524" t="s">
        <v>694</v>
      </c>
      <c r="B37" s="134" t="s">
        <v>139</v>
      </c>
      <c r="C37" s="132" t="s">
        <v>84</v>
      </c>
      <c r="D37" s="133" t="s">
        <v>51</v>
      </c>
      <c r="E37" s="31">
        <v>7532131228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135">
        <f t="shared" si="59"/>
        <v>0</v>
      </c>
      <c r="AE37" s="38">
        <f t="shared" si="59"/>
        <v>0</v>
      </c>
      <c r="AF37" s="227"/>
      <c r="AG37" s="31">
        <f>+E37-AD37+AE37+AF37</f>
        <v>7532131228</v>
      </c>
      <c r="AH37" s="144"/>
      <c r="AI37" s="38">
        <f>+AH37+AW37</f>
        <v>7532131228</v>
      </c>
      <c r="AJ37" s="38">
        <f>+AG37-AH37</f>
        <v>7532131228</v>
      </c>
      <c r="AK37" s="31">
        <v>7532131228</v>
      </c>
      <c r="AL37" s="31">
        <v>0</v>
      </c>
      <c r="AM37" s="38">
        <v>0</v>
      </c>
      <c r="AN37" s="38">
        <v>0</v>
      </c>
      <c r="AO37" s="135">
        <v>0</v>
      </c>
      <c r="AP37" s="31">
        <v>0</v>
      </c>
      <c r="AQ37" s="47"/>
      <c r="AR37" s="41"/>
      <c r="AS37" s="41"/>
      <c r="AT37" s="41"/>
      <c r="AU37" s="180"/>
      <c r="AV37" s="137"/>
      <c r="AW37" s="38">
        <f>+SUM(AK37:AV37)</f>
        <v>7532131228</v>
      </c>
      <c r="AX37" s="31">
        <v>698806994</v>
      </c>
      <c r="AY37" s="31">
        <v>708127929</v>
      </c>
      <c r="AZ37" s="31">
        <v>689589905</v>
      </c>
      <c r="BA37" s="31">
        <v>692675406</v>
      </c>
      <c r="BB37" s="32">
        <v>688399444</v>
      </c>
      <c r="BC37" s="41">
        <v>741964800</v>
      </c>
      <c r="BD37" s="41"/>
      <c r="BE37" s="41"/>
      <c r="BF37" s="41"/>
      <c r="BG37" s="41"/>
      <c r="BH37" s="41"/>
      <c r="BI37" s="137"/>
      <c r="BJ37" s="31">
        <f>+SUM(AX37:BI37)</f>
        <v>4219564478</v>
      </c>
      <c r="BK37" s="35">
        <v>698806994</v>
      </c>
      <c r="BL37" s="39">
        <v>708127929</v>
      </c>
      <c r="BM37" s="39">
        <v>689589905</v>
      </c>
      <c r="BN37" s="39">
        <v>692583606</v>
      </c>
      <c r="BO37" s="39">
        <v>688491244</v>
      </c>
      <c r="BP37" s="41">
        <v>741964800</v>
      </c>
      <c r="BQ37" s="41"/>
      <c r="BR37" s="41"/>
      <c r="BS37" s="41"/>
      <c r="BT37" s="41"/>
      <c r="BU37" s="41"/>
      <c r="BV37" s="137"/>
      <c r="BW37" s="31">
        <f>+SUM(BK37:BV37)</f>
        <v>4219564478</v>
      </c>
      <c r="BX37" s="39">
        <v>698806994</v>
      </c>
      <c r="BY37" s="39">
        <v>708127929</v>
      </c>
      <c r="BZ37" s="39">
        <v>689589905</v>
      </c>
      <c r="CA37" s="39">
        <v>692583606</v>
      </c>
      <c r="CB37" s="39">
        <v>688491244</v>
      </c>
      <c r="CC37" s="41">
        <v>741964800</v>
      </c>
      <c r="CD37" s="41"/>
      <c r="CE37" s="41"/>
      <c r="CF37" s="41"/>
      <c r="CG37" s="129"/>
      <c r="CH37" s="129"/>
      <c r="CI37" s="137"/>
      <c r="CJ37" s="31">
        <f>+SUM(BX37:CI37)</f>
        <v>4219564478</v>
      </c>
      <c r="CK37" s="33">
        <f>+AJ37-AW37</f>
        <v>0</v>
      </c>
      <c r="CL37" s="32">
        <f>+AW37-BJ37</f>
        <v>3312566750</v>
      </c>
      <c r="CM37" s="32">
        <f>+BJ37-BW37</f>
        <v>0</v>
      </c>
      <c r="CN37" s="32">
        <f>+BW37-CJ37</f>
        <v>0</v>
      </c>
      <c r="CO37" s="343">
        <f t="shared" si="7"/>
        <v>1</v>
      </c>
      <c r="CP37" s="92">
        <f t="shared" si="13"/>
        <v>0.56020857182017225</v>
      </c>
    </row>
    <row r="38" spans="1:94" s="27" customFormat="1" ht="42.75" outlineLevel="3">
      <c r="A38" s="524" t="s">
        <v>695</v>
      </c>
      <c r="B38" s="134" t="s">
        <v>140</v>
      </c>
      <c r="C38" s="132" t="s">
        <v>84</v>
      </c>
      <c r="D38" s="307" t="s">
        <v>52</v>
      </c>
      <c r="E38" s="31">
        <v>934946689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135">
        <f t="shared" si="59"/>
        <v>0</v>
      </c>
      <c r="AE38" s="38">
        <f t="shared" si="59"/>
        <v>0</v>
      </c>
      <c r="AF38" s="227"/>
      <c r="AG38" s="31">
        <f>+E38-AD38+AE38+AF38</f>
        <v>934946689</v>
      </c>
      <c r="AH38" s="144"/>
      <c r="AI38" s="38">
        <f>+AH38+AW38</f>
        <v>934946689</v>
      </c>
      <c r="AJ38" s="38">
        <f>+AG38-AH38</f>
        <v>934946689</v>
      </c>
      <c r="AK38" s="31">
        <v>934946689</v>
      </c>
      <c r="AL38" s="31">
        <v>0</v>
      </c>
      <c r="AM38" s="38">
        <v>0</v>
      </c>
      <c r="AN38" s="38">
        <v>0</v>
      </c>
      <c r="AO38" s="135">
        <v>0</v>
      </c>
      <c r="AP38" s="31">
        <v>0</v>
      </c>
      <c r="AQ38" s="47"/>
      <c r="AR38" s="41"/>
      <c r="AS38" s="41"/>
      <c r="AT38" s="41"/>
      <c r="AU38" s="180"/>
      <c r="AV38" s="137"/>
      <c r="AW38" s="38">
        <f>+SUM(AK38:AV38)</f>
        <v>934946689</v>
      </c>
      <c r="AX38" s="31">
        <v>85214203</v>
      </c>
      <c r="AY38" s="31">
        <v>90602672</v>
      </c>
      <c r="AZ38" s="31">
        <v>93165100</v>
      </c>
      <c r="BA38" s="31">
        <v>93816200</v>
      </c>
      <c r="BB38" s="32">
        <v>91587000</v>
      </c>
      <c r="BC38" s="41">
        <v>95410900</v>
      </c>
      <c r="BD38" s="41"/>
      <c r="BE38" s="41"/>
      <c r="BF38" s="41"/>
      <c r="BG38" s="138"/>
      <c r="BH38" s="41"/>
      <c r="BI38" s="137"/>
      <c r="BJ38" s="31">
        <f>+SUM(AX38:BI38)</f>
        <v>549796075</v>
      </c>
      <c r="BK38" s="35">
        <v>85214203</v>
      </c>
      <c r="BL38" s="39">
        <v>90602672</v>
      </c>
      <c r="BM38" s="39">
        <v>93165100</v>
      </c>
      <c r="BN38" s="39">
        <v>93810500</v>
      </c>
      <c r="BO38" s="39">
        <v>91592700</v>
      </c>
      <c r="BP38" s="41">
        <v>95410900</v>
      </c>
      <c r="BQ38" s="41"/>
      <c r="BR38" s="41"/>
      <c r="BS38" s="41"/>
      <c r="BT38" s="138"/>
      <c r="BU38" s="41"/>
      <c r="BV38" s="137"/>
      <c r="BW38" s="31">
        <f>+SUM(BK38:BV38)</f>
        <v>549796075</v>
      </c>
      <c r="BX38" s="39">
        <v>85214203</v>
      </c>
      <c r="BY38" s="39">
        <v>90602672</v>
      </c>
      <c r="BZ38" s="39">
        <v>93165100</v>
      </c>
      <c r="CA38" s="39">
        <v>93810500</v>
      </c>
      <c r="CB38" s="39">
        <v>91592700</v>
      </c>
      <c r="CC38" s="41">
        <v>95410900</v>
      </c>
      <c r="CD38" s="41"/>
      <c r="CE38" s="41"/>
      <c r="CF38" s="41"/>
      <c r="CG38" s="130"/>
      <c r="CH38" s="130"/>
      <c r="CI38" s="137"/>
      <c r="CJ38" s="31">
        <f>+SUM(BX38:CI38)</f>
        <v>549796075</v>
      </c>
      <c r="CK38" s="33">
        <f>+AJ38-AW38</f>
        <v>0</v>
      </c>
      <c r="CL38" s="32">
        <f>+AW38-BJ38</f>
        <v>385150614</v>
      </c>
      <c r="CM38" s="32">
        <f>+BJ38-BW38</f>
        <v>0</v>
      </c>
      <c r="CN38" s="32">
        <f>+BW38-CJ38</f>
        <v>0</v>
      </c>
      <c r="CO38" s="343">
        <f t="shared" si="7"/>
        <v>1</v>
      </c>
      <c r="CP38" s="92">
        <f t="shared" si="13"/>
        <v>0.58805072146739268</v>
      </c>
    </row>
    <row r="39" spans="1:94" s="68" customFormat="1" ht="21.75" customHeight="1" outlineLevel="2">
      <c r="A39" s="339"/>
      <c r="B39" s="155" t="s">
        <v>231</v>
      </c>
      <c r="C39" s="156" t="s">
        <v>84</v>
      </c>
      <c r="D39" s="131" t="s">
        <v>232</v>
      </c>
      <c r="E39" s="159">
        <f t="shared" ref="E39:AJ39" si="60">+SUM(E40:E43)</f>
        <v>12419953098</v>
      </c>
      <c r="F39" s="159">
        <f t="shared" si="60"/>
        <v>0</v>
      </c>
      <c r="G39" s="159">
        <f t="shared" si="60"/>
        <v>0</v>
      </c>
      <c r="H39" s="159">
        <f t="shared" si="60"/>
        <v>0</v>
      </c>
      <c r="I39" s="159">
        <f t="shared" si="60"/>
        <v>0</v>
      </c>
      <c r="J39" s="159">
        <f t="shared" si="60"/>
        <v>0</v>
      </c>
      <c r="K39" s="159">
        <f t="shared" si="60"/>
        <v>0</v>
      </c>
      <c r="L39" s="159">
        <f t="shared" si="60"/>
        <v>0</v>
      </c>
      <c r="M39" s="159">
        <f t="shared" si="60"/>
        <v>0</v>
      </c>
      <c r="N39" s="159">
        <f t="shared" si="60"/>
        <v>0</v>
      </c>
      <c r="O39" s="159">
        <f t="shared" si="60"/>
        <v>0</v>
      </c>
      <c r="P39" s="159">
        <f t="shared" si="60"/>
        <v>0</v>
      </c>
      <c r="Q39" s="159">
        <f t="shared" si="60"/>
        <v>0</v>
      </c>
      <c r="R39" s="159">
        <f t="shared" si="60"/>
        <v>0</v>
      </c>
      <c r="S39" s="159">
        <f t="shared" si="60"/>
        <v>0</v>
      </c>
      <c r="T39" s="159">
        <f t="shared" si="60"/>
        <v>0</v>
      </c>
      <c r="U39" s="159">
        <f t="shared" si="60"/>
        <v>0</v>
      </c>
      <c r="V39" s="159">
        <f t="shared" si="60"/>
        <v>0</v>
      </c>
      <c r="W39" s="159">
        <f t="shared" si="60"/>
        <v>0</v>
      </c>
      <c r="X39" s="159">
        <f t="shared" si="60"/>
        <v>0</v>
      </c>
      <c r="Y39" s="159">
        <f t="shared" si="60"/>
        <v>0</v>
      </c>
      <c r="Z39" s="159">
        <f t="shared" si="60"/>
        <v>0</v>
      </c>
      <c r="AA39" s="159">
        <f t="shared" si="60"/>
        <v>0</v>
      </c>
      <c r="AB39" s="159">
        <f t="shared" si="60"/>
        <v>0</v>
      </c>
      <c r="AC39" s="159">
        <f t="shared" si="60"/>
        <v>0</v>
      </c>
      <c r="AD39" s="159">
        <f t="shared" si="60"/>
        <v>0</v>
      </c>
      <c r="AE39" s="159">
        <f t="shared" si="60"/>
        <v>0</v>
      </c>
      <c r="AF39" s="158">
        <f t="shared" si="60"/>
        <v>0</v>
      </c>
      <c r="AG39" s="159">
        <f t="shared" si="60"/>
        <v>12419953098</v>
      </c>
      <c r="AH39" s="157">
        <f t="shared" si="60"/>
        <v>0</v>
      </c>
      <c r="AI39" s="159">
        <f t="shared" si="60"/>
        <v>12419953098</v>
      </c>
      <c r="AJ39" s="159">
        <f t="shared" si="60"/>
        <v>12419953098</v>
      </c>
      <c r="AK39" s="159">
        <f t="shared" ref="AK39:BP39" si="61">+SUM(AK40:AK43)</f>
        <v>12419953098</v>
      </c>
      <c r="AL39" s="159">
        <f t="shared" si="61"/>
        <v>0</v>
      </c>
      <c r="AM39" s="159">
        <f t="shared" si="61"/>
        <v>0</v>
      </c>
      <c r="AN39" s="159">
        <f t="shared" si="61"/>
        <v>0</v>
      </c>
      <c r="AO39" s="159">
        <f t="shared" si="61"/>
        <v>0</v>
      </c>
      <c r="AP39" s="159">
        <f t="shared" si="61"/>
        <v>0</v>
      </c>
      <c r="AQ39" s="159">
        <f t="shared" si="61"/>
        <v>0</v>
      </c>
      <c r="AR39" s="159">
        <f t="shared" si="61"/>
        <v>0</v>
      </c>
      <c r="AS39" s="159">
        <f t="shared" si="61"/>
        <v>0</v>
      </c>
      <c r="AT39" s="159">
        <f t="shared" si="61"/>
        <v>0</v>
      </c>
      <c r="AU39" s="181">
        <f t="shared" si="61"/>
        <v>0</v>
      </c>
      <c r="AV39" s="159">
        <f t="shared" si="61"/>
        <v>0</v>
      </c>
      <c r="AW39" s="159">
        <f t="shared" si="61"/>
        <v>12419953098</v>
      </c>
      <c r="AX39" s="159">
        <f t="shared" si="61"/>
        <v>1133449920</v>
      </c>
      <c r="AY39" s="159">
        <f t="shared" si="61"/>
        <v>1093556689</v>
      </c>
      <c r="AZ39" s="159">
        <f t="shared" si="61"/>
        <v>1086613712</v>
      </c>
      <c r="BA39" s="159">
        <f t="shared" si="61"/>
        <v>1102908604</v>
      </c>
      <c r="BB39" s="159">
        <f t="shared" si="61"/>
        <v>1099065878</v>
      </c>
      <c r="BC39" s="159">
        <f t="shared" si="61"/>
        <v>1184237091</v>
      </c>
      <c r="BD39" s="159">
        <f t="shared" si="61"/>
        <v>0</v>
      </c>
      <c r="BE39" s="159">
        <f t="shared" si="61"/>
        <v>0</v>
      </c>
      <c r="BF39" s="159">
        <f t="shared" si="61"/>
        <v>0</v>
      </c>
      <c r="BG39" s="159">
        <f t="shared" si="61"/>
        <v>0</v>
      </c>
      <c r="BH39" s="159">
        <f t="shared" si="61"/>
        <v>0</v>
      </c>
      <c r="BI39" s="159">
        <f t="shared" si="61"/>
        <v>0</v>
      </c>
      <c r="BJ39" s="159">
        <f t="shared" si="61"/>
        <v>6699831894</v>
      </c>
      <c r="BK39" s="159">
        <f t="shared" si="61"/>
        <v>1133449920</v>
      </c>
      <c r="BL39" s="159">
        <f t="shared" si="61"/>
        <v>1093556689</v>
      </c>
      <c r="BM39" s="159">
        <f t="shared" si="61"/>
        <v>1086613712</v>
      </c>
      <c r="BN39" s="159">
        <f t="shared" si="61"/>
        <v>1102854104</v>
      </c>
      <c r="BO39" s="159">
        <f t="shared" si="61"/>
        <v>1099120378</v>
      </c>
      <c r="BP39" s="159">
        <f t="shared" si="61"/>
        <v>1184237091</v>
      </c>
      <c r="BQ39" s="159">
        <f t="shared" ref="BQ39:CN39" si="62">+SUM(BQ40:BQ43)</f>
        <v>0</v>
      </c>
      <c r="BR39" s="159">
        <f t="shared" si="62"/>
        <v>0</v>
      </c>
      <c r="BS39" s="159">
        <f t="shared" si="62"/>
        <v>0</v>
      </c>
      <c r="BT39" s="159">
        <f t="shared" si="62"/>
        <v>0</v>
      </c>
      <c r="BU39" s="159">
        <f t="shared" si="62"/>
        <v>0</v>
      </c>
      <c r="BV39" s="159">
        <f t="shared" si="62"/>
        <v>0</v>
      </c>
      <c r="BW39" s="159">
        <f t="shared" si="62"/>
        <v>6699831894</v>
      </c>
      <c r="BX39" s="159">
        <f t="shared" si="62"/>
        <v>1133449920</v>
      </c>
      <c r="BY39" s="159">
        <f t="shared" si="62"/>
        <v>1093556689</v>
      </c>
      <c r="BZ39" s="159">
        <f t="shared" si="62"/>
        <v>1086613712</v>
      </c>
      <c r="CA39" s="159">
        <f t="shared" si="62"/>
        <v>1102854104</v>
      </c>
      <c r="CB39" s="159">
        <f t="shared" si="62"/>
        <v>1099120378</v>
      </c>
      <c r="CC39" s="159">
        <f t="shared" si="62"/>
        <v>1184237091</v>
      </c>
      <c r="CD39" s="159">
        <f t="shared" si="62"/>
        <v>0</v>
      </c>
      <c r="CE39" s="159">
        <f t="shared" si="62"/>
        <v>0</v>
      </c>
      <c r="CF39" s="159">
        <f t="shared" si="62"/>
        <v>0</v>
      </c>
      <c r="CG39" s="159">
        <f t="shared" si="62"/>
        <v>0</v>
      </c>
      <c r="CH39" s="159">
        <f t="shared" ref="CH39" si="63">+SUM(CH40:CH43)</f>
        <v>0</v>
      </c>
      <c r="CI39" s="159">
        <f t="shared" si="62"/>
        <v>0</v>
      </c>
      <c r="CJ39" s="159">
        <f t="shared" si="62"/>
        <v>6699831894</v>
      </c>
      <c r="CK39" s="158">
        <f t="shared" si="62"/>
        <v>0</v>
      </c>
      <c r="CL39" s="158">
        <f t="shared" si="62"/>
        <v>5720121204</v>
      </c>
      <c r="CM39" s="158">
        <f t="shared" si="62"/>
        <v>0</v>
      </c>
      <c r="CN39" s="158">
        <f t="shared" si="62"/>
        <v>0</v>
      </c>
      <c r="CO39" s="341">
        <f t="shared" si="7"/>
        <v>1</v>
      </c>
      <c r="CP39" s="342">
        <f t="shared" si="13"/>
        <v>0.53944099797598122</v>
      </c>
    </row>
    <row r="40" spans="1:94" s="27" customFormat="1" ht="18" customHeight="1" outlineLevel="3">
      <c r="A40" s="524" t="s">
        <v>696</v>
      </c>
      <c r="B40" s="134" t="s">
        <v>141</v>
      </c>
      <c r="C40" s="132" t="s">
        <v>84</v>
      </c>
      <c r="D40" s="133" t="s">
        <v>53</v>
      </c>
      <c r="E40" s="31">
        <v>119144700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135">
        <f t="shared" ref="AD40:AE47" si="64">+F40+H40+J40+L40+N40+P40+R40+T40+V40+X40+Z40+AB40</f>
        <v>0</v>
      </c>
      <c r="AE40" s="38">
        <f t="shared" si="64"/>
        <v>0</v>
      </c>
      <c r="AF40" s="227"/>
      <c r="AG40" s="31">
        <f t="shared" ref="AG40:AG47" si="65">+E40-AD40+AE40+AF40</f>
        <v>119144700</v>
      </c>
      <c r="AH40" s="144"/>
      <c r="AI40" s="38">
        <f t="shared" ref="AI40:AI47" si="66">+AH40+AW40</f>
        <v>119144700</v>
      </c>
      <c r="AJ40" s="38">
        <f t="shared" ref="AJ40:AJ47" si="67">+AG40-AH40</f>
        <v>119144700</v>
      </c>
      <c r="AK40" s="31">
        <v>119144700</v>
      </c>
      <c r="AL40" s="31">
        <v>0</v>
      </c>
      <c r="AM40" s="38">
        <v>0</v>
      </c>
      <c r="AN40" s="38">
        <v>0</v>
      </c>
      <c r="AO40" s="135">
        <v>0</v>
      </c>
      <c r="AP40" s="31">
        <v>0</v>
      </c>
      <c r="AQ40" s="47"/>
      <c r="AR40" s="41"/>
      <c r="AS40" s="41"/>
      <c r="AT40" s="41"/>
      <c r="AU40" s="180"/>
      <c r="AV40" s="137"/>
      <c r="AW40" s="38">
        <f t="shared" ref="AW40:AW47" si="68">+SUM(AK40:AV40)</f>
        <v>119144700</v>
      </c>
      <c r="AX40" s="31">
        <v>9500600</v>
      </c>
      <c r="AY40" s="31">
        <v>9771100</v>
      </c>
      <c r="AZ40" s="41">
        <v>10678900</v>
      </c>
      <c r="BA40" s="41">
        <v>9956300</v>
      </c>
      <c r="BB40" s="41">
        <v>11978600</v>
      </c>
      <c r="BC40" s="41">
        <v>10593800</v>
      </c>
      <c r="BD40" s="41"/>
      <c r="BE40" s="41"/>
      <c r="BF40" s="41"/>
      <c r="BG40" s="138"/>
      <c r="BH40" s="41"/>
      <c r="BI40" s="137"/>
      <c r="BJ40" s="31">
        <f t="shared" ref="BJ40:BJ47" si="69">+SUM(AX40:BI40)</f>
        <v>62479300</v>
      </c>
      <c r="BK40" s="35">
        <v>9500600</v>
      </c>
      <c r="BL40" s="39">
        <v>9771100</v>
      </c>
      <c r="BM40" s="39">
        <v>10678900</v>
      </c>
      <c r="BN40" s="39">
        <v>9956300</v>
      </c>
      <c r="BO40" s="39">
        <v>11978600</v>
      </c>
      <c r="BP40" s="41">
        <v>10593800</v>
      </c>
      <c r="BQ40" s="41"/>
      <c r="BR40" s="41"/>
      <c r="BS40" s="41"/>
      <c r="BT40" s="138"/>
      <c r="BU40" s="41"/>
      <c r="BV40" s="137"/>
      <c r="BW40" s="31">
        <f t="shared" ref="BW40:BW47" si="70">+SUM(BK40:BV40)</f>
        <v>62479300</v>
      </c>
      <c r="BX40" s="35">
        <v>9500600</v>
      </c>
      <c r="BY40" s="39">
        <v>9771100</v>
      </c>
      <c r="BZ40" s="41">
        <v>10678900</v>
      </c>
      <c r="CA40" s="41">
        <v>9956300</v>
      </c>
      <c r="CB40" s="41">
        <v>11978600</v>
      </c>
      <c r="CC40" s="41">
        <v>10593800</v>
      </c>
      <c r="CD40" s="41"/>
      <c r="CE40" s="41"/>
      <c r="CF40" s="41"/>
      <c r="CG40" s="130"/>
      <c r="CH40" s="130"/>
      <c r="CI40" s="137"/>
      <c r="CJ40" s="31">
        <f t="shared" ref="CJ40:CJ47" si="71">+SUM(BX40:CI40)</f>
        <v>62479300</v>
      </c>
      <c r="CK40" s="33">
        <f t="shared" ref="CK40:CK47" si="72">+AJ40-AW40</f>
        <v>0</v>
      </c>
      <c r="CL40" s="32">
        <f t="shared" ref="CL40:CL47" si="73">+AW40-BJ40</f>
        <v>56665400</v>
      </c>
      <c r="CM40" s="32">
        <f t="shared" ref="CM40:CM47" si="74">+BJ40-BW40</f>
        <v>0</v>
      </c>
      <c r="CN40" s="32">
        <f t="shared" ref="CN40:CN47" si="75">+BW40-CJ40</f>
        <v>0</v>
      </c>
      <c r="CO40" s="343">
        <f t="shared" si="7"/>
        <v>1</v>
      </c>
      <c r="CP40" s="92">
        <f t="shared" si="13"/>
        <v>0.52439848352465535</v>
      </c>
    </row>
    <row r="41" spans="1:94" s="27" customFormat="1" ht="18" customHeight="1" outlineLevel="3">
      <c r="A41" s="524" t="s">
        <v>697</v>
      </c>
      <c r="B41" s="134" t="s">
        <v>142</v>
      </c>
      <c r="C41" s="132" t="s">
        <v>84</v>
      </c>
      <c r="D41" s="133" t="s">
        <v>54</v>
      </c>
      <c r="E41" s="31">
        <v>5697403045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135">
        <f t="shared" si="64"/>
        <v>0</v>
      </c>
      <c r="AE41" s="38">
        <f t="shared" si="64"/>
        <v>0</v>
      </c>
      <c r="AF41" s="227"/>
      <c r="AG41" s="31">
        <f t="shared" si="65"/>
        <v>5697403045</v>
      </c>
      <c r="AH41" s="144"/>
      <c r="AI41" s="38">
        <f t="shared" si="66"/>
        <v>5697403045</v>
      </c>
      <c r="AJ41" s="38">
        <f t="shared" si="67"/>
        <v>5697403045</v>
      </c>
      <c r="AK41" s="31">
        <v>5697403045</v>
      </c>
      <c r="AL41" s="31">
        <v>0</v>
      </c>
      <c r="AM41" s="38">
        <v>0</v>
      </c>
      <c r="AN41" s="38">
        <v>0</v>
      </c>
      <c r="AO41" s="135">
        <v>0</v>
      </c>
      <c r="AP41" s="31">
        <v>0</v>
      </c>
      <c r="AQ41" s="47"/>
      <c r="AR41" s="41"/>
      <c r="AS41" s="41"/>
      <c r="AT41" s="41"/>
      <c r="AU41" s="180"/>
      <c r="AV41" s="137"/>
      <c r="AW41" s="38">
        <f t="shared" si="68"/>
        <v>5697403045</v>
      </c>
      <c r="AX41" s="31">
        <v>516205717</v>
      </c>
      <c r="AY41" s="31">
        <v>489810803</v>
      </c>
      <c r="AZ41" s="41">
        <v>498492252</v>
      </c>
      <c r="BA41" s="41">
        <v>503198704</v>
      </c>
      <c r="BB41" s="41">
        <v>505778478</v>
      </c>
      <c r="BC41" s="41">
        <v>544829691</v>
      </c>
      <c r="BD41" s="41"/>
      <c r="BE41" s="41"/>
      <c r="BF41" s="41"/>
      <c r="BG41" s="138"/>
      <c r="BH41" s="41"/>
      <c r="BI41" s="137"/>
      <c r="BJ41" s="31">
        <f t="shared" si="69"/>
        <v>3058315645</v>
      </c>
      <c r="BK41" s="35">
        <v>516205717</v>
      </c>
      <c r="BL41" s="39">
        <v>489810803</v>
      </c>
      <c r="BM41" s="39">
        <v>498492252</v>
      </c>
      <c r="BN41" s="39">
        <v>503198704</v>
      </c>
      <c r="BO41" s="39">
        <v>505778478</v>
      </c>
      <c r="BP41" s="41">
        <v>544829691</v>
      </c>
      <c r="BQ41" s="41"/>
      <c r="BR41" s="41"/>
      <c r="BS41" s="41"/>
      <c r="BT41" s="138"/>
      <c r="BU41" s="41"/>
      <c r="BV41" s="137"/>
      <c r="BW41" s="31">
        <f t="shared" si="70"/>
        <v>3058315645</v>
      </c>
      <c r="BX41" s="35">
        <v>516205717</v>
      </c>
      <c r="BY41" s="39">
        <v>489810803</v>
      </c>
      <c r="BZ41" s="41">
        <v>498492252</v>
      </c>
      <c r="CA41" s="41">
        <v>503198704</v>
      </c>
      <c r="CB41" s="41">
        <v>505778478</v>
      </c>
      <c r="CC41" s="41">
        <v>544829691</v>
      </c>
      <c r="CD41" s="41"/>
      <c r="CE41" s="41"/>
      <c r="CF41" s="41"/>
      <c r="CG41" s="130"/>
      <c r="CH41" s="130"/>
      <c r="CI41" s="137"/>
      <c r="CJ41" s="31">
        <f t="shared" si="71"/>
        <v>3058315645</v>
      </c>
      <c r="CK41" s="33">
        <f t="shared" si="72"/>
        <v>0</v>
      </c>
      <c r="CL41" s="32">
        <f t="shared" si="73"/>
        <v>2639087400</v>
      </c>
      <c r="CM41" s="32">
        <f t="shared" si="74"/>
        <v>0</v>
      </c>
      <c r="CN41" s="32">
        <f t="shared" si="75"/>
        <v>0</v>
      </c>
      <c r="CO41" s="343">
        <f t="shared" si="7"/>
        <v>1</v>
      </c>
      <c r="CP41" s="92">
        <f t="shared" si="13"/>
        <v>0.53679116973898411</v>
      </c>
    </row>
    <row r="42" spans="1:94" s="27" customFormat="1" ht="18" customHeight="1" outlineLevel="3">
      <c r="A42" s="524" t="s">
        <v>698</v>
      </c>
      <c r="B42" s="134" t="s">
        <v>143</v>
      </c>
      <c r="C42" s="132" t="s">
        <v>84</v>
      </c>
      <c r="D42" s="133" t="s">
        <v>55</v>
      </c>
      <c r="E42" s="31">
        <v>6528258063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35">
        <f t="shared" si="64"/>
        <v>0</v>
      </c>
      <c r="AE42" s="38">
        <f t="shared" si="64"/>
        <v>0</v>
      </c>
      <c r="AF42" s="227"/>
      <c r="AG42" s="31">
        <f t="shared" si="65"/>
        <v>6528258063</v>
      </c>
      <c r="AH42" s="144"/>
      <c r="AI42" s="38">
        <f t="shared" si="66"/>
        <v>6528258063</v>
      </c>
      <c r="AJ42" s="38">
        <f t="shared" si="67"/>
        <v>6528258063</v>
      </c>
      <c r="AK42" s="31">
        <v>6528258063</v>
      </c>
      <c r="AL42" s="31">
        <v>0</v>
      </c>
      <c r="AM42" s="38">
        <v>0</v>
      </c>
      <c r="AN42" s="38">
        <v>0</v>
      </c>
      <c r="AO42" s="135">
        <v>0</v>
      </c>
      <c r="AP42" s="31">
        <v>0</v>
      </c>
      <c r="AQ42" s="47"/>
      <c r="AR42" s="41"/>
      <c r="AS42" s="41"/>
      <c r="AT42" s="41"/>
      <c r="AU42" s="180"/>
      <c r="AV42" s="137"/>
      <c r="AW42" s="38">
        <f t="shared" si="68"/>
        <v>6528258063</v>
      </c>
      <c r="AX42" s="31">
        <v>602240103</v>
      </c>
      <c r="AY42" s="31">
        <v>587959586</v>
      </c>
      <c r="AZ42" s="41">
        <v>570804260</v>
      </c>
      <c r="BA42" s="41">
        <v>582476800</v>
      </c>
      <c r="BB42" s="41">
        <v>574582100</v>
      </c>
      <c r="BC42" s="41">
        <v>621372400</v>
      </c>
      <c r="BD42" s="41"/>
      <c r="BE42" s="41"/>
      <c r="BF42" s="41"/>
      <c r="BG42" s="41"/>
      <c r="BH42" s="41"/>
      <c r="BI42" s="137"/>
      <c r="BJ42" s="31">
        <f t="shared" si="69"/>
        <v>3539435249</v>
      </c>
      <c r="BK42" s="35">
        <v>602240103</v>
      </c>
      <c r="BL42" s="39">
        <v>587959586</v>
      </c>
      <c r="BM42" s="39">
        <v>570804260</v>
      </c>
      <c r="BN42" s="39">
        <v>582422300</v>
      </c>
      <c r="BO42" s="39">
        <v>574636600</v>
      </c>
      <c r="BP42" s="41">
        <v>621372400</v>
      </c>
      <c r="BQ42" s="41"/>
      <c r="BR42" s="41"/>
      <c r="BS42" s="41"/>
      <c r="BT42" s="41"/>
      <c r="BU42" s="41"/>
      <c r="BV42" s="137"/>
      <c r="BW42" s="31">
        <f t="shared" si="70"/>
        <v>3539435249</v>
      </c>
      <c r="BX42" s="35">
        <v>602240103</v>
      </c>
      <c r="BY42" s="39">
        <v>587959586</v>
      </c>
      <c r="BZ42" s="41">
        <v>570804260</v>
      </c>
      <c r="CA42" s="41">
        <v>582422300</v>
      </c>
      <c r="CB42" s="41">
        <v>574636600</v>
      </c>
      <c r="CC42" s="41">
        <v>621372400</v>
      </c>
      <c r="CD42" s="41"/>
      <c r="CE42" s="41"/>
      <c r="CF42" s="41"/>
      <c r="CG42" s="129"/>
      <c r="CH42" s="129"/>
      <c r="CI42" s="137"/>
      <c r="CJ42" s="31">
        <f t="shared" si="71"/>
        <v>3539435249</v>
      </c>
      <c r="CK42" s="33">
        <f t="shared" si="72"/>
        <v>0</v>
      </c>
      <c r="CL42" s="32">
        <f t="shared" si="73"/>
        <v>2988822814</v>
      </c>
      <c r="CM42" s="32">
        <f t="shared" si="74"/>
        <v>0</v>
      </c>
      <c r="CN42" s="32">
        <f t="shared" si="75"/>
        <v>0</v>
      </c>
      <c r="CO42" s="343">
        <f t="shared" si="7"/>
        <v>1</v>
      </c>
      <c r="CP42" s="92">
        <f t="shared" si="13"/>
        <v>0.54217146669803762</v>
      </c>
    </row>
    <row r="43" spans="1:94" s="27" customFormat="1" ht="18" customHeight="1" outlineLevel="3">
      <c r="A43" s="524" t="s">
        <v>699</v>
      </c>
      <c r="B43" s="134" t="s">
        <v>144</v>
      </c>
      <c r="C43" s="132" t="s">
        <v>84</v>
      </c>
      <c r="D43" s="133" t="s">
        <v>56</v>
      </c>
      <c r="E43" s="31">
        <v>75147290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135">
        <f t="shared" si="64"/>
        <v>0</v>
      </c>
      <c r="AE43" s="38">
        <f t="shared" si="64"/>
        <v>0</v>
      </c>
      <c r="AF43" s="227"/>
      <c r="AG43" s="31">
        <f t="shared" si="65"/>
        <v>75147290</v>
      </c>
      <c r="AH43" s="144"/>
      <c r="AI43" s="38">
        <f t="shared" si="66"/>
        <v>75147290</v>
      </c>
      <c r="AJ43" s="38">
        <f t="shared" si="67"/>
        <v>75147290</v>
      </c>
      <c r="AK43" s="31">
        <v>75147290</v>
      </c>
      <c r="AL43" s="31">
        <v>0</v>
      </c>
      <c r="AM43" s="38">
        <v>0</v>
      </c>
      <c r="AN43" s="38">
        <v>0</v>
      </c>
      <c r="AO43" s="135">
        <v>0</v>
      </c>
      <c r="AP43" s="31">
        <v>0</v>
      </c>
      <c r="AQ43" s="47"/>
      <c r="AR43" s="41"/>
      <c r="AS43" s="41"/>
      <c r="AT43" s="41"/>
      <c r="AU43" s="180"/>
      <c r="AV43" s="137"/>
      <c r="AW43" s="38">
        <f t="shared" si="68"/>
        <v>75147290</v>
      </c>
      <c r="AX43" s="31">
        <v>5503500</v>
      </c>
      <c r="AY43" s="31">
        <v>6015200</v>
      </c>
      <c r="AZ43" s="41">
        <v>6638300</v>
      </c>
      <c r="BA43" s="41">
        <v>7276800</v>
      </c>
      <c r="BB43" s="41">
        <v>6726700</v>
      </c>
      <c r="BC43" s="41">
        <v>7441200</v>
      </c>
      <c r="BD43" s="41"/>
      <c r="BE43" s="41"/>
      <c r="BF43" s="41"/>
      <c r="BG43" s="138"/>
      <c r="BH43" s="41"/>
      <c r="BI43" s="137"/>
      <c r="BJ43" s="31">
        <f t="shared" si="69"/>
        <v>39601700</v>
      </c>
      <c r="BK43" s="35">
        <v>5503500</v>
      </c>
      <c r="BL43" s="39">
        <v>6015200</v>
      </c>
      <c r="BM43" s="39">
        <v>6638300</v>
      </c>
      <c r="BN43" s="39">
        <v>7276800</v>
      </c>
      <c r="BO43" s="39">
        <v>6726700</v>
      </c>
      <c r="BP43" s="41">
        <v>7441200</v>
      </c>
      <c r="BQ43" s="41"/>
      <c r="BR43" s="41"/>
      <c r="BS43" s="41"/>
      <c r="BT43" s="138"/>
      <c r="BU43" s="41"/>
      <c r="BV43" s="137"/>
      <c r="BW43" s="31">
        <f t="shared" si="70"/>
        <v>39601700</v>
      </c>
      <c r="BX43" s="35">
        <v>5503500</v>
      </c>
      <c r="BY43" s="39">
        <v>6015200</v>
      </c>
      <c r="BZ43" s="41">
        <v>6638300</v>
      </c>
      <c r="CA43" s="41">
        <v>7276800</v>
      </c>
      <c r="CB43" s="41">
        <v>6726700</v>
      </c>
      <c r="CC43" s="41">
        <v>7441200</v>
      </c>
      <c r="CD43" s="41"/>
      <c r="CE43" s="41"/>
      <c r="CF43" s="41"/>
      <c r="CG43" s="130"/>
      <c r="CH43" s="130"/>
      <c r="CI43" s="137"/>
      <c r="CJ43" s="31">
        <f t="shared" si="71"/>
        <v>39601700</v>
      </c>
      <c r="CK43" s="33">
        <f t="shared" si="72"/>
        <v>0</v>
      </c>
      <c r="CL43" s="32">
        <f t="shared" si="73"/>
        <v>35545590</v>
      </c>
      <c r="CM43" s="32">
        <f t="shared" si="74"/>
        <v>0</v>
      </c>
      <c r="CN43" s="32">
        <f t="shared" si="75"/>
        <v>0</v>
      </c>
      <c r="CO43" s="343">
        <f t="shared" si="7"/>
        <v>1</v>
      </c>
      <c r="CP43" s="92">
        <f t="shared" si="13"/>
        <v>0.52698773302403856</v>
      </c>
    </row>
    <row r="44" spans="1:94" s="68" customFormat="1" ht="20.25" customHeight="1" outlineLevel="2">
      <c r="A44" s="524" t="s">
        <v>700</v>
      </c>
      <c r="B44" s="186" t="s">
        <v>145</v>
      </c>
      <c r="C44" s="187" t="s">
        <v>84</v>
      </c>
      <c r="D44" s="139" t="s">
        <v>57</v>
      </c>
      <c r="E44" s="82">
        <v>2721591300</v>
      </c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8">
        <f t="shared" si="64"/>
        <v>0</v>
      </c>
      <c r="AE44" s="188">
        <f t="shared" si="64"/>
        <v>0</v>
      </c>
      <c r="AF44" s="349"/>
      <c r="AG44" s="82">
        <f t="shared" si="65"/>
        <v>2721591300</v>
      </c>
      <c r="AH44" s="147"/>
      <c r="AI44" s="86">
        <f t="shared" si="66"/>
        <v>2721591300</v>
      </c>
      <c r="AJ44" s="188">
        <f t="shared" si="67"/>
        <v>2721591300</v>
      </c>
      <c r="AK44" s="82">
        <v>2721591300</v>
      </c>
      <c r="AL44" s="188">
        <v>0</v>
      </c>
      <c r="AM44" s="188">
        <v>0</v>
      </c>
      <c r="AN44" s="188">
        <v>0</v>
      </c>
      <c r="AO44" s="348">
        <v>0</v>
      </c>
      <c r="AP44" s="31">
        <v>0</v>
      </c>
      <c r="AQ44" s="102"/>
      <c r="AR44" s="50"/>
      <c r="AS44" s="50"/>
      <c r="AT44" s="50"/>
      <c r="AU44" s="240"/>
      <c r="AV44" s="241"/>
      <c r="AW44" s="188">
        <f t="shared" si="68"/>
        <v>2721591300</v>
      </c>
      <c r="AX44" s="82">
        <v>246269900</v>
      </c>
      <c r="AY44" s="82">
        <v>247986000</v>
      </c>
      <c r="AZ44" s="100">
        <v>263302900</v>
      </c>
      <c r="BA44" s="100">
        <v>255533300</v>
      </c>
      <c r="BB44" s="100">
        <v>274501900</v>
      </c>
      <c r="BC44" s="100">
        <v>287929000</v>
      </c>
      <c r="BD44" s="100"/>
      <c r="BE44" s="100"/>
      <c r="BF44" s="100"/>
      <c r="BG44" s="100"/>
      <c r="BH44" s="50"/>
      <c r="BI44" s="241"/>
      <c r="BJ44" s="82">
        <f t="shared" si="69"/>
        <v>1575523000</v>
      </c>
      <c r="BK44" s="82">
        <v>246269900</v>
      </c>
      <c r="BL44" s="82">
        <v>247986000</v>
      </c>
      <c r="BM44" s="82">
        <v>263302900</v>
      </c>
      <c r="BN44" s="82">
        <v>255500800</v>
      </c>
      <c r="BO44" s="82">
        <v>274534400</v>
      </c>
      <c r="BP44" s="100">
        <v>287929000</v>
      </c>
      <c r="BQ44" s="100"/>
      <c r="BR44" s="100"/>
      <c r="BS44" s="100"/>
      <c r="BT44" s="100"/>
      <c r="BU44" s="50"/>
      <c r="BV44" s="241"/>
      <c r="BW44" s="82">
        <f t="shared" si="70"/>
        <v>1575523000</v>
      </c>
      <c r="BX44" s="237">
        <v>246269900</v>
      </c>
      <c r="BY44" s="237">
        <v>247986000</v>
      </c>
      <c r="BZ44" s="237">
        <v>263302900</v>
      </c>
      <c r="CA44" s="237">
        <v>255500800</v>
      </c>
      <c r="CB44" s="237">
        <v>274534400</v>
      </c>
      <c r="CC44" s="100">
        <v>287929000</v>
      </c>
      <c r="CD44" s="100"/>
      <c r="CE44" s="100"/>
      <c r="CF44" s="100"/>
      <c r="CG44" s="162"/>
      <c r="CH44" s="162"/>
      <c r="CI44" s="241"/>
      <c r="CJ44" s="82">
        <f t="shared" si="71"/>
        <v>1575523000</v>
      </c>
      <c r="CK44" s="33">
        <f t="shared" si="72"/>
        <v>0</v>
      </c>
      <c r="CL44" s="32">
        <f t="shared" si="73"/>
        <v>1146068300</v>
      </c>
      <c r="CM44" s="32">
        <f t="shared" si="74"/>
        <v>0</v>
      </c>
      <c r="CN44" s="32">
        <f t="shared" si="75"/>
        <v>0</v>
      </c>
      <c r="CO44" s="343">
        <f t="shared" si="7"/>
        <v>1</v>
      </c>
      <c r="CP44" s="92">
        <f t="shared" si="13"/>
        <v>0.5788977206092627</v>
      </c>
    </row>
    <row r="45" spans="1:94" s="68" customFormat="1" ht="20.25" customHeight="1" outlineLevel="2">
      <c r="A45" s="524" t="s">
        <v>701</v>
      </c>
      <c r="B45" s="186" t="s">
        <v>146</v>
      </c>
      <c r="C45" s="187" t="s">
        <v>84</v>
      </c>
      <c r="D45" s="139" t="s">
        <v>58</v>
      </c>
      <c r="E45" s="82">
        <v>520219400</v>
      </c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47"/>
      <c r="X45" s="347"/>
      <c r="Y45" s="347"/>
      <c r="Z45" s="347"/>
      <c r="AA45" s="347"/>
      <c r="AB45" s="347"/>
      <c r="AC45" s="347"/>
      <c r="AD45" s="348">
        <f t="shared" si="64"/>
        <v>0</v>
      </c>
      <c r="AE45" s="188">
        <f t="shared" si="64"/>
        <v>0</v>
      </c>
      <c r="AF45" s="349"/>
      <c r="AG45" s="82">
        <f t="shared" si="65"/>
        <v>520219400</v>
      </c>
      <c r="AH45" s="147"/>
      <c r="AI45" s="86">
        <f t="shared" si="66"/>
        <v>520219400</v>
      </c>
      <c r="AJ45" s="188">
        <f t="shared" si="67"/>
        <v>520219400</v>
      </c>
      <c r="AK45" s="82">
        <v>520219400</v>
      </c>
      <c r="AL45" s="188">
        <v>0</v>
      </c>
      <c r="AM45" s="188">
        <v>0</v>
      </c>
      <c r="AN45" s="188">
        <v>0</v>
      </c>
      <c r="AO45" s="348">
        <v>0</v>
      </c>
      <c r="AP45" s="31">
        <v>0</v>
      </c>
      <c r="AQ45" s="102"/>
      <c r="AR45" s="50"/>
      <c r="AS45" s="50"/>
      <c r="AT45" s="50"/>
      <c r="AU45" s="240"/>
      <c r="AV45" s="241"/>
      <c r="AW45" s="188">
        <f t="shared" si="68"/>
        <v>520219400</v>
      </c>
      <c r="AX45" s="82">
        <v>41039900</v>
      </c>
      <c r="AY45" s="82">
        <v>41327300</v>
      </c>
      <c r="AZ45" s="100">
        <v>43978100</v>
      </c>
      <c r="BA45" s="100">
        <v>42685500</v>
      </c>
      <c r="BB45" s="100">
        <v>45833700</v>
      </c>
      <c r="BC45" s="100">
        <v>48082100</v>
      </c>
      <c r="BD45" s="100"/>
      <c r="BE45" s="100"/>
      <c r="BF45" s="100"/>
      <c r="BG45" s="100"/>
      <c r="BH45" s="50"/>
      <c r="BI45" s="241"/>
      <c r="BJ45" s="82">
        <f t="shared" si="69"/>
        <v>262946600</v>
      </c>
      <c r="BK45" s="82">
        <v>41039900</v>
      </c>
      <c r="BL45" s="82">
        <v>41327300</v>
      </c>
      <c r="BM45" s="82">
        <v>43978100</v>
      </c>
      <c r="BN45" s="82">
        <v>42680000</v>
      </c>
      <c r="BO45" s="82">
        <v>45839200</v>
      </c>
      <c r="BP45" s="100">
        <v>48082100</v>
      </c>
      <c r="BQ45" s="100"/>
      <c r="BR45" s="100"/>
      <c r="BS45" s="100"/>
      <c r="BT45" s="100"/>
      <c r="BU45" s="50"/>
      <c r="BV45" s="241"/>
      <c r="BW45" s="82">
        <f t="shared" si="70"/>
        <v>262946600</v>
      </c>
      <c r="BX45" s="237">
        <v>41039900</v>
      </c>
      <c r="BY45" s="237">
        <v>41327300</v>
      </c>
      <c r="BZ45" s="237">
        <v>43978100</v>
      </c>
      <c r="CA45" s="237">
        <v>42680000</v>
      </c>
      <c r="CB45" s="237">
        <v>45839200</v>
      </c>
      <c r="CC45" s="100">
        <v>48082100</v>
      </c>
      <c r="CD45" s="100"/>
      <c r="CE45" s="100"/>
      <c r="CF45" s="100"/>
      <c r="CG45" s="162"/>
      <c r="CH45" s="162"/>
      <c r="CI45" s="241"/>
      <c r="CJ45" s="82">
        <f t="shared" si="71"/>
        <v>262946600</v>
      </c>
      <c r="CK45" s="33">
        <f t="shared" si="72"/>
        <v>0</v>
      </c>
      <c r="CL45" s="32">
        <f t="shared" si="73"/>
        <v>257272800</v>
      </c>
      <c r="CM45" s="32">
        <f t="shared" si="74"/>
        <v>0</v>
      </c>
      <c r="CN45" s="32">
        <f t="shared" si="75"/>
        <v>0</v>
      </c>
      <c r="CO45" s="343">
        <f t="shared" si="7"/>
        <v>1</v>
      </c>
      <c r="CP45" s="92">
        <f t="shared" si="13"/>
        <v>0.5054532760600623</v>
      </c>
    </row>
    <row r="46" spans="1:94" s="68" customFormat="1" ht="20.25" customHeight="1" outlineLevel="2">
      <c r="A46" s="524" t="s">
        <v>702</v>
      </c>
      <c r="B46" s="186" t="s">
        <v>147</v>
      </c>
      <c r="C46" s="187" t="s">
        <v>84</v>
      </c>
      <c r="D46" s="139" t="s">
        <v>59</v>
      </c>
      <c r="E46" s="82">
        <v>520219400</v>
      </c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8">
        <f t="shared" si="64"/>
        <v>0</v>
      </c>
      <c r="AE46" s="188">
        <f t="shared" si="64"/>
        <v>0</v>
      </c>
      <c r="AF46" s="349"/>
      <c r="AG46" s="82">
        <f t="shared" si="65"/>
        <v>520219400</v>
      </c>
      <c r="AH46" s="147"/>
      <c r="AI46" s="86">
        <f t="shared" si="66"/>
        <v>520219400</v>
      </c>
      <c r="AJ46" s="188">
        <f t="shared" si="67"/>
        <v>520219400</v>
      </c>
      <c r="AK46" s="82">
        <v>520219400</v>
      </c>
      <c r="AL46" s="188">
        <v>0</v>
      </c>
      <c r="AM46" s="188">
        <v>0</v>
      </c>
      <c r="AN46" s="188">
        <v>0</v>
      </c>
      <c r="AO46" s="348">
        <v>0</v>
      </c>
      <c r="AP46" s="31">
        <v>0</v>
      </c>
      <c r="AQ46" s="102"/>
      <c r="AR46" s="50"/>
      <c r="AS46" s="50"/>
      <c r="AT46" s="50"/>
      <c r="AU46" s="240"/>
      <c r="AV46" s="241"/>
      <c r="AW46" s="188">
        <f t="shared" si="68"/>
        <v>520219400</v>
      </c>
      <c r="AX46" s="82">
        <v>41039900</v>
      </c>
      <c r="AY46" s="82">
        <v>41327300</v>
      </c>
      <c r="AZ46" s="100">
        <v>43978100</v>
      </c>
      <c r="BA46" s="100">
        <v>42685500</v>
      </c>
      <c r="BB46" s="100">
        <v>45833700</v>
      </c>
      <c r="BC46" s="100">
        <v>48082100</v>
      </c>
      <c r="BD46" s="100"/>
      <c r="BE46" s="100"/>
      <c r="BF46" s="100"/>
      <c r="BG46" s="100"/>
      <c r="BH46" s="50"/>
      <c r="BI46" s="241"/>
      <c r="BJ46" s="82">
        <f t="shared" si="69"/>
        <v>262946600</v>
      </c>
      <c r="BK46" s="82">
        <v>41039900</v>
      </c>
      <c r="BL46" s="82">
        <v>41327300</v>
      </c>
      <c r="BM46" s="82">
        <v>43978100</v>
      </c>
      <c r="BN46" s="82">
        <v>42680000</v>
      </c>
      <c r="BO46" s="82">
        <v>45839200</v>
      </c>
      <c r="BP46" s="100">
        <v>48082100</v>
      </c>
      <c r="BQ46" s="100"/>
      <c r="BR46" s="100"/>
      <c r="BS46" s="100"/>
      <c r="BT46" s="100"/>
      <c r="BU46" s="50"/>
      <c r="BV46" s="241"/>
      <c r="BW46" s="82">
        <f t="shared" si="70"/>
        <v>262946600</v>
      </c>
      <c r="BX46" s="237">
        <v>41039900</v>
      </c>
      <c r="BY46" s="237">
        <v>41327300</v>
      </c>
      <c r="BZ46" s="237">
        <v>43978100</v>
      </c>
      <c r="CA46" s="237">
        <v>42680000</v>
      </c>
      <c r="CB46" s="237">
        <v>45839200</v>
      </c>
      <c r="CC46" s="100">
        <v>48082100</v>
      </c>
      <c r="CD46" s="100"/>
      <c r="CE46" s="100"/>
      <c r="CF46" s="100"/>
      <c r="CG46" s="162"/>
      <c r="CH46" s="162"/>
      <c r="CI46" s="241"/>
      <c r="CJ46" s="82">
        <f t="shared" si="71"/>
        <v>262946600</v>
      </c>
      <c r="CK46" s="33">
        <f t="shared" si="72"/>
        <v>0</v>
      </c>
      <c r="CL46" s="32">
        <f t="shared" si="73"/>
        <v>257272800</v>
      </c>
      <c r="CM46" s="32">
        <f t="shared" si="74"/>
        <v>0</v>
      </c>
      <c r="CN46" s="32">
        <f t="shared" si="75"/>
        <v>0</v>
      </c>
      <c r="CO46" s="343">
        <f t="shared" si="7"/>
        <v>1</v>
      </c>
      <c r="CP46" s="92">
        <f t="shared" si="13"/>
        <v>0.5054532760600623</v>
      </c>
    </row>
    <row r="47" spans="1:94" s="68" customFormat="1" ht="20.25" customHeight="1" outlineLevel="2" thickBot="1">
      <c r="A47" s="524" t="s">
        <v>703</v>
      </c>
      <c r="B47" s="350" t="s">
        <v>148</v>
      </c>
      <c r="C47" s="351" t="s">
        <v>84</v>
      </c>
      <c r="D47" s="140" t="s">
        <v>60</v>
      </c>
      <c r="E47" s="239">
        <v>940395000</v>
      </c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3">
        <f t="shared" si="64"/>
        <v>0</v>
      </c>
      <c r="AE47" s="354">
        <f t="shared" si="64"/>
        <v>0</v>
      </c>
      <c r="AF47" s="355"/>
      <c r="AG47" s="239">
        <f t="shared" si="65"/>
        <v>940395000</v>
      </c>
      <c r="AH47" s="356"/>
      <c r="AI47" s="86">
        <f t="shared" si="66"/>
        <v>940395000</v>
      </c>
      <c r="AJ47" s="354">
        <f t="shared" si="67"/>
        <v>940395000</v>
      </c>
      <c r="AK47" s="82">
        <v>940395000</v>
      </c>
      <c r="AL47" s="188">
        <v>0</v>
      </c>
      <c r="AM47" s="188">
        <v>0</v>
      </c>
      <c r="AN47" s="188">
        <v>0</v>
      </c>
      <c r="AO47" s="348">
        <v>0</v>
      </c>
      <c r="AP47" s="57">
        <v>0</v>
      </c>
      <c r="AQ47" s="357"/>
      <c r="AR47" s="50"/>
      <c r="AS47" s="50"/>
      <c r="AT47" s="50"/>
      <c r="AU47" s="240"/>
      <c r="AV47" s="241"/>
      <c r="AW47" s="354">
        <f t="shared" si="68"/>
        <v>940395000</v>
      </c>
      <c r="AX47" s="270">
        <v>82076600</v>
      </c>
      <c r="AY47" s="49">
        <v>82649300</v>
      </c>
      <c r="AZ47" s="357">
        <v>87855900</v>
      </c>
      <c r="BA47" s="358">
        <v>85266300</v>
      </c>
      <c r="BB47" s="358">
        <v>91581300</v>
      </c>
      <c r="BC47" s="358">
        <v>96050100</v>
      </c>
      <c r="BD47" s="358"/>
      <c r="BE47" s="358"/>
      <c r="BF47" s="358"/>
      <c r="BG47" s="358"/>
      <c r="BH47" s="50"/>
      <c r="BI47" s="241"/>
      <c r="BJ47" s="239">
        <f t="shared" si="69"/>
        <v>525479500</v>
      </c>
      <c r="BK47" s="239">
        <v>82076600</v>
      </c>
      <c r="BL47" s="239">
        <v>82649300</v>
      </c>
      <c r="BM47" s="239">
        <v>87855900</v>
      </c>
      <c r="BN47" s="239">
        <v>85255400</v>
      </c>
      <c r="BO47" s="239">
        <v>91592200</v>
      </c>
      <c r="BP47" s="358">
        <v>96050100</v>
      </c>
      <c r="BQ47" s="358"/>
      <c r="BR47" s="358"/>
      <c r="BS47" s="358"/>
      <c r="BT47" s="358"/>
      <c r="BU47" s="308"/>
      <c r="BV47" s="309"/>
      <c r="BW47" s="239">
        <f t="shared" si="70"/>
        <v>525479500</v>
      </c>
      <c r="BX47" s="310">
        <v>82076600</v>
      </c>
      <c r="BY47" s="310">
        <v>82649300</v>
      </c>
      <c r="BZ47" s="310">
        <v>87855900</v>
      </c>
      <c r="CA47" s="310">
        <v>85255400</v>
      </c>
      <c r="CB47" s="310">
        <v>91592200</v>
      </c>
      <c r="CC47" s="358">
        <v>96050100</v>
      </c>
      <c r="CD47" s="358"/>
      <c r="CE47" s="358"/>
      <c r="CF47" s="358"/>
      <c r="CG47" s="359"/>
      <c r="CH47" s="359"/>
      <c r="CI47" s="309"/>
      <c r="CJ47" s="239">
        <f t="shared" si="71"/>
        <v>525479500</v>
      </c>
      <c r="CK47" s="164">
        <f t="shared" si="72"/>
        <v>0</v>
      </c>
      <c r="CL47" s="56">
        <f t="shared" si="73"/>
        <v>414915500</v>
      </c>
      <c r="CM47" s="56">
        <f t="shared" si="74"/>
        <v>0</v>
      </c>
      <c r="CN47" s="56">
        <f t="shared" si="75"/>
        <v>0</v>
      </c>
      <c r="CO47" s="360">
        <f t="shared" si="7"/>
        <v>1</v>
      </c>
      <c r="CP47" s="361">
        <f t="shared" si="13"/>
        <v>0.55878593569723356</v>
      </c>
    </row>
    <row r="48" spans="1:94" s="30" customFormat="1" ht="18.75" thickBot="1">
      <c r="A48" s="362"/>
      <c r="B48" s="298"/>
      <c r="C48" s="89"/>
      <c r="D48" s="89"/>
      <c r="E48" s="29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29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299"/>
      <c r="BX48" s="89"/>
      <c r="BY48" s="29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299"/>
      <c r="CK48" s="89"/>
      <c r="CL48" s="89"/>
      <c r="CM48" s="89"/>
      <c r="CN48" s="89"/>
      <c r="CO48" s="363"/>
      <c r="CP48" s="364"/>
    </row>
    <row r="49" spans="1:99" s="68" customFormat="1" ht="31.5" customHeight="1" thickBot="1">
      <c r="A49" s="365"/>
      <c r="B49" s="323" t="s">
        <v>265</v>
      </c>
      <c r="C49" s="324" t="s">
        <v>84</v>
      </c>
      <c r="D49" s="111" t="s">
        <v>25</v>
      </c>
      <c r="E49" s="325">
        <f>+E50+E59</f>
        <v>10961500000</v>
      </c>
      <c r="F49" s="366">
        <f>+F50+F59</f>
        <v>329500000</v>
      </c>
      <c r="G49" s="367">
        <f t="shared" ref="G49:AC49" si="76">+G50+G59</f>
        <v>329500000</v>
      </c>
      <c r="H49" s="367">
        <f t="shared" si="76"/>
        <v>317600000</v>
      </c>
      <c r="I49" s="367">
        <f t="shared" si="76"/>
        <v>317600000</v>
      </c>
      <c r="J49" s="367">
        <f t="shared" si="76"/>
        <v>43223589</v>
      </c>
      <c r="K49" s="367">
        <f t="shared" si="76"/>
        <v>43223589</v>
      </c>
      <c r="L49" s="367">
        <f t="shared" si="76"/>
        <v>324496256</v>
      </c>
      <c r="M49" s="367">
        <f t="shared" si="76"/>
        <v>324496256</v>
      </c>
      <c r="N49" s="367">
        <f t="shared" si="76"/>
        <v>200000000</v>
      </c>
      <c r="O49" s="367">
        <f t="shared" si="76"/>
        <v>200000000</v>
      </c>
      <c r="P49" s="367">
        <f t="shared" si="76"/>
        <v>82919338</v>
      </c>
      <c r="Q49" s="367">
        <f t="shared" si="76"/>
        <v>82919338</v>
      </c>
      <c r="R49" s="367">
        <f t="shared" si="76"/>
        <v>0</v>
      </c>
      <c r="S49" s="367">
        <f t="shared" si="76"/>
        <v>0</v>
      </c>
      <c r="T49" s="367">
        <f t="shared" si="76"/>
        <v>0</v>
      </c>
      <c r="U49" s="367">
        <f t="shared" si="76"/>
        <v>0</v>
      </c>
      <c r="V49" s="367">
        <f t="shared" si="76"/>
        <v>0</v>
      </c>
      <c r="W49" s="367">
        <f t="shared" si="76"/>
        <v>0</v>
      </c>
      <c r="X49" s="367">
        <f t="shared" si="76"/>
        <v>0</v>
      </c>
      <c r="Y49" s="367">
        <f t="shared" si="76"/>
        <v>0</v>
      </c>
      <c r="Z49" s="367">
        <f t="shared" si="76"/>
        <v>0</v>
      </c>
      <c r="AA49" s="367">
        <f t="shared" si="76"/>
        <v>0</v>
      </c>
      <c r="AB49" s="367">
        <f t="shared" si="76"/>
        <v>0</v>
      </c>
      <c r="AC49" s="367">
        <f t="shared" si="76"/>
        <v>0</v>
      </c>
      <c r="AD49" s="367">
        <f t="shared" ref="AD49:BQ49" si="77">+AD50+AD59</f>
        <v>1297739183</v>
      </c>
      <c r="AE49" s="367">
        <f t="shared" si="77"/>
        <v>1297739183</v>
      </c>
      <c r="AF49" s="368">
        <f t="shared" si="77"/>
        <v>0</v>
      </c>
      <c r="AG49" s="325">
        <f t="shared" si="77"/>
        <v>10961500000</v>
      </c>
      <c r="AH49" s="327">
        <f t="shared" si="77"/>
        <v>0</v>
      </c>
      <c r="AI49" s="325">
        <f t="shared" si="77"/>
        <v>10495982856.559999</v>
      </c>
      <c r="AJ49" s="325">
        <f>+AJ50+AJ59</f>
        <v>10961500000</v>
      </c>
      <c r="AK49" s="325">
        <f t="shared" si="77"/>
        <v>6445248482.2700005</v>
      </c>
      <c r="AL49" s="326">
        <f t="shared" si="77"/>
        <v>2120909730</v>
      </c>
      <c r="AM49" s="325">
        <f t="shared" si="77"/>
        <v>916793436.28999996</v>
      </c>
      <c r="AN49" s="325">
        <f t="shared" si="77"/>
        <v>43787320</v>
      </c>
      <c r="AO49" s="325">
        <f t="shared" si="77"/>
        <v>478891971</v>
      </c>
      <c r="AP49" s="325">
        <f t="shared" si="77"/>
        <v>490351917</v>
      </c>
      <c r="AQ49" s="325">
        <f t="shared" si="77"/>
        <v>0</v>
      </c>
      <c r="AR49" s="325">
        <f t="shared" si="77"/>
        <v>0</v>
      </c>
      <c r="AS49" s="325">
        <f t="shared" si="77"/>
        <v>0</v>
      </c>
      <c r="AT49" s="325">
        <f t="shared" si="77"/>
        <v>0</v>
      </c>
      <c r="AU49" s="369">
        <f t="shared" si="77"/>
        <v>0</v>
      </c>
      <c r="AV49" s="325">
        <f t="shared" si="77"/>
        <v>0</v>
      </c>
      <c r="AW49" s="325">
        <f t="shared" si="77"/>
        <v>10495982856.559999</v>
      </c>
      <c r="AX49" s="327">
        <f t="shared" si="77"/>
        <v>3528533067.1199999</v>
      </c>
      <c r="AY49" s="370">
        <f t="shared" si="77"/>
        <v>874678909.92000008</v>
      </c>
      <c r="AZ49" s="325">
        <f t="shared" si="77"/>
        <v>1367854736.29</v>
      </c>
      <c r="BA49" s="327">
        <f t="shared" si="77"/>
        <v>2271869642.1999998</v>
      </c>
      <c r="BB49" s="325">
        <f>+BB50+BB59</f>
        <v>225393081</v>
      </c>
      <c r="BC49" s="325">
        <f t="shared" si="77"/>
        <v>670877067.76999998</v>
      </c>
      <c r="BD49" s="325">
        <f t="shared" si="77"/>
        <v>0</v>
      </c>
      <c r="BE49" s="325">
        <f t="shared" si="77"/>
        <v>0</v>
      </c>
      <c r="BF49" s="325">
        <f t="shared" si="77"/>
        <v>0</v>
      </c>
      <c r="BG49" s="325">
        <f t="shared" si="77"/>
        <v>0</v>
      </c>
      <c r="BH49" s="325">
        <f t="shared" si="77"/>
        <v>0</v>
      </c>
      <c r="BI49" s="326">
        <f t="shared" si="77"/>
        <v>0</v>
      </c>
      <c r="BJ49" s="325">
        <f t="shared" si="77"/>
        <v>8941476504.2999992</v>
      </c>
      <c r="BK49" s="327">
        <f t="shared" si="77"/>
        <v>298909583</v>
      </c>
      <c r="BL49" s="370">
        <f t="shared" si="77"/>
        <v>384985138</v>
      </c>
      <c r="BM49" s="325">
        <f>+BM50+BM59</f>
        <v>1161560512.8</v>
      </c>
      <c r="BN49" s="327">
        <f t="shared" si="77"/>
        <v>471361089</v>
      </c>
      <c r="BO49" s="325">
        <f t="shared" si="77"/>
        <v>632637839</v>
      </c>
      <c r="BP49" s="325">
        <f t="shared" si="77"/>
        <v>1023046374.4300001</v>
      </c>
      <c r="BQ49" s="325">
        <f t="shared" si="77"/>
        <v>0</v>
      </c>
      <c r="BR49" s="325">
        <f t="shared" ref="BR49:CN49" si="78">+BR50+BR59</f>
        <v>0</v>
      </c>
      <c r="BS49" s="325">
        <f t="shared" si="78"/>
        <v>0</v>
      </c>
      <c r="BT49" s="325">
        <f t="shared" si="78"/>
        <v>0</v>
      </c>
      <c r="BU49" s="325">
        <f t="shared" si="78"/>
        <v>0</v>
      </c>
      <c r="BV49" s="326">
        <f t="shared" si="78"/>
        <v>0</v>
      </c>
      <c r="BW49" s="325">
        <f t="shared" si="78"/>
        <v>3971155074.23</v>
      </c>
      <c r="BX49" s="327">
        <f t="shared" si="78"/>
        <v>275232786</v>
      </c>
      <c r="BY49" s="327">
        <f t="shared" si="78"/>
        <v>379942628</v>
      </c>
      <c r="BZ49" s="325">
        <f t="shared" si="78"/>
        <v>1190279819.8</v>
      </c>
      <c r="CA49" s="325">
        <f t="shared" si="78"/>
        <v>468988511</v>
      </c>
      <c r="CB49" s="325">
        <f t="shared" si="78"/>
        <v>633664955</v>
      </c>
      <c r="CC49" s="325">
        <f t="shared" si="78"/>
        <v>1023046374.4300001</v>
      </c>
      <c r="CD49" s="325">
        <f t="shared" si="78"/>
        <v>0</v>
      </c>
      <c r="CE49" s="325">
        <f t="shared" si="78"/>
        <v>0</v>
      </c>
      <c r="CF49" s="325">
        <f t="shared" si="78"/>
        <v>0</v>
      </c>
      <c r="CG49" s="325">
        <f t="shared" si="78"/>
        <v>0</v>
      </c>
      <c r="CH49" s="325">
        <f t="shared" si="78"/>
        <v>0</v>
      </c>
      <c r="CI49" s="325">
        <f t="shared" si="78"/>
        <v>0</v>
      </c>
      <c r="CJ49" s="326">
        <f t="shared" si="78"/>
        <v>3971155074.23</v>
      </c>
      <c r="CK49" s="325">
        <f t="shared" si="78"/>
        <v>465517143.44000018</v>
      </c>
      <c r="CL49" s="327">
        <f t="shared" si="78"/>
        <v>1554506352.2599998</v>
      </c>
      <c r="CM49" s="327">
        <f t="shared" si="78"/>
        <v>4970321430.0699997</v>
      </c>
      <c r="CN49" s="327">
        <f t="shared" si="78"/>
        <v>0</v>
      </c>
      <c r="CO49" s="371">
        <f t="shared" ref="CO49:CO74" si="79">IFERROR(AW49/AJ49,0)</f>
        <v>0.95753162035852757</v>
      </c>
      <c r="CP49" s="371">
        <f t="shared" ref="CP49:CP74" si="80">IFERROR(BJ49/AJ49,0)</f>
        <v>0.81571650816950225</v>
      </c>
    </row>
    <row r="50" spans="1:99" s="68" customFormat="1" ht="27.75" customHeight="1" outlineLevel="1">
      <c r="A50" s="339"/>
      <c r="B50" s="372" t="s">
        <v>233</v>
      </c>
      <c r="C50" s="373" t="s">
        <v>84</v>
      </c>
      <c r="D50" s="153" t="s">
        <v>234</v>
      </c>
      <c r="E50" s="374">
        <f>+E51+E56</f>
        <v>198000000</v>
      </c>
      <c r="F50" s="375">
        <f t="shared" ref="F50:BQ50" si="81">+F51+F56</f>
        <v>0</v>
      </c>
      <c r="G50" s="376">
        <f t="shared" ref="G50:AC50" si="82">+G51+G56</f>
        <v>0</v>
      </c>
      <c r="H50" s="376">
        <f t="shared" si="82"/>
        <v>0</v>
      </c>
      <c r="I50" s="376">
        <f t="shared" si="82"/>
        <v>145000000</v>
      </c>
      <c r="J50" s="376">
        <f t="shared" si="82"/>
        <v>0</v>
      </c>
      <c r="K50" s="376">
        <f t="shared" si="82"/>
        <v>0</v>
      </c>
      <c r="L50" s="376">
        <f t="shared" si="82"/>
        <v>0</v>
      </c>
      <c r="M50" s="376">
        <f t="shared" si="82"/>
        <v>0</v>
      </c>
      <c r="N50" s="376">
        <f t="shared" si="82"/>
        <v>0</v>
      </c>
      <c r="O50" s="376">
        <f t="shared" si="82"/>
        <v>0</v>
      </c>
      <c r="P50" s="376">
        <f t="shared" si="82"/>
        <v>0</v>
      </c>
      <c r="Q50" s="376">
        <f t="shared" si="82"/>
        <v>0</v>
      </c>
      <c r="R50" s="376">
        <f t="shared" si="82"/>
        <v>0</v>
      </c>
      <c r="S50" s="376">
        <f t="shared" si="82"/>
        <v>0</v>
      </c>
      <c r="T50" s="376">
        <f t="shared" si="82"/>
        <v>0</v>
      </c>
      <c r="U50" s="376">
        <f t="shared" si="82"/>
        <v>0</v>
      </c>
      <c r="V50" s="376">
        <f t="shared" si="82"/>
        <v>0</v>
      </c>
      <c r="W50" s="376">
        <f t="shared" si="82"/>
        <v>0</v>
      </c>
      <c r="X50" s="376">
        <f t="shared" si="82"/>
        <v>0</v>
      </c>
      <c r="Y50" s="376">
        <f t="shared" si="82"/>
        <v>0</v>
      </c>
      <c r="Z50" s="376">
        <f t="shared" si="82"/>
        <v>0</v>
      </c>
      <c r="AA50" s="376">
        <f t="shared" si="82"/>
        <v>0</v>
      </c>
      <c r="AB50" s="376">
        <f t="shared" si="82"/>
        <v>0</v>
      </c>
      <c r="AC50" s="376">
        <f t="shared" si="82"/>
        <v>0</v>
      </c>
      <c r="AD50" s="376">
        <f t="shared" si="81"/>
        <v>0</v>
      </c>
      <c r="AE50" s="376">
        <f t="shared" si="81"/>
        <v>145000000</v>
      </c>
      <c r="AF50" s="377">
        <f t="shared" si="81"/>
        <v>0</v>
      </c>
      <c r="AG50" s="374">
        <f t="shared" si="81"/>
        <v>343000000</v>
      </c>
      <c r="AH50" s="378">
        <f t="shared" si="81"/>
        <v>0</v>
      </c>
      <c r="AI50" s="374">
        <f t="shared" si="81"/>
        <v>313661563</v>
      </c>
      <c r="AJ50" s="374">
        <f>+AJ51+AJ56</f>
        <v>343000000</v>
      </c>
      <c r="AK50" s="374">
        <f t="shared" si="81"/>
        <v>33836002</v>
      </c>
      <c r="AL50" s="379">
        <f t="shared" si="81"/>
        <v>18706923</v>
      </c>
      <c r="AM50" s="374">
        <f t="shared" si="81"/>
        <v>252082638</v>
      </c>
      <c r="AN50" s="374">
        <f t="shared" si="81"/>
        <v>9036000</v>
      </c>
      <c r="AO50" s="374">
        <f t="shared" si="81"/>
        <v>0</v>
      </c>
      <c r="AP50" s="374">
        <f t="shared" si="81"/>
        <v>0</v>
      </c>
      <c r="AQ50" s="374">
        <f t="shared" si="81"/>
        <v>0</v>
      </c>
      <c r="AR50" s="374">
        <f t="shared" si="81"/>
        <v>0</v>
      </c>
      <c r="AS50" s="374">
        <f t="shared" si="81"/>
        <v>0</v>
      </c>
      <c r="AT50" s="374">
        <f t="shared" si="81"/>
        <v>0</v>
      </c>
      <c r="AU50" s="380">
        <f t="shared" si="81"/>
        <v>0</v>
      </c>
      <c r="AV50" s="374">
        <f t="shared" si="81"/>
        <v>0</v>
      </c>
      <c r="AW50" s="374">
        <f t="shared" si="81"/>
        <v>313661563</v>
      </c>
      <c r="AX50" s="378">
        <f t="shared" si="81"/>
        <v>33836002</v>
      </c>
      <c r="AY50" s="379">
        <f t="shared" si="81"/>
        <v>18706923</v>
      </c>
      <c r="AZ50" s="374">
        <f t="shared" si="81"/>
        <v>252082638</v>
      </c>
      <c r="BA50" s="378">
        <f t="shared" si="81"/>
        <v>9036000</v>
      </c>
      <c r="BB50" s="374">
        <f t="shared" si="81"/>
        <v>0</v>
      </c>
      <c r="BC50" s="374">
        <f t="shared" si="81"/>
        <v>0</v>
      </c>
      <c r="BD50" s="374">
        <f t="shared" si="81"/>
        <v>0</v>
      </c>
      <c r="BE50" s="374">
        <f t="shared" si="81"/>
        <v>0</v>
      </c>
      <c r="BF50" s="374">
        <f t="shared" si="81"/>
        <v>0</v>
      </c>
      <c r="BG50" s="374">
        <f t="shared" si="81"/>
        <v>0</v>
      </c>
      <c r="BH50" s="374">
        <f t="shared" si="81"/>
        <v>0</v>
      </c>
      <c r="BI50" s="381">
        <f t="shared" si="81"/>
        <v>0</v>
      </c>
      <c r="BJ50" s="374">
        <f t="shared" si="81"/>
        <v>313661563</v>
      </c>
      <c r="BK50" s="378">
        <f t="shared" si="81"/>
        <v>33836002</v>
      </c>
      <c r="BL50" s="379">
        <f t="shared" si="81"/>
        <v>18706923</v>
      </c>
      <c r="BM50" s="374">
        <f t="shared" si="81"/>
        <v>252082638</v>
      </c>
      <c r="BN50" s="378">
        <f t="shared" si="81"/>
        <v>9036000</v>
      </c>
      <c r="BO50" s="374">
        <f t="shared" si="81"/>
        <v>0</v>
      </c>
      <c r="BP50" s="374">
        <f t="shared" si="81"/>
        <v>0</v>
      </c>
      <c r="BQ50" s="374">
        <f t="shared" si="81"/>
        <v>0</v>
      </c>
      <c r="BR50" s="374">
        <f t="shared" ref="BR50:CN50" si="83">+BR51+BR56</f>
        <v>0</v>
      </c>
      <c r="BS50" s="374">
        <f t="shared" si="83"/>
        <v>0</v>
      </c>
      <c r="BT50" s="374">
        <f t="shared" si="83"/>
        <v>0</v>
      </c>
      <c r="BU50" s="374">
        <f t="shared" si="83"/>
        <v>0</v>
      </c>
      <c r="BV50" s="381">
        <f t="shared" si="83"/>
        <v>0</v>
      </c>
      <c r="BW50" s="374">
        <f t="shared" si="83"/>
        <v>313661563</v>
      </c>
      <c r="BX50" s="378">
        <f t="shared" si="83"/>
        <v>33836002</v>
      </c>
      <c r="BY50" s="378">
        <f t="shared" si="83"/>
        <v>18706923</v>
      </c>
      <c r="BZ50" s="374">
        <f t="shared" si="83"/>
        <v>252082638</v>
      </c>
      <c r="CA50" s="374">
        <f t="shared" si="83"/>
        <v>9036000</v>
      </c>
      <c r="CB50" s="374">
        <f t="shared" si="83"/>
        <v>0</v>
      </c>
      <c r="CC50" s="374">
        <f t="shared" si="83"/>
        <v>0</v>
      </c>
      <c r="CD50" s="374">
        <f t="shared" si="83"/>
        <v>0</v>
      </c>
      <c r="CE50" s="374">
        <f t="shared" si="83"/>
        <v>0</v>
      </c>
      <c r="CF50" s="374">
        <f t="shared" si="83"/>
        <v>0</v>
      </c>
      <c r="CG50" s="374">
        <f t="shared" si="83"/>
        <v>0</v>
      </c>
      <c r="CH50" s="374">
        <f t="shared" si="83"/>
        <v>0</v>
      </c>
      <c r="CI50" s="374">
        <f t="shared" si="83"/>
        <v>0</v>
      </c>
      <c r="CJ50" s="381">
        <f t="shared" si="83"/>
        <v>313661563</v>
      </c>
      <c r="CK50" s="374">
        <f t="shared" si="83"/>
        <v>29338437</v>
      </c>
      <c r="CL50" s="378">
        <f t="shared" si="83"/>
        <v>0</v>
      </c>
      <c r="CM50" s="378">
        <f t="shared" si="83"/>
        <v>0</v>
      </c>
      <c r="CN50" s="378">
        <f t="shared" si="83"/>
        <v>0</v>
      </c>
      <c r="CO50" s="382">
        <f t="shared" si="79"/>
        <v>0.91446519825072892</v>
      </c>
      <c r="CP50" s="382">
        <f t="shared" si="80"/>
        <v>0.91446519825072892</v>
      </c>
      <c r="CQ50" s="383"/>
      <c r="CR50" s="383"/>
      <c r="CS50" s="383"/>
      <c r="CT50" s="383"/>
      <c r="CU50" s="383"/>
    </row>
    <row r="51" spans="1:99" s="68" customFormat="1" ht="20.25" customHeight="1" outlineLevel="2">
      <c r="A51" s="339"/>
      <c r="B51" s="155" t="s">
        <v>235</v>
      </c>
      <c r="C51" s="156" t="s">
        <v>84</v>
      </c>
      <c r="D51" s="131" t="s">
        <v>241</v>
      </c>
      <c r="E51" s="159">
        <f>+SUM(E52:E55)</f>
        <v>196000000</v>
      </c>
      <c r="F51" s="225">
        <f t="shared" ref="F51:BQ51" si="84">+SUM(F52:F55)</f>
        <v>0</v>
      </c>
      <c r="G51" s="162">
        <f t="shared" ref="G51:AC51" si="85">+SUM(G52:G55)</f>
        <v>0</v>
      </c>
      <c r="H51" s="162">
        <f t="shared" si="85"/>
        <v>0</v>
      </c>
      <c r="I51" s="162">
        <f t="shared" si="85"/>
        <v>145000000</v>
      </c>
      <c r="J51" s="162">
        <f t="shared" si="85"/>
        <v>0</v>
      </c>
      <c r="K51" s="162">
        <f t="shared" si="85"/>
        <v>0</v>
      </c>
      <c r="L51" s="162">
        <f t="shared" si="85"/>
        <v>0</v>
      </c>
      <c r="M51" s="162">
        <f t="shared" si="85"/>
        <v>0</v>
      </c>
      <c r="N51" s="162">
        <f t="shared" si="85"/>
        <v>0</v>
      </c>
      <c r="O51" s="162">
        <f t="shared" si="85"/>
        <v>0</v>
      </c>
      <c r="P51" s="162">
        <f t="shared" si="85"/>
        <v>0</v>
      </c>
      <c r="Q51" s="162">
        <f t="shared" si="85"/>
        <v>0</v>
      </c>
      <c r="R51" s="162">
        <f t="shared" si="85"/>
        <v>0</v>
      </c>
      <c r="S51" s="162">
        <f t="shared" si="85"/>
        <v>0</v>
      </c>
      <c r="T51" s="162">
        <f t="shared" si="85"/>
        <v>0</v>
      </c>
      <c r="U51" s="162">
        <f t="shared" si="85"/>
        <v>0</v>
      </c>
      <c r="V51" s="162">
        <f t="shared" si="85"/>
        <v>0</v>
      </c>
      <c r="W51" s="162">
        <f t="shared" si="85"/>
        <v>0</v>
      </c>
      <c r="X51" s="162">
        <f t="shared" si="85"/>
        <v>0</v>
      </c>
      <c r="Y51" s="162">
        <f t="shared" si="85"/>
        <v>0</v>
      </c>
      <c r="Z51" s="162">
        <f t="shared" si="85"/>
        <v>0</v>
      </c>
      <c r="AA51" s="162">
        <f t="shared" si="85"/>
        <v>0</v>
      </c>
      <c r="AB51" s="162">
        <f t="shared" si="85"/>
        <v>0</v>
      </c>
      <c r="AC51" s="162">
        <f t="shared" si="85"/>
        <v>0</v>
      </c>
      <c r="AD51" s="162">
        <f t="shared" si="84"/>
        <v>0</v>
      </c>
      <c r="AE51" s="162">
        <f t="shared" si="84"/>
        <v>145000000</v>
      </c>
      <c r="AF51" s="228">
        <f>+SUM(AF52:AF55)</f>
        <v>0</v>
      </c>
      <c r="AG51" s="159">
        <f t="shared" si="84"/>
        <v>341000000</v>
      </c>
      <c r="AH51" s="157">
        <f t="shared" si="84"/>
        <v>0</v>
      </c>
      <c r="AI51" s="159">
        <f t="shared" si="84"/>
        <v>313661563</v>
      </c>
      <c r="AJ51" s="159">
        <f>+SUM(AJ52:AJ55)</f>
        <v>341000000</v>
      </c>
      <c r="AK51" s="159">
        <f t="shared" si="84"/>
        <v>33836002</v>
      </c>
      <c r="AL51" s="160">
        <f t="shared" si="84"/>
        <v>18706923</v>
      </c>
      <c r="AM51" s="159">
        <f t="shared" si="84"/>
        <v>252082638</v>
      </c>
      <c r="AN51" s="159">
        <f t="shared" si="84"/>
        <v>9036000</v>
      </c>
      <c r="AO51" s="159">
        <f t="shared" si="84"/>
        <v>0</v>
      </c>
      <c r="AP51" s="159">
        <f t="shared" si="84"/>
        <v>0</v>
      </c>
      <c r="AQ51" s="159">
        <f t="shared" si="84"/>
        <v>0</v>
      </c>
      <c r="AR51" s="159">
        <f t="shared" si="84"/>
        <v>0</v>
      </c>
      <c r="AS51" s="159">
        <f t="shared" si="84"/>
        <v>0</v>
      </c>
      <c r="AT51" s="159">
        <f t="shared" si="84"/>
        <v>0</v>
      </c>
      <c r="AU51" s="181">
        <f t="shared" si="84"/>
        <v>0</v>
      </c>
      <c r="AV51" s="159">
        <f t="shared" si="84"/>
        <v>0</v>
      </c>
      <c r="AW51" s="159">
        <f t="shared" si="84"/>
        <v>313661563</v>
      </c>
      <c r="AX51" s="157">
        <f t="shared" si="84"/>
        <v>33836002</v>
      </c>
      <c r="AY51" s="160">
        <f t="shared" si="84"/>
        <v>18706923</v>
      </c>
      <c r="AZ51" s="159">
        <f t="shared" si="84"/>
        <v>252082638</v>
      </c>
      <c r="BA51" s="157">
        <f t="shared" si="84"/>
        <v>9036000</v>
      </c>
      <c r="BB51" s="159">
        <f t="shared" si="84"/>
        <v>0</v>
      </c>
      <c r="BC51" s="159">
        <f t="shared" si="84"/>
        <v>0</v>
      </c>
      <c r="BD51" s="159">
        <f t="shared" si="84"/>
        <v>0</v>
      </c>
      <c r="BE51" s="159">
        <f t="shared" si="84"/>
        <v>0</v>
      </c>
      <c r="BF51" s="159">
        <f t="shared" si="84"/>
        <v>0</v>
      </c>
      <c r="BG51" s="159">
        <f t="shared" si="84"/>
        <v>0</v>
      </c>
      <c r="BH51" s="159">
        <f t="shared" si="84"/>
        <v>0</v>
      </c>
      <c r="BI51" s="158">
        <f t="shared" si="84"/>
        <v>0</v>
      </c>
      <c r="BJ51" s="159">
        <f t="shared" si="84"/>
        <v>313661563</v>
      </c>
      <c r="BK51" s="157">
        <f t="shared" si="84"/>
        <v>33836002</v>
      </c>
      <c r="BL51" s="160">
        <f t="shared" si="84"/>
        <v>18706923</v>
      </c>
      <c r="BM51" s="159">
        <f>+SUM(BM52:BM55)</f>
        <v>252082638</v>
      </c>
      <c r="BN51" s="157">
        <f t="shared" si="84"/>
        <v>9036000</v>
      </c>
      <c r="BO51" s="159">
        <f t="shared" si="84"/>
        <v>0</v>
      </c>
      <c r="BP51" s="159">
        <f t="shared" si="84"/>
        <v>0</v>
      </c>
      <c r="BQ51" s="159">
        <f t="shared" si="84"/>
        <v>0</v>
      </c>
      <c r="BR51" s="159">
        <f t="shared" ref="BR51:CN51" si="86">+SUM(BR52:BR55)</f>
        <v>0</v>
      </c>
      <c r="BS51" s="159">
        <f t="shared" si="86"/>
        <v>0</v>
      </c>
      <c r="BT51" s="159">
        <f t="shared" si="86"/>
        <v>0</v>
      </c>
      <c r="BU51" s="159">
        <f t="shared" si="86"/>
        <v>0</v>
      </c>
      <c r="BV51" s="158">
        <f t="shared" si="86"/>
        <v>0</v>
      </c>
      <c r="BW51" s="159">
        <f t="shared" si="86"/>
        <v>313661563</v>
      </c>
      <c r="BX51" s="157">
        <f t="shared" si="86"/>
        <v>33836002</v>
      </c>
      <c r="BY51" s="157">
        <f t="shared" si="86"/>
        <v>18706923</v>
      </c>
      <c r="BZ51" s="159">
        <f t="shared" si="86"/>
        <v>252082638</v>
      </c>
      <c r="CA51" s="159">
        <f t="shared" si="86"/>
        <v>9036000</v>
      </c>
      <c r="CB51" s="159">
        <f t="shared" si="86"/>
        <v>0</v>
      </c>
      <c r="CC51" s="159">
        <f t="shared" si="86"/>
        <v>0</v>
      </c>
      <c r="CD51" s="159">
        <f t="shared" si="86"/>
        <v>0</v>
      </c>
      <c r="CE51" s="159">
        <f t="shared" si="86"/>
        <v>0</v>
      </c>
      <c r="CF51" s="159">
        <f t="shared" si="86"/>
        <v>0</v>
      </c>
      <c r="CG51" s="159">
        <f t="shared" si="86"/>
        <v>0</v>
      </c>
      <c r="CH51" s="159">
        <f t="shared" si="86"/>
        <v>0</v>
      </c>
      <c r="CI51" s="159">
        <f t="shared" si="86"/>
        <v>0</v>
      </c>
      <c r="CJ51" s="158">
        <f>+SUM(CJ52:CJ55)</f>
        <v>313661563</v>
      </c>
      <c r="CK51" s="159">
        <f t="shared" si="86"/>
        <v>27338437</v>
      </c>
      <c r="CL51" s="157">
        <f t="shared" si="86"/>
        <v>0</v>
      </c>
      <c r="CM51" s="157">
        <f t="shared" si="86"/>
        <v>0</v>
      </c>
      <c r="CN51" s="157">
        <f t="shared" si="86"/>
        <v>0</v>
      </c>
      <c r="CO51" s="161">
        <f t="shared" si="79"/>
        <v>0.91982863049853369</v>
      </c>
      <c r="CP51" s="161">
        <f t="shared" si="80"/>
        <v>0.91982863049853369</v>
      </c>
    </row>
    <row r="52" spans="1:99" s="30" customFormat="1" ht="18" customHeight="1" outlineLevel="3">
      <c r="A52" s="524" t="s">
        <v>704</v>
      </c>
      <c r="B52" s="45" t="s">
        <v>150</v>
      </c>
      <c r="C52" s="43" t="s">
        <v>84</v>
      </c>
      <c r="D52" s="69" t="s">
        <v>61</v>
      </c>
      <c r="E52" s="31">
        <v>6376304</v>
      </c>
      <c r="F52" s="46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>
        <f t="shared" ref="AD52:AE55" si="87">+F52+H52+J52+L52+N52+P52+R52+T52+V52+X52+Z52+AB52</f>
        <v>0</v>
      </c>
      <c r="AE52" s="39">
        <f t="shared" si="87"/>
        <v>0</v>
      </c>
      <c r="AF52" s="29"/>
      <c r="AG52" s="31">
        <f t="shared" ref="AG52:AG55" si="88">+E52-AD52+AE52+AF52</f>
        <v>6376304</v>
      </c>
      <c r="AH52" s="28"/>
      <c r="AI52" s="38">
        <f>+AH52+AW52</f>
        <v>6217875</v>
      </c>
      <c r="AJ52" s="31">
        <f>+AG52-AH52</f>
        <v>6376304</v>
      </c>
      <c r="AK52" s="31">
        <v>0</v>
      </c>
      <c r="AL52" s="384">
        <v>0</v>
      </c>
      <c r="AM52" s="384">
        <v>6217875</v>
      </c>
      <c r="AN52" s="384">
        <v>0</v>
      </c>
      <c r="AO52" s="385">
        <v>0</v>
      </c>
      <c r="AP52" s="31">
        <v>0</v>
      </c>
      <c r="AQ52" s="31"/>
      <c r="AR52" s="41"/>
      <c r="AS52" s="41"/>
      <c r="AT52" s="41"/>
      <c r="AU52" s="180"/>
      <c r="AV52" s="137"/>
      <c r="AW52" s="31">
        <f>+SUM(AK52:AV52)</f>
        <v>6217875</v>
      </c>
      <c r="AX52" s="31">
        <v>0</v>
      </c>
      <c r="AY52" s="31">
        <v>0</v>
      </c>
      <c r="AZ52" s="38">
        <v>6217875</v>
      </c>
      <c r="BA52" s="47">
        <v>0</v>
      </c>
      <c r="BB52" s="41">
        <v>0</v>
      </c>
      <c r="BC52" s="41">
        <v>0</v>
      </c>
      <c r="BD52" s="41"/>
      <c r="BE52" s="41"/>
      <c r="BF52" s="41"/>
      <c r="BG52" s="138"/>
      <c r="BH52" s="41"/>
      <c r="BI52" s="137"/>
      <c r="BJ52" s="31">
        <f t="shared" ref="BJ52:BJ55" si="89">+SUM(AX52:BI52)</f>
        <v>6217875</v>
      </c>
      <c r="BK52" s="35">
        <v>0</v>
      </c>
      <c r="BL52" s="39">
        <v>0</v>
      </c>
      <c r="BM52" s="39">
        <v>6217875</v>
      </c>
      <c r="BN52" s="39">
        <v>0</v>
      </c>
      <c r="BO52" s="39">
        <v>0</v>
      </c>
      <c r="BP52" s="41">
        <v>0</v>
      </c>
      <c r="BQ52" s="39"/>
      <c r="BR52" s="39"/>
      <c r="BS52" s="39"/>
      <c r="BT52" s="39"/>
      <c r="BU52" s="41"/>
      <c r="BV52" s="137"/>
      <c r="BW52" s="31">
        <f t="shared" ref="BW52:BW55" si="90">+SUM(BK52:BV52)</f>
        <v>6217875</v>
      </c>
      <c r="BX52" s="39">
        <v>0</v>
      </c>
      <c r="BY52" s="39">
        <v>0</v>
      </c>
      <c r="BZ52" s="39">
        <v>6217875</v>
      </c>
      <c r="CA52" s="39">
        <v>0</v>
      </c>
      <c r="CB52" s="39">
        <v>0</v>
      </c>
      <c r="CC52" s="41">
        <v>0</v>
      </c>
      <c r="CD52" s="39"/>
      <c r="CE52" s="39"/>
      <c r="CF52" s="39"/>
      <c r="CG52" s="39"/>
      <c r="CH52" s="39"/>
      <c r="CI52" s="137"/>
      <c r="CJ52" s="32">
        <f t="shared" ref="CJ52:CJ55" si="91">+SUM(BX52:CI52)</f>
        <v>6217875</v>
      </c>
      <c r="CK52" s="31">
        <f t="shared" ref="CK52:CK55" si="92">+AJ52-AW52</f>
        <v>158429</v>
      </c>
      <c r="CL52" s="34">
        <f t="shared" ref="CL52:CL55" si="93">+AW52-BJ52</f>
        <v>0</v>
      </c>
      <c r="CM52" s="34">
        <f t="shared" ref="CM52:CM55" si="94">+BJ52-BW52</f>
        <v>0</v>
      </c>
      <c r="CN52" s="34">
        <f t="shared" ref="CN52:CN55" si="95">+BW52-CJ52</f>
        <v>0</v>
      </c>
      <c r="CO52" s="87">
        <f t="shared" si="79"/>
        <v>0.97515347448929657</v>
      </c>
      <c r="CP52" s="87">
        <f t="shared" si="80"/>
        <v>0.97515347448929657</v>
      </c>
    </row>
    <row r="53" spans="1:99" s="27" customFormat="1" ht="18" customHeight="1" outlineLevel="3">
      <c r="A53" s="524" t="s">
        <v>705</v>
      </c>
      <c r="B53" s="45" t="s">
        <v>151</v>
      </c>
      <c r="C53" s="43" t="s">
        <v>84</v>
      </c>
      <c r="D53" s="69" t="s">
        <v>62</v>
      </c>
      <c r="E53" s="31">
        <v>179023696</v>
      </c>
      <c r="F53" s="44"/>
      <c r="G53" s="39"/>
      <c r="H53" s="39"/>
      <c r="I53" s="39">
        <v>145000000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>
        <f t="shared" si="87"/>
        <v>0</v>
      </c>
      <c r="AE53" s="39">
        <f t="shared" si="87"/>
        <v>145000000</v>
      </c>
      <c r="AF53" s="36"/>
      <c r="AG53" s="31">
        <f>+E53-AD53+AE53+AF53</f>
        <v>324023696</v>
      </c>
      <c r="AH53" s="34">
        <v>0</v>
      </c>
      <c r="AI53" s="31">
        <f>+AH53+AW53</f>
        <v>307443688</v>
      </c>
      <c r="AJ53" s="31">
        <f>+AG53-AH53</f>
        <v>324023696</v>
      </c>
      <c r="AK53" s="31">
        <v>33836002</v>
      </c>
      <c r="AL53" s="384">
        <v>18706923</v>
      </c>
      <c r="AM53" s="384">
        <v>245864763</v>
      </c>
      <c r="AN53" s="384">
        <v>9036000</v>
      </c>
      <c r="AO53" s="385">
        <v>0</v>
      </c>
      <c r="AP53" s="31">
        <v>0</v>
      </c>
      <c r="AQ53" s="31"/>
      <c r="AR53" s="41"/>
      <c r="AS53" s="41"/>
      <c r="AT53" s="41"/>
      <c r="AU53" s="180"/>
      <c r="AV53" s="137"/>
      <c r="AW53" s="31">
        <f>+SUM(AK53:AV53)</f>
        <v>307443688</v>
      </c>
      <c r="AX53" s="31">
        <v>33836002</v>
      </c>
      <c r="AY53" s="31">
        <v>18706923</v>
      </c>
      <c r="AZ53" s="38">
        <v>245864763</v>
      </c>
      <c r="BA53" s="47">
        <v>9036000</v>
      </c>
      <c r="BB53" s="41">
        <v>0</v>
      </c>
      <c r="BC53" s="41">
        <v>0</v>
      </c>
      <c r="BD53" s="41"/>
      <c r="BE53" s="41"/>
      <c r="BF53" s="41"/>
      <c r="BG53" s="41"/>
      <c r="BH53" s="41"/>
      <c r="BI53" s="137"/>
      <c r="BJ53" s="31">
        <f t="shared" si="89"/>
        <v>307443688</v>
      </c>
      <c r="BK53" s="35">
        <v>33836002</v>
      </c>
      <c r="BL53" s="39">
        <v>18706923</v>
      </c>
      <c r="BM53" s="39">
        <v>245864763</v>
      </c>
      <c r="BN53" s="39">
        <v>9036000</v>
      </c>
      <c r="BO53" s="39">
        <v>0</v>
      </c>
      <c r="BP53" s="41">
        <v>0</v>
      </c>
      <c r="BQ53" s="39"/>
      <c r="BR53" s="39"/>
      <c r="BS53" s="39"/>
      <c r="BT53" s="39"/>
      <c r="BU53" s="41"/>
      <c r="BV53" s="137"/>
      <c r="BW53" s="31">
        <f t="shared" si="90"/>
        <v>307443688</v>
      </c>
      <c r="BX53" s="39">
        <v>33836002</v>
      </c>
      <c r="BY53" s="39">
        <v>18706923</v>
      </c>
      <c r="BZ53" s="39">
        <v>245864763</v>
      </c>
      <c r="CA53" s="39">
        <v>9036000</v>
      </c>
      <c r="CB53" s="39">
        <v>0</v>
      </c>
      <c r="CC53" s="41">
        <v>0</v>
      </c>
      <c r="CD53" s="39"/>
      <c r="CE53" s="39"/>
      <c r="CF53" s="39"/>
      <c r="CG53" s="39"/>
      <c r="CH53" s="39"/>
      <c r="CI53" s="137"/>
      <c r="CJ53" s="32">
        <f t="shared" si="91"/>
        <v>307443688</v>
      </c>
      <c r="CK53" s="31">
        <f t="shared" si="92"/>
        <v>16580008</v>
      </c>
      <c r="CL53" s="34">
        <f t="shared" si="93"/>
        <v>0</v>
      </c>
      <c r="CM53" s="34">
        <f t="shared" si="94"/>
        <v>0</v>
      </c>
      <c r="CN53" s="34">
        <f t="shared" si="95"/>
        <v>0</v>
      </c>
      <c r="CO53" s="87">
        <f t="shared" si="79"/>
        <v>0.94883087809726119</v>
      </c>
      <c r="CP53" s="87">
        <f t="shared" si="80"/>
        <v>0.94883087809726119</v>
      </c>
    </row>
    <row r="54" spans="1:99" s="27" customFormat="1" ht="18" customHeight="1" outlineLevel="3">
      <c r="A54" s="524" t="s">
        <v>706</v>
      </c>
      <c r="B54" s="45" t="s">
        <v>149</v>
      </c>
      <c r="C54" s="43" t="s">
        <v>84</v>
      </c>
      <c r="D54" s="69" t="s">
        <v>63</v>
      </c>
      <c r="E54" s="31">
        <v>10000000</v>
      </c>
      <c r="F54" s="44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>
        <f t="shared" si="87"/>
        <v>0</v>
      </c>
      <c r="AE54" s="39">
        <f t="shared" si="87"/>
        <v>0</v>
      </c>
      <c r="AF54" s="36"/>
      <c r="AG54" s="31">
        <f t="shared" si="88"/>
        <v>10000000</v>
      </c>
      <c r="AH54" s="34"/>
      <c r="AI54" s="38">
        <f>+AH54+AW54</f>
        <v>0</v>
      </c>
      <c r="AJ54" s="38">
        <f>+AG54-AH54</f>
        <v>10000000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/>
      <c r="AR54" s="41"/>
      <c r="AS54" s="41"/>
      <c r="AT54" s="41"/>
      <c r="AU54" s="180"/>
      <c r="AV54" s="137"/>
      <c r="AW54" s="31">
        <f>+SUM(AK54:AV54)</f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41">
        <v>0</v>
      </c>
      <c r="BD54" s="41"/>
      <c r="BE54" s="41"/>
      <c r="BF54" s="41"/>
      <c r="BG54" s="41"/>
      <c r="BH54" s="41"/>
      <c r="BI54" s="137"/>
      <c r="BJ54" s="31">
        <f t="shared" si="89"/>
        <v>0</v>
      </c>
      <c r="BK54" s="35">
        <v>0</v>
      </c>
      <c r="BL54" s="35">
        <v>0</v>
      </c>
      <c r="BM54" s="35">
        <v>0</v>
      </c>
      <c r="BN54" s="35">
        <v>0</v>
      </c>
      <c r="BO54" s="35">
        <v>0</v>
      </c>
      <c r="BP54" s="41">
        <v>0</v>
      </c>
      <c r="BQ54" s="39"/>
      <c r="BR54" s="39"/>
      <c r="BS54" s="39"/>
      <c r="BT54" s="39"/>
      <c r="BU54" s="41"/>
      <c r="BV54" s="137"/>
      <c r="BW54" s="31">
        <f t="shared" si="90"/>
        <v>0</v>
      </c>
      <c r="BX54" s="39">
        <v>0</v>
      </c>
      <c r="BY54" s="39">
        <v>0</v>
      </c>
      <c r="BZ54" s="39">
        <v>0</v>
      </c>
      <c r="CA54" s="39">
        <v>0</v>
      </c>
      <c r="CB54" s="39">
        <v>0</v>
      </c>
      <c r="CC54" s="41">
        <v>0</v>
      </c>
      <c r="CD54" s="39"/>
      <c r="CE54" s="39"/>
      <c r="CF54" s="39"/>
      <c r="CG54" s="39"/>
      <c r="CH54" s="39"/>
      <c r="CI54" s="137"/>
      <c r="CJ54" s="32">
        <f t="shared" si="91"/>
        <v>0</v>
      </c>
      <c r="CK54" s="31">
        <f t="shared" si="92"/>
        <v>10000000</v>
      </c>
      <c r="CL54" s="34">
        <f t="shared" si="93"/>
        <v>0</v>
      </c>
      <c r="CM54" s="34">
        <f t="shared" si="94"/>
        <v>0</v>
      </c>
      <c r="CN54" s="34">
        <f t="shared" si="95"/>
        <v>0</v>
      </c>
      <c r="CO54" s="87">
        <f t="shared" si="79"/>
        <v>0</v>
      </c>
      <c r="CP54" s="87">
        <f t="shared" si="80"/>
        <v>0</v>
      </c>
    </row>
    <row r="55" spans="1:99" s="27" customFormat="1" ht="18" customHeight="1" outlineLevel="3">
      <c r="A55" s="524" t="s">
        <v>707</v>
      </c>
      <c r="B55" s="45" t="s">
        <v>152</v>
      </c>
      <c r="C55" s="43" t="s">
        <v>84</v>
      </c>
      <c r="D55" s="69" t="s">
        <v>64</v>
      </c>
      <c r="E55" s="31">
        <v>600000</v>
      </c>
      <c r="F55" s="44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>
        <f t="shared" si="87"/>
        <v>0</v>
      </c>
      <c r="AE55" s="39">
        <f t="shared" si="87"/>
        <v>0</v>
      </c>
      <c r="AF55" s="36"/>
      <c r="AG55" s="31">
        <f t="shared" si="88"/>
        <v>600000</v>
      </c>
      <c r="AH55" s="34"/>
      <c r="AI55" s="38">
        <f>+AH55+AW55</f>
        <v>0</v>
      </c>
      <c r="AJ55" s="38">
        <f>+AG55-AH55</f>
        <v>600000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/>
      <c r="AR55" s="41"/>
      <c r="AS55" s="41"/>
      <c r="AT55" s="41"/>
      <c r="AU55" s="180"/>
      <c r="AV55" s="137"/>
      <c r="AW55" s="31">
        <f>+SUM(AK55:AV55)</f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41">
        <v>0</v>
      </c>
      <c r="BD55" s="41"/>
      <c r="BE55" s="41"/>
      <c r="BF55" s="41"/>
      <c r="BG55" s="41"/>
      <c r="BH55" s="41"/>
      <c r="BI55" s="137"/>
      <c r="BJ55" s="31">
        <f t="shared" si="89"/>
        <v>0</v>
      </c>
      <c r="BK55" s="35">
        <v>0</v>
      </c>
      <c r="BL55" s="35">
        <v>0</v>
      </c>
      <c r="BM55" s="35">
        <v>0</v>
      </c>
      <c r="BN55" s="35">
        <v>0</v>
      </c>
      <c r="BO55" s="35">
        <v>0</v>
      </c>
      <c r="BP55" s="41">
        <v>0</v>
      </c>
      <c r="BQ55" s="39"/>
      <c r="BR55" s="39"/>
      <c r="BS55" s="39"/>
      <c r="BT55" s="39"/>
      <c r="BU55" s="41"/>
      <c r="BV55" s="137"/>
      <c r="BW55" s="31">
        <f t="shared" si="90"/>
        <v>0</v>
      </c>
      <c r="BX55" s="39">
        <v>0</v>
      </c>
      <c r="BY55" s="39">
        <v>0</v>
      </c>
      <c r="BZ55" s="39">
        <v>0</v>
      </c>
      <c r="CA55" s="39">
        <v>0</v>
      </c>
      <c r="CB55" s="39">
        <v>0</v>
      </c>
      <c r="CC55" s="41">
        <v>0</v>
      </c>
      <c r="CD55" s="39"/>
      <c r="CE55" s="39"/>
      <c r="CF55" s="39"/>
      <c r="CG55" s="39"/>
      <c r="CH55" s="39"/>
      <c r="CI55" s="137"/>
      <c r="CJ55" s="32">
        <f t="shared" si="91"/>
        <v>0</v>
      </c>
      <c r="CK55" s="31">
        <f t="shared" si="92"/>
        <v>600000</v>
      </c>
      <c r="CL55" s="34">
        <f t="shared" si="93"/>
        <v>0</v>
      </c>
      <c r="CM55" s="34">
        <f t="shared" si="94"/>
        <v>0</v>
      </c>
      <c r="CN55" s="34">
        <f t="shared" si="95"/>
        <v>0</v>
      </c>
      <c r="CO55" s="87">
        <f t="shared" si="79"/>
        <v>0</v>
      </c>
      <c r="CP55" s="87">
        <f t="shared" si="80"/>
        <v>0</v>
      </c>
    </row>
    <row r="56" spans="1:99" s="68" customFormat="1" ht="20.25" customHeight="1" outlineLevel="2">
      <c r="A56" s="339"/>
      <c r="B56" s="386" t="s">
        <v>236</v>
      </c>
      <c r="C56" s="387" t="s">
        <v>84</v>
      </c>
      <c r="D56" s="154" t="s">
        <v>237</v>
      </c>
      <c r="E56" s="388">
        <f>+SUM(E57:E58)</f>
        <v>2000000</v>
      </c>
      <c r="F56" s="389">
        <f t="shared" ref="F56:BQ56" si="96">+SUM(F57:F58)</f>
        <v>0</v>
      </c>
      <c r="G56" s="390">
        <f t="shared" ref="G56:AC56" si="97">+SUM(G57:G58)</f>
        <v>0</v>
      </c>
      <c r="H56" s="390">
        <f t="shared" si="97"/>
        <v>0</v>
      </c>
      <c r="I56" s="390">
        <f t="shared" si="97"/>
        <v>0</v>
      </c>
      <c r="J56" s="390">
        <f t="shared" si="97"/>
        <v>0</v>
      </c>
      <c r="K56" s="390">
        <f t="shared" si="97"/>
        <v>0</v>
      </c>
      <c r="L56" s="390">
        <f t="shared" si="97"/>
        <v>0</v>
      </c>
      <c r="M56" s="390">
        <f t="shared" si="97"/>
        <v>0</v>
      </c>
      <c r="N56" s="390">
        <f t="shared" si="97"/>
        <v>0</v>
      </c>
      <c r="O56" s="390">
        <f t="shared" si="97"/>
        <v>0</v>
      </c>
      <c r="P56" s="390">
        <f t="shared" si="97"/>
        <v>0</v>
      </c>
      <c r="Q56" s="390">
        <f t="shared" si="97"/>
        <v>0</v>
      </c>
      <c r="R56" s="390">
        <f t="shared" si="97"/>
        <v>0</v>
      </c>
      <c r="S56" s="390">
        <f t="shared" si="97"/>
        <v>0</v>
      </c>
      <c r="T56" s="390">
        <f t="shared" si="97"/>
        <v>0</v>
      </c>
      <c r="U56" s="390">
        <f t="shared" si="97"/>
        <v>0</v>
      </c>
      <c r="V56" s="390">
        <f t="shared" si="97"/>
        <v>0</v>
      </c>
      <c r="W56" s="390">
        <f t="shared" si="97"/>
        <v>0</v>
      </c>
      <c r="X56" s="390">
        <f t="shared" si="97"/>
        <v>0</v>
      </c>
      <c r="Y56" s="390">
        <f t="shared" si="97"/>
        <v>0</v>
      </c>
      <c r="Z56" s="390">
        <f t="shared" si="97"/>
        <v>0</v>
      </c>
      <c r="AA56" s="390">
        <f t="shared" si="97"/>
        <v>0</v>
      </c>
      <c r="AB56" s="390">
        <f t="shared" si="97"/>
        <v>0</v>
      </c>
      <c r="AC56" s="390">
        <f t="shared" si="97"/>
        <v>0</v>
      </c>
      <c r="AD56" s="390">
        <f t="shared" si="96"/>
        <v>0</v>
      </c>
      <c r="AE56" s="390">
        <f t="shared" si="96"/>
        <v>0</v>
      </c>
      <c r="AF56" s="391">
        <f>+SUM(AF57:AF58)</f>
        <v>0</v>
      </c>
      <c r="AG56" s="388">
        <f t="shared" si="96"/>
        <v>2000000</v>
      </c>
      <c r="AH56" s="392">
        <f t="shared" si="96"/>
        <v>0</v>
      </c>
      <c r="AI56" s="388">
        <f>+SUM(AI57:AI58)</f>
        <v>0</v>
      </c>
      <c r="AJ56" s="388">
        <f>+SUM(AJ57:AJ58)</f>
        <v>2000000</v>
      </c>
      <c r="AK56" s="388">
        <f t="shared" si="96"/>
        <v>0</v>
      </c>
      <c r="AL56" s="393">
        <f t="shared" si="96"/>
        <v>0</v>
      </c>
      <c r="AM56" s="388">
        <f t="shared" si="96"/>
        <v>0</v>
      </c>
      <c r="AN56" s="388">
        <f t="shared" si="96"/>
        <v>0</v>
      </c>
      <c r="AO56" s="388">
        <f t="shared" si="96"/>
        <v>0</v>
      </c>
      <c r="AP56" s="388">
        <f t="shared" si="96"/>
        <v>0</v>
      </c>
      <c r="AQ56" s="388">
        <f t="shared" si="96"/>
        <v>0</v>
      </c>
      <c r="AR56" s="388">
        <f t="shared" si="96"/>
        <v>0</v>
      </c>
      <c r="AS56" s="388">
        <f t="shared" si="96"/>
        <v>0</v>
      </c>
      <c r="AT56" s="388">
        <f t="shared" si="96"/>
        <v>0</v>
      </c>
      <c r="AU56" s="394">
        <f t="shared" si="96"/>
        <v>0</v>
      </c>
      <c r="AV56" s="388">
        <f t="shared" si="96"/>
        <v>0</v>
      </c>
      <c r="AW56" s="388">
        <f t="shared" si="96"/>
        <v>0</v>
      </c>
      <c r="AX56" s="392">
        <f t="shared" si="96"/>
        <v>0</v>
      </c>
      <c r="AY56" s="393">
        <f t="shared" si="96"/>
        <v>0</v>
      </c>
      <c r="AZ56" s="388">
        <f t="shared" si="96"/>
        <v>0</v>
      </c>
      <c r="BA56" s="392">
        <f t="shared" si="96"/>
        <v>0</v>
      </c>
      <c r="BB56" s="388">
        <f t="shared" si="96"/>
        <v>0</v>
      </c>
      <c r="BC56" s="388">
        <f t="shared" si="96"/>
        <v>0</v>
      </c>
      <c r="BD56" s="388">
        <f t="shared" si="96"/>
        <v>0</v>
      </c>
      <c r="BE56" s="388">
        <f t="shared" si="96"/>
        <v>0</v>
      </c>
      <c r="BF56" s="388">
        <f t="shared" si="96"/>
        <v>0</v>
      </c>
      <c r="BG56" s="388">
        <f t="shared" si="96"/>
        <v>0</v>
      </c>
      <c r="BH56" s="388">
        <f t="shared" si="96"/>
        <v>0</v>
      </c>
      <c r="BI56" s="395">
        <f t="shared" si="96"/>
        <v>0</v>
      </c>
      <c r="BJ56" s="388">
        <f t="shared" si="96"/>
        <v>0</v>
      </c>
      <c r="BK56" s="392">
        <f t="shared" si="96"/>
        <v>0</v>
      </c>
      <c r="BL56" s="393">
        <f t="shared" si="96"/>
        <v>0</v>
      </c>
      <c r="BM56" s="388">
        <f t="shared" si="96"/>
        <v>0</v>
      </c>
      <c r="BN56" s="392">
        <f t="shared" si="96"/>
        <v>0</v>
      </c>
      <c r="BO56" s="388">
        <f t="shared" si="96"/>
        <v>0</v>
      </c>
      <c r="BP56" s="388">
        <f t="shared" ref="BP56" si="98">+SUM(BP57:BP58)</f>
        <v>0</v>
      </c>
      <c r="BQ56" s="388">
        <f t="shared" si="96"/>
        <v>0</v>
      </c>
      <c r="BR56" s="388">
        <f t="shared" ref="BR56:CN56" si="99">+SUM(BR57:BR58)</f>
        <v>0</v>
      </c>
      <c r="BS56" s="388">
        <f t="shared" si="99"/>
        <v>0</v>
      </c>
      <c r="BT56" s="388">
        <f t="shared" si="99"/>
        <v>0</v>
      </c>
      <c r="BU56" s="388">
        <f t="shared" si="99"/>
        <v>0</v>
      </c>
      <c r="BV56" s="395">
        <f t="shared" si="99"/>
        <v>0</v>
      </c>
      <c r="BW56" s="388">
        <f t="shared" si="99"/>
        <v>0</v>
      </c>
      <c r="BX56" s="392">
        <f t="shared" si="99"/>
        <v>0</v>
      </c>
      <c r="BY56" s="392">
        <f t="shared" si="99"/>
        <v>0</v>
      </c>
      <c r="BZ56" s="388">
        <f t="shared" si="99"/>
        <v>0</v>
      </c>
      <c r="CA56" s="388">
        <f t="shared" si="99"/>
        <v>0</v>
      </c>
      <c r="CB56" s="388">
        <f t="shared" si="99"/>
        <v>0</v>
      </c>
      <c r="CC56" s="388">
        <f t="shared" ref="CC56" si="100">+SUM(CC57:CC58)</f>
        <v>0</v>
      </c>
      <c r="CD56" s="388">
        <f t="shared" si="99"/>
        <v>0</v>
      </c>
      <c r="CE56" s="388">
        <f t="shared" si="99"/>
        <v>0</v>
      </c>
      <c r="CF56" s="388">
        <f t="shared" si="99"/>
        <v>0</v>
      </c>
      <c r="CG56" s="388">
        <f t="shared" si="99"/>
        <v>0</v>
      </c>
      <c r="CH56" s="388">
        <f t="shared" si="99"/>
        <v>0</v>
      </c>
      <c r="CI56" s="388">
        <f t="shared" si="99"/>
        <v>0</v>
      </c>
      <c r="CJ56" s="395">
        <f t="shared" si="99"/>
        <v>0</v>
      </c>
      <c r="CK56" s="388">
        <f t="shared" si="99"/>
        <v>2000000</v>
      </c>
      <c r="CL56" s="392">
        <f t="shared" si="99"/>
        <v>0</v>
      </c>
      <c r="CM56" s="392">
        <f t="shared" si="99"/>
        <v>0</v>
      </c>
      <c r="CN56" s="392">
        <f t="shared" si="99"/>
        <v>0</v>
      </c>
      <c r="CO56" s="396">
        <f t="shared" si="79"/>
        <v>0</v>
      </c>
      <c r="CP56" s="396">
        <f t="shared" si="80"/>
        <v>0</v>
      </c>
    </row>
    <row r="57" spans="1:99" s="27" customFormat="1" ht="18" customHeight="1" outlineLevel="3">
      <c r="A57" s="524" t="s">
        <v>708</v>
      </c>
      <c r="B57" s="45" t="s">
        <v>153</v>
      </c>
      <c r="C57" s="43" t="s">
        <v>84</v>
      </c>
      <c r="D57" s="69" t="s">
        <v>65</v>
      </c>
      <c r="E57" s="31">
        <v>1000000</v>
      </c>
      <c r="F57" s="44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>
        <f>+F57+H57+J57+L57+N57+P57+R57+T57+V57+X57+Z57+AB57</f>
        <v>0</v>
      </c>
      <c r="AE57" s="39">
        <f>+G57+I57+K57+M57+O57+Q57+S57+U57+W57+Y57+AA57+AC57</f>
        <v>0</v>
      </c>
      <c r="AF57" s="36"/>
      <c r="AG57" s="31">
        <f t="shared" ref="AG57:AG58" si="101">+E57-AD57+AE57+AF57</f>
        <v>1000000</v>
      </c>
      <c r="AH57" s="34"/>
      <c r="AI57" s="38">
        <f t="shared" ref="AI57:AI58" si="102">+AH57+AW57</f>
        <v>0</v>
      </c>
      <c r="AJ57" s="38">
        <f>+AG57-AH57</f>
        <v>1000000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/>
      <c r="AR57" s="41"/>
      <c r="AS57" s="41"/>
      <c r="AT57" s="41"/>
      <c r="AU57" s="180"/>
      <c r="AV57" s="137"/>
      <c r="AW57" s="31">
        <f>+SUM(AK57:AV57)</f>
        <v>0</v>
      </c>
      <c r="AX57" s="31">
        <v>0</v>
      </c>
      <c r="AY57" s="31">
        <v>0</v>
      </c>
      <c r="AZ57" s="31">
        <v>0</v>
      </c>
      <c r="BA57" s="31">
        <v>0</v>
      </c>
      <c r="BB57" s="31">
        <v>0</v>
      </c>
      <c r="BC57" s="41">
        <v>0</v>
      </c>
      <c r="BD57" s="41"/>
      <c r="BE57" s="41"/>
      <c r="BF57" s="41"/>
      <c r="BG57" s="41"/>
      <c r="BH57" s="41"/>
      <c r="BI57" s="137"/>
      <c r="BJ57" s="31">
        <f t="shared" ref="BJ57:BJ58" si="103">+SUM(AX57:BI57)</f>
        <v>0</v>
      </c>
      <c r="BK57" s="35">
        <v>0</v>
      </c>
      <c r="BL57" s="35">
        <v>0</v>
      </c>
      <c r="BM57" s="35">
        <v>0</v>
      </c>
      <c r="BN57" s="35">
        <v>0</v>
      </c>
      <c r="BO57" s="35">
        <v>0</v>
      </c>
      <c r="BP57" s="41">
        <v>0</v>
      </c>
      <c r="BQ57" s="39"/>
      <c r="BR57" s="39"/>
      <c r="BS57" s="39"/>
      <c r="BT57" s="39"/>
      <c r="BU57" s="41"/>
      <c r="BV57" s="137"/>
      <c r="BW57" s="31">
        <f t="shared" ref="BW57:BW58" si="104">+SUM(BK57:BV57)</f>
        <v>0</v>
      </c>
      <c r="BX57" s="39">
        <v>0</v>
      </c>
      <c r="BY57" s="39">
        <v>0</v>
      </c>
      <c r="BZ57" s="39">
        <v>0</v>
      </c>
      <c r="CA57" s="39">
        <v>0</v>
      </c>
      <c r="CB57" s="39">
        <v>0</v>
      </c>
      <c r="CC57" s="41">
        <v>0</v>
      </c>
      <c r="CD57" s="39"/>
      <c r="CE57" s="39"/>
      <c r="CF57" s="39"/>
      <c r="CG57" s="39"/>
      <c r="CH57" s="39"/>
      <c r="CI57" s="137"/>
      <c r="CJ57" s="32">
        <f t="shared" ref="CJ57:CJ58" si="105">+SUM(BX57:CI57)</f>
        <v>0</v>
      </c>
      <c r="CK57" s="31">
        <f t="shared" ref="CK57:CK58" si="106">+AJ57-AW57</f>
        <v>1000000</v>
      </c>
      <c r="CL57" s="34">
        <f t="shared" ref="CL57:CL58" si="107">+AW57-BJ57</f>
        <v>0</v>
      </c>
      <c r="CM57" s="34">
        <f t="shared" ref="CM57:CM58" si="108">+BJ57-BW57</f>
        <v>0</v>
      </c>
      <c r="CN57" s="34">
        <f t="shared" ref="CN57:CN58" si="109">+BW57-CJ57</f>
        <v>0</v>
      </c>
      <c r="CO57" s="87">
        <f t="shared" si="79"/>
        <v>0</v>
      </c>
      <c r="CP57" s="87">
        <f t="shared" si="80"/>
        <v>0</v>
      </c>
    </row>
    <row r="58" spans="1:99" s="27" customFormat="1" ht="18" customHeight="1" outlineLevel="3">
      <c r="A58" s="524" t="s">
        <v>709</v>
      </c>
      <c r="B58" s="45" t="s">
        <v>154</v>
      </c>
      <c r="C58" s="43" t="s">
        <v>84</v>
      </c>
      <c r="D58" s="69" t="s">
        <v>66</v>
      </c>
      <c r="E58" s="31">
        <v>1000000</v>
      </c>
      <c r="F58" s="44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>
        <f>+F58+H58+J58+L58+N58+P58+R58+T58+V58+X58+Z58+AB58</f>
        <v>0</v>
      </c>
      <c r="AE58" s="39">
        <f>+G58+I58+K58+M58+O58+Q58+S58+U58+W58+Y58+AA58+AC58</f>
        <v>0</v>
      </c>
      <c r="AF58" s="36"/>
      <c r="AG58" s="31">
        <f t="shared" si="101"/>
        <v>1000000</v>
      </c>
      <c r="AH58" s="34"/>
      <c r="AI58" s="38">
        <f t="shared" si="102"/>
        <v>0</v>
      </c>
      <c r="AJ58" s="38">
        <f>+AG58-AH58</f>
        <v>1000000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/>
      <c r="AR58" s="41"/>
      <c r="AS58" s="41"/>
      <c r="AT58" s="41"/>
      <c r="AU58" s="180"/>
      <c r="AV58" s="137"/>
      <c r="AW58" s="31">
        <f>+SUM(AK58:AV58)</f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41">
        <v>0</v>
      </c>
      <c r="BD58" s="41"/>
      <c r="BE58" s="41"/>
      <c r="BF58" s="41"/>
      <c r="BG58" s="41"/>
      <c r="BH58" s="41"/>
      <c r="BI58" s="137"/>
      <c r="BJ58" s="31">
        <f t="shared" si="103"/>
        <v>0</v>
      </c>
      <c r="BK58" s="35">
        <v>0</v>
      </c>
      <c r="BL58" s="35">
        <v>0</v>
      </c>
      <c r="BM58" s="35">
        <v>0</v>
      </c>
      <c r="BN58" s="35">
        <v>0</v>
      </c>
      <c r="BO58" s="35">
        <v>0</v>
      </c>
      <c r="BP58" s="41">
        <v>0</v>
      </c>
      <c r="BQ58" s="39"/>
      <c r="BR58" s="39"/>
      <c r="BS58" s="39"/>
      <c r="BT58" s="39"/>
      <c r="BU58" s="41"/>
      <c r="BV58" s="137"/>
      <c r="BW58" s="31">
        <f t="shared" si="104"/>
        <v>0</v>
      </c>
      <c r="BX58" s="39">
        <v>0</v>
      </c>
      <c r="BY58" s="39">
        <v>0</v>
      </c>
      <c r="BZ58" s="39">
        <v>0</v>
      </c>
      <c r="CA58" s="39">
        <v>0</v>
      </c>
      <c r="CB58" s="39">
        <v>0</v>
      </c>
      <c r="CC58" s="41">
        <v>0</v>
      </c>
      <c r="CD58" s="39"/>
      <c r="CE58" s="39"/>
      <c r="CF58" s="39"/>
      <c r="CG58" s="39"/>
      <c r="CH58" s="39"/>
      <c r="CI58" s="137"/>
      <c r="CJ58" s="32">
        <f t="shared" si="105"/>
        <v>0</v>
      </c>
      <c r="CK58" s="31">
        <f t="shared" si="106"/>
        <v>1000000</v>
      </c>
      <c r="CL58" s="34">
        <f t="shared" si="107"/>
        <v>0</v>
      </c>
      <c r="CM58" s="34">
        <f t="shared" si="108"/>
        <v>0</v>
      </c>
      <c r="CN58" s="34">
        <f t="shared" si="109"/>
        <v>0</v>
      </c>
      <c r="CO58" s="87">
        <f t="shared" si="79"/>
        <v>0</v>
      </c>
      <c r="CP58" s="87">
        <f t="shared" si="80"/>
        <v>0</v>
      </c>
    </row>
    <row r="59" spans="1:99" s="71" customFormat="1" ht="32.25" customHeight="1" outlineLevel="1">
      <c r="A59" s="339"/>
      <c r="B59" s="386" t="s">
        <v>238</v>
      </c>
      <c r="C59" s="397" t="s">
        <v>84</v>
      </c>
      <c r="D59" s="154" t="s">
        <v>239</v>
      </c>
      <c r="E59" s="398">
        <f>+E60+E63+E66+E75+E83+E87+E90+E96+E100+E103+E107+E112+E114+E106</f>
        <v>10763500000</v>
      </c>
      <c r="F59" s="398">
        <f t="shared" ref="F59:BQ59" si="110">+F60+F63+F66+F75+F83+F87+F90+F96+F100+F103+F107+F112+F114+F106</f>
        <v>329500000</v>
      </c>
      <c r="G59" s="398">
        <f t="shared" si="110"/>
        <v>329500000</v>
      </c>
      <c r="H59" s="398">
        <f t="shared" si="110"/>
        <v>317600000</v>
      </c>
      <c r="I59" s="398">
        <f t="shared" si="110"/>
        <v>172600000</v>
      </c>
      <c r="J59" s="398">
        <f t="shared" si="110"/>
        <v>43223589</v>
      </c>
      <c r="K59" s="398">
        <f t="shared" si="110"/>
        <v>43223589</v>
      </c>
      <c r="L59" s="398">
        <f t="shared" si="110"/>
        <v>324496256</v>
      </c>
      <c r="M59" s="398">
        <f t="shared" si="110"/>
        <v>324496256</v>
      </c>
      <c r="N59" s="398">
        <f t="shared" si="110"/>
        <v>200000000</v>
      </c>
      <c r="O59" s="398">
        <f t="shared" si="110"/>
        <v>200000000</v>
      </c>
      <c r="P59" s="398">
        <f t="shared" si="110"/>
        <v>82919338</v>
      </c>
      <c r="Q59" s="398">
        <f t="shared" si="110"/>
        <v>82919338</v>
      </c>
      <c r="R59" s="398">
        <f t="shared" si="110"/>
        <v>0</v>
      </c>
      <c r="S59" s="398">
        <f t="shared" si="110"/>
        <v>0</v>
      </c>
      <c r="T59" s="398">
        <f t="shared" si="110"/>
        <v>0</v>
      </c>
      <c r="U59" s="398">
        <f t="shared" si="110"/>
        <v>0</v>
      </c>
      <c r="V59" s="398">
        <f t="shared" si="110"/>
        <v>0</v>
      </c>
      <c r="W59" s="398">
        <f t="shared" si="110"/>
        <v>0</v>
      </c>
      <c r="X59" s="398">
        <f t="shared" si="110"/>
        <v>0</v>
      </c>
      <c r="Y59" s="398">
        <f t="shared" si="110"/>
        <v>0</v>
      </c>
      <c r="Z59" s="398">
        <f t="shared" si="110"/>
        <v>0</v>
      </c>
      <c r="AA59" s="398">
        <f t="shared" si="110"/>
        <v>0</v>
      </c>
      <c r="AB59" s="398">
        <f t="shared" si="110"/>
        <v>0</v>
      </c>
      <c r="AC59" s="398">
        <f t="shared" si="110"/>
        <v>0</v>
      </c>
      <c r="AD59" s="398">
        <f t="shared" si="110"/>
        <v>1297739183</v>
      </c>
      <c r="AE59" s="398">
        <f>+AE60+AE63+AE66+AE75+AE83+AE87+AE90+AE96+AE100+AE103+AE107+AE112+AE114+AE106</f>
        <v>1152739183</v>
      </c>
      <c r="AF59" s="398">
        <f t="shared" si="110"/>
        <v>0</v>
      </c>
      <c r="AG59" s="398">
        <f t="shared" si="110"/>
        <v>10618500000</v>
      </c>
      <c r="AH59" s="398">
        <f t="shared" si="110"/>
        <v>0</v>
      </c>
      <c r="AI59" s="398">
        <f t="shared" si="110"/>
        <v>10182321293.559999</v>
      </c>
      <c r="AJ59" s="398">
        <f t="shared" si="110"/>
        <v>10618500000</v>
      </c>
      <c r="AK59" s="398">
        <f t="shared" si="110"/>
        <v>6411412480.2700005</v>
      </c>
      <c r="AL59" s="398">
        <f>+AL60+AL63+AL66+AL75+AL83+AL87+AL90+AL96+AL100+AL103+AL107+AL112+AL114+AL106</f>
        <v>2102202807</v>
      </c>
      <c r="AM59" s="398">
        <f t="shared" si="110"/>
        <v>664710798.28999996</v>
      </c>
      <c r="AN59" s="398">
        <f t="shared" si="110"/>
        <v>34751320</v>
      </c>
      <c r="AO59" s="398">
        <f t="shared" si="110"/>
        <v>478891971</v>
      </c>
      <c r="AP59" s="398">
        <f t="shared" si="110"/>
        <v>490351917</v>
      </c>
      <c r="AQ59" s="398">
        <f t="shared" si="110"/>
        <v>0</v>
      </c>
      <c r="AR59" s="398">
        <f t="shared" si="110"/>
        <v>0</v>
      </c>
      <c r="AS59" s="398">
        <f t="shared" si="110"/>
        <v>0</v>
      </c>
      <c r="AT59" s="398">
        <f t="shared" si="110"/>
        <v>0</v>
      </c>
      <c r="AU59" s="398">
        <f t="shared" si="110"/>
        <v>0</v>
      </c>
      <c r="AV59" s="398">
        <f t="shared" si="110"/>
        <v>0</v>
      </c>
      <c r="AW59" s="398">
        <f t="shared" si="110"/>
        <v>10182321293.559999</v>
      </c>
      <c r="AX59" s="398">
        <f t="shared" si="110"/>
        <v>3494697065.1199999</v>
      </c>
      <c r="AY59" s="398">
        <f t="shared" si="110"/>
        <v>855971986.92000008</v>
      </c>
      <c r="AZ59" s="398">
        <f t="shared" si="110"/>
        <v>1115772098.29</v>
      </c>
      <c r="BA59" s="398">
        <f t="shared" si="110"/>
        <v>2262833642.1999998</v>
      </c>
      <c r="BB59" s="398">
        <f t="shared" si="110"/>
        <v>225393081</v>
      </c>
      <c r="BC59" s="398">
        <f t="shared" si="110"/>
        <v>670877067.76999998</v>
      </c>
      <c r="BD59" s="398">
        <f t="shared" si="110"/>
        <v>0</v>
      </c>
      <c r="BE59" s="398">
        <f t="shared" si="110"/>
        <v>0</v>
      </c>
      <c r="BF59" s="398">
        <f t="shared" si="110"/>
        <v>0</v>
      </c>
      <c r="BG59" s="398">
        <f t="shared" si="110"/>
        <v>0</v>
      </c>
      <c r="BH59" s="398">
        <f t="shared" si="110"/>
        <v>0</v>
      </c>
      <c r="BI59" s="398">
        <f t="shared" si="110"/>
        <v>0</v>
      </c>
      <c r="BJ59" s="398">
        <f t="shared" si="110"/>
        <v>8627814941.2999992</v>
      </c>
      <c r="BK59" s="398">
        <f t="shared" si="110"/>
        <v>265073581</v>
      </c>
      <c r="BL59" s="398">
        <f t="shared" si="110"/>
        <v>366278215</v>
      </c>
      <c r="BM59" s="398">
        <f>+BM60+BM63+BM66+BM75+BM83+BM87+BM90+BM96+BM100+BM103+BM107+BM112+BM114+BM106</f>
        <v>909477874.79999995</v>
      </c>
      <c r="BN59" s="398">
        <f t="shared" si="110"/>
        <v>462325089</v>
      </c>
      <c r="BO59" s="398">
        <f t="shared" si="110"/>
        <v>632637839</v>
      </c>
      <c r="BP59" s="398">
        <f t="shared" si="110"/>
        <v>1023046374.4300001</v>
      </c>
      <c r="BQ59" s="398">
        <f t="shared" si="110"/>
        <v>0</v>
      </c>
      <c r="BR59" s="398">
        <f t="shared" ref="BR59:CL59" si="111">+BR60+BR63+BR66+BR75+BR83+BR87+BR90+BR96+BR100+BR103+BR107+BR112+BR114+BR106</f>
        <v>0</v>
      </c>
      <c r="BS59" s="398">
        <f t="shared" si="111"/>
        <v>0</v>
      </c>
      <c r="BT59" s="398">
        <f t="shared" si="111"/>
        <v>0</v>
      </c>
      <c r="BU59" s="398">
        <f t="shared" si="111"/>
        <v>0</v>
      </c>
      <c r="BV59" s="398">
        <f t="shared" si="111"/>
        <v>0</v>
      </c>
      <c r="BW59" s="398">
        <f t="shared" si="111"/>
        <v>3657493511.23</v>
      </c>
      <c r="BX59" s="398">
        <f t="shared" si="111"/>
        <v>241396784</v>
      </c>
      <c r="BY59" s="398">
        <f t="shared" si="111"/>
        <v>361235705</v>
      </c>
      <c r="BZ59" s="398">
        <f t="shared" si="111"/>
        <v>938197181.79999995</v>
      </c>
      <c r="CA59" s="398">
        <f t="shared" si="111"/>
        <v>459952511</v>
      </c>
      <c r="CB59" s="398">
        <f>+CB60+CB63+CB66+CB75+CB83+CB87+CB90+CB96+CB100+CB103+CB107+CB112+CB114+CB106</f>
        <v>633664955</v>
      </c>
      <c r="CC59" s="398">
        <f t="shared" si="111"/>
        <v>1023046374.4300001</v>
      </c>
      <c r="CD59" s="398">
        <f t="shared" si="111"/>
        <v>0</v>
      </c>
      <c r="CE59" s="398">
        <f t="shared" si="111"/>
        <v>0</v>
      </c>
      <c r="CF59" s="398">
        <f t="shared" si="111"/>
        <v>0</v>
      </c>
      <c r="CG59" s="398">
        <f t="shared" si="111"/>
        <v>0</v>
      </c>
      <c r="CH59" s="398">
        <f t="shared" si="111"/>
        <v>0</v>
      </c>
      <c r="CI59" s="398">
        <f t="shared" si="111"/>
        <v>0</v>
      </c>
      <c r="CJ59" s="399">
        <f>+CJ60+CJ63+CJ66+CJ75+CJ83+CJ87+CJ90+CJ96+CJ100+CJ103+CJ107+CJ112+CJ114+CJ106</f>
        <v>3657493511.23</v>
      </c>
      <c r="CK59" s="398">
        <f t="shared" si="111"/>
        <v>436178706.44000018</v>
      </c>
      <c r="CL59" s="400">
        <f t="shared" si="111"/>
        <v>1554506352.2599998</v>
      </c>
      <c r="CM59" s="400">
        <f>+CM60+CM63+CM66+CM75+CM83+CM87+CM90+CM96+CM100+CM103+CM107+CM112+CM114</f>
        <v>4970321430.0699997</v>
      </c>
      <c r="CN59" s="400">
        <f>+CN60+CN63+CN66+CN75+CN83+CN87+CN90+CN96+CN100+CN103+CN107+CN112+CN114</f>
        <v>0</v>
      </c>
      <c r="CO59" s="396">
        <f t="shared" si="79"/>
        <v>0.95892275684512873</v>
      </c>
      <c r="CP59" s="396">
        <f t="shared" si="80"/>
        <v>0.81252671670198229</v>
      </c>
    </row>
    <row r="60" spans="1:99" s="68" customFormat="1" ht="20.25" customHeight="1" outlineLevel="1">
      <c r="A60" s="339"/>
      <c r="B60" s="155" t="s">
        <v>240</v>
      </c>
      <c r="C60" s="156" t="s">
        <v>84</v>
      </c>
      <c r="D60" s="131" t="s">
        <v>242</v>
      </c>
      <c r="E60" s="159">
        <f t="shared" ref="E60:AF60" si="112">+SUM(E61:E62)</f>
        <v>325000000</v>
      </c>
      <c r="F60" s="225">
        <f t="shared" si="112"/>
        <v>50000000</v>
      </c>
      <c r="G60" s="162">
        <f t="shared" ref="G60:AC60" si="113">+SUM(G61:G62)</f>
        <v>157000000</v>
      </c>
      <c r="H60" s="162">
        <f t="shared" si="113"/>
        <v>100000000</v>
      </c>
      <c r="I60" s="162">
        <f t="shared" si="113"/>
        <v>0</v>
      </c>
      <c r="J60" s="162">
        <f t="shared" si="113"/>
        <v>0</v>
      </c>
      <c r="K60" s="162">
        <f t="shared" si="113"/>
        <v>0</v>
      </c>
      <c r="L60" s="162">
        <f t="shared" si="113"/>
        <v>0</v>
      </c>
      <c r="M60" s="162">
        <f t="shared" si="113"/>
        <v>35000000</v>
      </c>
      <c r="N60" s="162">
        <f t="shared" si="113"/>
        <v>0</v>
      </c>
      <c r="O60" s="162">
        <f t="shared" si="113"/>
        <v>0</v>
      </c>
      <c r="P60" s="162">
        <f t="shared" si="113"/>
        <v>60000000</v>
      </c>
      <c r="Q60" s="162">
        <f t="shared" si="113"/>
        <v>0</v>
      </c>
      <c r="R60" s="162">
        <f t="shared" si="113"/>
        <v>0</v>
      </c>
      <c r="S60" s="162">
        <f t="shared" si="113"/>
        <v>0</v>
      </c>
      <c r="T60" s="162">
        <f t="shared" si="113"/>
        <v>0</v>
      </c>
      <c r="U60" s="162">
        <f t="shared" si="113"/>
        <v>0</v>
      </c>
      <c r="V60" s="162">
        <f t="shared" si="113"/>
        <v>0</v>
      </c>
      <c r="W60" s="162">
        <f t="shared" si="113"/>
        <v>0</v>
      </c>
      <c r="X60" s="162">
        <f t="shared" si="113"/>
        <v>0</v>
      </c>
      <c r="Y60" s="162">
        <f t="shared" si="113"/>
        <v>0</v>
      </c>
      <c r="Z60" s="162">
        <f t="shared" si="113"/>
        <v>0</v>
      </c>
      <c r="AA60" s="162">
        <f t="shared" si="113"/>
        <v>0</v>
      </c>
      <c r="AB60" s="162">
        <f t="shared" si="113"/>
        <v>0</v>
      </c>
      <c r="AC60" s="162">
        <f t="shared" si="113"/>
        <v>0</v>
      </c>
      <c r="AD60" s="162">
        <f t="shared" si="112"/>
        <v>210000000</v>
      </c>
      <c r="AE60" s="162">
        <f t="shared" si="112"/>
        <v>192000000</v>
      </c>
      <c r="AF60" s="228">
        <f t="shared" si="112"/>
        <v>0</v>
      </c>
      <c r="AG60" s="159">
        <f t="shared" ref="AG60:AT60" si="114">+SUM(AG61:AG62)</f>
        <v>307000000</v>
      </c>
      <c r="AH60" s="157">
        <f t="shared" si="114"/>
        <v>0</v>
      </c>
      <c r="AI60" s="159">
        <f>+SUM(AI61:AI62)</f>
        <v>231642609.15000001</v>
      </c>
      <c r="AJ60" s="159">
        <f t="shared" si="114"/>
        <v>307000000</v>
      </c>
      <c r="AK60" s="159">
        <f t="shared" si="114"/>
        <v>224967578.15000001</v>
      </c>
      <c r="AL60" s="160">
        <f t="shared" si="114"/>
        <v>6675031</v>
      </c>
      <c r="AM60" s="159">
        <f t="shared" si="114"/>
        <v>0</v>
      </c>
      <c r="AN60" s="159">
        <f t="shared" si="114"/>
        <v>0</v>
      </c>
      <c r="AO60" s="159">
        <f t="shared" si="114"/>
        <v>0</v>
      </c>
      <c r="AP60" s="159">
        <f t="shared" si="114"/>
        <v>0</v>
      </c>
      <c r="AQ60" s="159">
        <f t="shared" si="114"/>
        <v>0</v>
      </c>
      <c r="AR60" s="159">
        <f t="shared" si="114"/>
        <v>0</v>
      </c>
      <c r="AS60" s="159">
        <f t="shared" si="114"/>
        <v>0</v>
      </c>
      <c r="AT60" s="159">
        <f t="shared" si="114"/>
        <v>0</v>
      </c>
      <c r="AU60" s="181">
        <f>SUM(AU61:AU62)</f>
        <v>0</v>
      </c>
      <c r="AV60" s="159">
        <f t="shared" ref="AV60:CN60" si="115">+SUM(AV61:AV62)</f>
        <v>0</v>
      </c>
      <c r="AW60" s="159">
        <f t="shared" si="115"/>
        <v>231642609.15000001</v>
      </c>
      <c r="AX60" s="157">
        <f t="shared" si="115"/>
        <v>0</v>
      </c>
      <c r="AY60" s="160">
        <f t="shared" si="115"/>
        <v>208021013.44999999</v>
      </c>
      <c r="AZ60" s="159">
        <f t="shared" si="115"/>
        <v>0</v>
      </c>
      <c r="BA60" s="157">
        <f t="shared" si="115"/>
        <v>0</v>
      </c>
      <c r="BB60" s="159">
        <f t="shared" si="115"/>
        <v>0</v>
      </c>
      <c r="BC60" s="159">
        <f t="shared" si="115"/>
        <v>0</v>
      </c>
      <c r="BD60" s="159">
        <f t="shared" si="115"/>
        <v>0</v>
      </c>
      <c r="BE60" s="159">
        <f t="shared" si="115"/>
        <v>0</v>
      </c>
      <c r="BF60" s="159">
        <f t="shared" si="115"/>
        <v>0</v>
      </c>
      <c r="BG60" s="159">
        <f t="shared" si="115"/>
        <v>0</v>
      </c>
      <c r="BH60" s="159">
        <f t="shared" si="115"/>
        <v>0</v>
      </c>
      <c r="BI60" s="158">
        <f t="shared" si="115"/>
        <v>0</v>
      </c>
      <c r="BJ60" s="159">
        <f t="shared" si="115"/>
        <v>208021013.44999999</v>
      </c>
      <c r="BK60" s="157">
        <f t="shared" si="115"/>
        <v>0</v>
      </c>
      <c r="BL60" s="160">
        <f t="shared" si="115"/>
        <v>400000</v>
      </c>
      <c r="BM60" s="159">
        <f t="shared" si="115"/>
        <v>0</v>
      </c>
      <c r="BN60" s="157">
        <f t="shared" si="115"/>
        <v>6275031</v>
      </c>
      <c r="BO60" s="159">
        <f t="shared" si="115"/>
        <v>0</v>
      </c>
      <c r="BP60" s="159">
        <f t="shared" ref="BP60" si="116">+SUM(BP61:BP62)</f>
        <v>0</v>
      </c>
      <c r="BQ60" s="159">
        <f t="shared" si="115"/>
        <v>0</v>
      </c>
      <c r="BR60" s="159">
        <f t="shared" si="115"/>
        <v>0</v>
      </c>
      <c r="BS60" s="159">
        <f t="shared" si="115"/>
        <v>0</v>
      </c>
      <c r="BT60" s="159">
        <f t="shared" si="115"/>
        <v>0</v>
      </c>
      <c r="BU60" s="159">
        <f t="shared" si="115"/>
        <v>0</v>
      </c>
      <c r="BV60" s="158">
        <f t="shared" si="115"/>
        <v>0</v>
      </c>
      <c r="BW60" s="159">
        <f t="shared" si="115"/>
        <v>6675031</v>
      </c>
      <c r="BX60" s="157">
        <f t="shared" si="115"/>
        <v>0</v>
      </c>
      <c r="BY60" s="157">
        <f t="shared" si="115"/>
        <v>400000</v>
      </c>
      <c r="BZ60" s="159">
        <f t="shared" si="115"/>
        <v>0</v>
      </c>
      <c r="CA60" s="159">
        <f t="shared" si="115"/>
        <v>6275031</v>
      </c>
      <c r="CB60" s="159">
        <f t="shared" si="115"/>
        <v>0</v>
      </c>
      <c r="CC60" s="159">
        <f t="shared" si="115"/>
        <v>0</v>
      </c>
      <c r="CD60" s="159">
        <f t="shared" si="115"/>
        <v>0</v>
      </c>
      <c r="CE60" s="159">
        <f t="shared" si="115"/>
        <v>0</v>
      </c>
      <c r="CF60" s="159">
        <f t="shared" si="115"/>
        <v>0</v>
      </c>
      <c r="CG60" s="159">
        <f t="shared" si="115"/>
        <v>0</v>
      </c>
      <c r="CH60" s="159">
        <f t="shared" si="115"/>
        <v>0</v>
      </c>
      <c r="CI60" s="159">
        <f t="shared" si="115"/>
        <v>0</v>
      </c>
      <c r="CJ60" s="158">
        <f t="shared" si="115"/>
        <v>6675031</v>
      </c>
      <c r="CK60" s="159">
        <f t="shared" si="115"/>
        <v>75357390.849999994</v>
      </c>
      <c r="CL60" s="157">
        <f t="shared" si="115"/>
        <v>23621595.700000018</v>
      </c>
      <c r="CM60" s="157">
        <f t="shared" si="115"/>
        <v>201345982.44999999</v>
      </c>
      <c r="CN60" s="157">
        <f t="shared" si="115"/>
        <v>0</v>
      </c>
      <c r="CO60" s="161">
        <f t="shared" si="79"/>
        <v>0.75453618615635176</v>
      </c>
      <c r="CP60" s="161">
        <f t="shared" si="80"/>
        <v>0.67759287768729637</v>
      </c>
    </row>
    <row r="61" spans="1:99" s="27" customFormat="1" ht="18" customHeight="1" outlineLevel="2">
      <c r="A61" s="524" t="s">
        <v>710</v>
      </c>
      <c r="B61" s="45" t="s">
        <v>155</v>
      </c>
      <c r="C61" s="43" t="s">
        <v>84</v>
      </c>
      <c r="D61" s="69" t="s">
        <v>67</v>
      </c>
      <c r="E61" s="31">
        <v>250000000</v>
      </c>
      <c r="F61" s="44">
        <v>50000000</v>
      </c>
      <c r="G61" s="39"/>
      <c r="H61" s="39">
        <v>100000000</v>
      </c>
      <c r="I61" s="39"/>
      <c r="J61" s="39"/>
      <c r="K61" s="39"/>
      <c r="L61" s="39"/>
      <c r="M61" s="39">
        <v>35000000</v>
      </c>
      <c r="N61" s="39"/>
      <c r="O61" s="39"/>
      <c r="P61" s="39">
        <v>60000000</v>
      </c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>
        <f t="shared" ref="AD61:AE62" si="117">+F61+H61+J61+L61+N61+P61+R61+T61+V61+X61+Z61+AB61</f>
        <v>210000000</v>
      </c>
      <c r="AE61" s="39">
        <f t="shared" si="117"/>
        <v>35000000</v>
      </c>
      <c r="AF61" s="36"/>
      <c r="AG61" s="31">
        <f t="shared" ref="AG61:AG62" si="118">+E61-AD61+AE61+AF61</f>
        <v>75000000</v>
      </c>
      <c r="AH61" s="34"/>
      <c r="AI61" s="38">
        <f t="shared" ref="AI61:AI62" si="119">+AH61+AW61</f>
        <v>400000</v>
      </c>
      <c r="AJ61" s="38">
        <f t="shared" ref="AJ61:AJ62" si="120">+AG61-AH61</f>
        <v>75000000</v>
      </c>
      <c r="AK61" s="31">
        <v>0</v>
      </c>
      <c r="AL61" s="384">
        <v>400000</v>
      </c>
      <c r="AM61" s="384">
        <v>0</v>
      </c>
      <c r="AN61" s="384">
        <v>0</v>
      </c>
      <c r="AO61" s="385">
        <v>0</v>
      </c>
      <c r="AP61" s="31">
        <v>0</v>
      </c>
      <c r="AQ61" s="31"/>
      <c r="AR61" s="41"/>
      <c r="AS61" s="41"/>
      <c r="AT61" s="41"/>
      <c r="AU61" s="180"/>
      <c r="AV61" s="137"/>
      <c r="AW61" s="31">
        <f t="shared" ref="AW61:AW62" si="121">+SUM(AK61:AV61)</f>
        <v>400000</v>
      </c>
      <c r="AX61" s="31">
        <v>0</v>
      </c>
      <c r="AY61" s="31">
        <v>400000</v>
      </c>
      <c r="AZ61" s="38">
        <v>0</v>
      </c>
      <c r="BA61" s="47">
        <v>0</v>
      </c>
      <c r="BB61" s="41">
        <v>0</v>
      </c>
      <c r="BC61" s="41">
        <v>0</v>
      </c>
      <c r="BD61" s="41"/>
      <c r="BE61" s="41"/>
      <c r="BF61" s="41"/>
      <c r="BG61" s="41"/>
      <c r="BH61" s="41"/>
      <c r="BI61" s="137"/>
      <c r="BJ61" s="31">
        <f t="shared" ref="BJ61:BJ62" si="122">+SUM(AX61:BI61)</f>
        <v>400000</v>
      </c>
      <c r="BK61" s="35">
        <v>0</v>
      </c>
      <c r="BL61" s="39">
        <v>400000</v>
      </c>
      <c r="BM61" s="39">
        <v>0</v>
      </c>
      <c r="BN61" s="39">
        <v>0</v>
      </c>
      <c r="BO61" s="39">
        <v>0</v>
      </c>
      <c r="BP61" s="41">
        <v>0</v>
      </c>
      <c r="BQ61" s="39"/>
      <c r="BR61" s="39"/>
      <c r="BS61" s="39"/>
      <c r="BT61" s="39"/>
      <c r="BU61" s="41"/>
      <c r="BV61" s="137"/>
      <c r="BW61" s="31">
        <f t="shared" ref="BW61:BW62" si="123">+SUM(BK61:BV61)</f>
        <v>400000</v>
      </c>
      <c r="BX61" s="39">
        <v>0</v>
      </c>
      <c r="BY61" s="39">
        <v>400000</v>
      </c>
      <c r="BZ61" s="39">
        <v>0</v>
      </c>
      <c r="CA61" s="39">
        <v>0</v>
      </c>
      <c r="CB61" s="39">
        <v>0</v>
      </c>
      <c r="CC61" s="41">
        <v>0</v>
      </c>
      <c r="CD61" s="39"/>
      <c r="CE61" s="39"/>
      <c r="CF61" s="39"/>
      <c r="CG61" s="39"/>
      <c r="CH61" s="39"/>
      <c r="CI61" s="137"/>
      <c r="CJ61" s="32">
        <f t="shared" ref="CJ61:CJ62" si="124">+SUM(BX61:CI61)</f>
        <v>400000</v>
      </c>
      <c r="CK61" s="31">
        <f t="shared" ref="CK61:CK62" si="125">+AJ61-AW61</f>
        <v>74600000</v>
      </c>
      <c r="CL61" s="34">
        <f>+AW61-BJ61</f>
        <v>0</v>
      </c>
      <c r="CM61" s="34">
        <f t="shared" ref="CM61:CM62" si="126">+BJ61-BW61</f>
        <v>0</v>
      </c>
      <c r="CN61" s="34">
        <f t="shared" ref="CN61:CN62" si="127">+BW61-CJ61</f>
        <v>0</v>
      </c>
      <c r="CO61" s="87">
        <f t="shared" si="79"/>
        <v>5.3333333333333332E-3</v>
      </c>
      <c r="CP61" s="87">
        <f t="shared" si="80"/>
        <v>5.3333333333333332E-3</v>
      </c>
    </row>
    <row r="62" spans="1:99" s="27" customFormat="1" ht="18" customHeight="1" outlineLevel="2">
      <c r="A62" s="525" t="s">
        <v>711</v>
      </c>
      <c r="B62" s="45" t="s">
        <v>156</v>
      </c>
      <c r="C62" s="43" t="s">
        <v>84</v>
      </c>
      <c r="D62" s="69" t="s">
        <v>68</v>
      </c>
      <c r="E62" s="31">
        <v>75000000</v>
      </c>
      <c r="F62" s="44"/>
      <c r="G62" s="39">
        <v>157000000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>
        <f t="shared" si="117"/>
        <v>0</v>
      </c>
      <c r="AE62" s="39">
        <f t="shared" si="117"/>
        <v>157000000</v>
      </c>
      <c r="AF62" s="36"/>
      <c r="AG62" s="31">
        <f t="shared" si="118"/>
        <v>232000000</v>
      </c>
      <c r="AH62" s="34"/>
      <c r="AI62" s="31">
        <f t="shared" si="119"/>
        <v>231242609.15000001</v>
      </c>
      <c r="AJ62" s="31">
        <f t="shared" si="120"/>
        <v>232000000</v>
      </c>
      <c r="AK62" s="31">
        <v>224967578.15000001</v>
      </c>
      <c r="AL62" s="384">
        <v>6275031</v>
      </c>
      <c r="AM62" s="384">
        <v>0</v>
      </c>
      <c r="AN62" s="384">
        <v>0</v>
      </c>
      <c r="AO62" s="385">
        <v>0</v>
      </c>
      <c r="AP62" s="31">
        <v>0</v>
      </c>
      <c r="AQ62" s="31"/>
      <c r="AR62" s="39"/>
      <c r="AS62" s="39"/>
      <c r="AT62" s="39"/>
      <c r="AU62" s="190"/>
      <c r="AV62" s="36"/>
      <c r="AW62" s="31">
        <f t="shared" si="121"/>
        <v>231242609.15000001</v>
      </c>
      <c r="AX62" s="31">
        <v>0</v>
      </c>
      <c r="AY62" s="31">
        <v>207621013.44999999</v>
      </c>
      <c r="AZ62" s="38">
        <v>0</v>
      </c>
      <c r="BA62" s="47">
        <v>0</v>
      </c>
      <c r="BB62" s="41">
        <v>0</v>
      </c>
      <c r="BC62" s="39">
        <v>0</v>
      </c>
      <c r="BD62" s="39"/>
      <c r="BE62" s="39"/>
      <c r="BF62" s="39"/>
      <c r="BG62" s="39"/>
      <c r="BH62" s="39"/>
      <c r="BI62" s="36"/>
      <c r="BJ62" s="31">
        <f t="shared" si="122"/>
        <v>207621013.44999999</v>
      </c>
      <c r="BK62" s="35">
        <v>0</v>
      </c>
      <c r="BL62" s="39">
        <v>0</v>
      </c>
      <c r="BM62" s="39">
        <v>0</v>
      </c>
      <c r="BN62" s="39">
        <v>6275031</v>
      </c>
      <c r="BO62" s="39">
        <v>0</v>
      </c>
      <c r="BP62" s="39">
        <v>0</v>
      </c>
      <c r="BQ62" s="39"/>
      <c r="BR62" s="39"/>
      <c r="BS62" s="39"/>
      <c r="BT62" s="39"/>
      <c r="BU62" s="39"/>
      <c r="BV62" s="36"/>
      <c r="BW62" s="31">
        <f t="shared" si="123"/>
        <v>6275031</v>
      </c>
      <c r="BX62" s="39">
        <v>0</v>
      </c>
      <c r="BY62" s="39">
        <v>0</v>
      </c>
      <c r="BZ62" s="39">
        <v>0</v>
      </c>
      <c r="CA62" s="39">
        <v>6275031</v>
      </c>
      <c r="CB62" s="39">
        <v>0</v>
      </c>
      <c r="CC62" s="39">
        <v>0</v>
      </c>
      <c r="CD62" s="39"/>
      <c r="CE62" s="39"/>
      <c r="CF62" s="39"/>
      <c r="CG62" s="39"/>
      <c r="CH62" s="39"/>
      <c r="CI62" s="36"/>
      <c r="CJ62" s="32">
        <f t="shared" si="124"/>
        <v>6275031</v>
      </c>
      <c r="CK62" s="31">
        <f t="shared" si="125"/>
        <v>757390.84999999404</v>
      </c>
      <c r="CL62" s="34">
        <f>+AW62-BJ62</f>
        <v>23621595.700000018</v>
      </c>
      <c r="CM62" s="34">
        <f t="shared" si="126"/>
        <v>201345982.44999999</v>
      </c>
      <c r="CN62" s="34">
        <f t="shared" si="127"/>
        <v>0</v>
      </c>
      <c r="CO62" s="87">
        <f t="shared" si="79"/>
        <v>0.9967353842672414</v>
      </c>
      <c r="CP62" s="87">
        <f t="shared" si="80"/>
        <v>0.89491816142241376</v>
      </c>
    </row>
    <row r="63" spans="1:99" s="68" customFormat="1" ht="20.25" customHeight="1" outlineLevel="1">
      <c r="A63" s="339"/>
      <c r="B63" s="155" t="s">
        <v>243</v>
      </c>
      <c r="C63" s="156" t="s">
        <v>84</v>
      </c>
      <c r="D63" s="131" t="s">
        <v>244</v>
      </c>
      <c r="E63" s="159">
        <f>+SUM(E64:E65)</f>
        <v>40000000</v>
      </c>
      <c r="F63" s="225">
        <f t="shared" ref="F63:BQ63" si="128">+SUM(F64:F65)</f>
        <v>0</v>
      </c>
      <c r="G63" s="162">
        <f t="shared" ref="G63:AC63" si="129">+SUM(G64:G65)</f>
        <v>0</v>
      </c>
      <c r="H63" s="162">
        <f t="shared" si="129"/>
        <v>0</v>
      </c>
      <c r="I63" s="162">
        <f t="shared" si="129"/>
        <v>12000000</v>
      </c>
      <c r="J63" s="162">
        <f t="shared" si="129"/>
        <v>0</v>
      </c>
      <c r="K63" s="162">
        <f t="shared" si="129"/>
        <v>0</v>
      </c>
      <c r="L63" s="162">
        <f t="shared" si="129"/>
        <v>20000000</v>
      </c>
      <c r="M63" s="162">
        <f t="shared" si="129"/>
        <v>0</v>
      </c>
      <c r="N63" s="162">
        <f t="shared" si="129"/>
        <v>0</v>
      </c>
      <c r="O63" s="162">
        <f t="shared" si="129"/>
        <v>0</v>
      </c>
      <c r="P63" s="162">
        <f t="shared" si="129"/>
        <v>0</v>
      </c>
      <c r="Q63" s="162">
        <f t="shared" si="129"/>
        <v>0</v>
      </c>
      <c r="R63" s="162">
        <f t="shared" si="129"/>
        <v>0</v>
      </c>
      <c r="S63" s="162">
        <f t="shared" si="129"/>
        <v>0</v>
      </c>
      <c r="T63" s="162">
        <f t="shared" si="129"/>
        <v>0</v>
      </c>
      <c r="U63" s="162">
        <f t="shared" si="129"/>
        <v>0</v>
      </c>
      <c r="V63" s="162">
        <f t="shared" si="129"/>
        <v>0</v>
      </c>
      <c r="W63" s="162">
        <f t="shared" si="129"/>
        <v>0</v>
      </c>
      <c r="X63" s="162">
        <f t="shared" si="129"/>
        <v>0</v>
      </c>
      <c r="Y63" s="162">
        <f t="shared" si="129"/>
        <v>0</v>
      </c>
      <c r="Z63" s="162">
        <f t="shared" si="129"/>
        <v>0</v>
      </c>
      <c r="AA63" s="162">
        <f t="shared" si="129"/>
        <v>0</v>
      </c>
      <c r="AB63" s="162">
        <f t="shared" si="129"/>
        <v>0</v>
      </c>
      <c r="AC63" s="162">
        <f t="shared" si="129"/>
        <v>0</v>
      </c>
      <c r="AD63" s="162">
        <f t="shared" si="128"/>
        <v>20000000</v>
      </c>
      <c r="AE63" s="162">
        <f t="shared" si="128"/>
        <v>12000000</v>
      </c>
      <c r="AF63" s="228">
        <f t="shared" si="128"/>
        <v>0</v>
      </c>
      <c r="AG63" s="159">
        <f t="shared" si="128"/>
        <v>32000000</v>
      </c>
      <c r="AH63" s="157">
        <f t="shared" si="128"/>
        <v>0</v>
      </c>
      <c r="AI63" s="159">
        <f t="shared" si="128"/>
        <v>27371990</v>
      </c>
      <c r="AJ63" s="159">
        <f>+SUM(AJ64:AJ65)</f>
        <v>32000000</v>
      </c>
      <c r="AK63" s="159">
        <f t="shared" si="128"/>
        <v>0</v>
      </c>
      <c r="AL63" s="160">
        <f t="shared" si="128"/>
        <v>27371990</v>
      </c>
      <c r="AM63" s="159">
        <f t="shared" si="128"/>
        <v>0</v>
      </c>
      <c r="AN63" s="159">
        <f t="shared" si="128"/>
        <v>0</v>
      </c>
      <c r="AO63" s="159">
        <f t="shared" si="128"/>
        <v>0</v>
      </c>
      <c r="AP63" s="159">
        <f t="shared" si="128"/>
        <v>0</v>
      </c>
      <c r="AQ63" s="159">
        <f t="shared" si="128"/>
        <v>0</v>
      </c>
      <c r="AR63" s="159">
        <f t="shared" si="128"/>
        <v>0</v>
      </c>
      <c r="AS63" s="159">
        <f t="shared" si="128"/>
        <v>0</v>
      </c>
      <c r="AT63" s="159">
        <f t="shared" si="128"/>
        <v>0</v>
      </c>
      <c r="AU63" s="181">
        <f>+SUM(AU64:AU65)</f>
        <v>0</v>
      </c>
      <c r="AV63" s="159">
        <f t="shared" si="128"/>
        <v>0</v>
      </c>
      <c r="AW63" s="159">
        <f t="shared" si="128"/>
        <v>27371990</v>
      </c>
      <c r="AX63" s="157">
        <f t="shared" si="128"/>
        <v>0</v>
      </c>
      <c r="AY63" s="160">
        <f t="shared" si="128"/>
        <v>2000000</v>
      </c>
      <c r="AZ63" s="159">
        <f t="shared" si="128"/>
        <v>0</v>
      </c>
      <c r="BA63" s="157">
        <f t="shared" si="128"/>
        <v>0</v>
      </c>
      <c r="BB63" s="159">
        <f t="shared" si="128"/>
        <v>0</v>
      </c>
      <c r="BC63" s="159">
        <f t="shared" si="128"/>
        <v>0</v>
      </c>
      <c r="BD63" s="159">
        <f t="shared" si="128"/>
        <v>0</v>
      </c>
      <c r="BE63" s="159">
        <f t="shared" si="128"/>
        <v>0</v>
      </c>
      <c r="BF63" s="159">
        <f t="shared" si="128"/>
        <v>0</v>
      </c>
      <c r="BG63" s="159">
        <f t="shared" si="128"/>
        <v>0</v>
      </c>
      <c r="BH63" s="159">
        <f t="shared" si="128"/>
        <v>0</v>
      </c>
      <c r="BI63" s="158">
        <f t="shared" si="128"/>
        <v>0</v>
      </c>
      <c r="BJ63" s="159">
        <f t="shared" si="128"/>
        <v>2000000</v>
      </c>
      <c r="BK63" s="157">
        <f t="shared" si="128"/>
        <v>0</v>
      </c>
      <c r="BL63" s="160">
        <f t="shared" si="128"/>
        <v>2000000</v>
      </c>
      <c r="BM63" s="159">
        <f t="shared" si="128"/>
        <v>0</v>
      </c>
      <c r="BN63" s="157">
        <f t="shared" si="128"/>
        <v>0</v>
      </c>
      <c r="BO63" s="159">
        <f t="shared" si="128"/>
        <v>0</v>
      </c>
      <c r="BP63" s="159">
        <f t="shared" ref="BP63" si="130">+SUM(BP64:BP65)</f>
        <v>0</v>
      </c>
      <c r="BQ63" s="159">
        <f t="shared" si="128"/>
        <v>0</v>
      </c>
      <c r="BR63" s="159">
        <f t="shared" ref="BR63:CN63" si="131">+SUM(BR64:BR65)</f>
        <v>0</v>
      </c>
      <c r="BS63" s="159">
        <f t="shared" si="131"/>
        <v>0</v>
      </c>
      <c r="BT63" s="159">
        <f t="shared" si="131"/>
        <v>0</v>
      </c>
      <c r="BU63" s="159">
        <f t="shared" si="131"/>
        <v>0</v>
      </c>
      <c r="BV63" s="158">
        <f t="shared" si="131"/>
        <v>0</v>
      </c>
      <c r="BW63" s="159">
        <f t="shared" si="131"/>
        <v>2000000</v>
      </c>
      <c r="BX63" s="157">
        <f t="shared" si="131"/>
        <v>0</v>
      </c>
      <c r="BY63" s="157">
        <f t="shared" si="131"/>
        <v>2000000</v>
      </c>
      <c r="BZ63" s="159">
        <f t="shared" si="131"/>
        <v>0</v>
      </c>
      <c r="CA63" s="159">
        <f t="shared" si="131"/>
        <v>0</v>
      </c>
      <c r="CB63" s="159">
        <f t="shared" si="131"/>
        <v>0</v>
      </c>
      <c r="CC63" s="159">
        <f t="shared" ref="CC63" si="132">+SUM(CC64:CC65)</f>
        <v>0</v>
      </c>
      <c r="CD63" s="159">
        <f t="shared" si="131"/>
        <v>0</v>
      </c>
      <c r="CE63" s="159">
        <f t="shared" si="131"/>
        <v>0</v>
      </c>
      <c r="CF63" s="159">
        <f t="shared" si="131"/>
        <v>0</v>
      </c>
      <c r="CG63" s="159">
        <f t="shared" si="131"/>
        <v>0</v>
      </c>
      <c r="CH63" s="159">
        <f t="shared" si="131"/>
        <v>0</v>
      </c>
      <c r="CI63" s="159">
        <f t="shared" si="131"/>
        <v>0</v>
      </c>
      <c r="CJ63" s="158">
        <f t="shared" si="131"/>
        <v>2000000</v>
      </c>
      <c r="CK63" s="159">
        <f t="shared" si="131"/>
        <v>4628010</v>
      </c>
      <c r="CL63" s="157">
        <f t="shared" si="131"/>
        <v>25371990</v>
      </c>
      <c r="CM63" s="157">
        <f t="shared" si="131"/>
        <v>0</v>
      </c>
      <c r="CN63" s="157">
        <f t="shared" si="131"/>
        <v>0</v>
      </c>
      <c r="CO63" s="161">
        <f t="shared" si="79"/>
        <v>0.85537468750000001</v>
      </c>
      <c r="CP63" s="161">
        <f t="shared" si="80"/>
        <v>6.25E-2</v>
      </c>
    </row>
    <row r="64" spans="1:99" s="27" customFormat="1" ht="18" customHeight="1" outlineLevel="2">
      <c r="A64" s="524" t="s">
        <v>712</v>
      </c>
      <c r="B64" s="45" t="s">
        <v>160</v>
      </c>
      <c r="C64" s="43" t="s">
        <v>84</v>
      </c>
      <c r="D64" s="69" t="s">
        <v>69</v>
      </c>
      <c r="E64" s="31">
        <v>15000000</v>
      </c>
      <c r="F64" s="44"/>
      <c r="G64" s="39"/>
      <c r="H64" s="39"/>
      <c r="I64" s="39">
        <v>12000000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>
        <f>+F64+H64+J64+L64+N64+P64+R64+T64+V64+X64+Z64+AB64</f>
        <v>0</v>
      </c>
      <c r="AE64" s="39">
        <f>+G64+I64+K64+M64+O64+Q64+S64+U64+W64+Y64+AA64+AC64</f>
        <v>12000000</v>
      </c>
      <c r="AF64" s="36"/>
      <c r="AG64" s="31">
        <f t="shared" ref="AG64:AG65" si="133">+E64-AD64+AE64+AF64</f>
        <v>27000000</v>
      </c>
      <c r="AH64" s="34"/>
      <c r="AI64" s="38">
        <f t="shared" ref="AI64:AI65" si="134">+AH64+AW64</f>
        <v>26371990</v>
      </c>
      <c r="AJ64" s="38">
        <f>+AG64-AH64</f>
        <v>27000000</v>
      </c>
      <c r="AK64" s="31">
        <v>0</v>
      </c>
      <c r="AL64" s="384">
        <v>26371990</v>
      </c>
      <c r="AM64" s="384">
        <v>0</v>
      </c>
      <c r="AN64" s="384">
        <v>0</v>
      </c>
      <c r="AO64" s="385">
        <v>0</v>
      </c>
      <c r="AP64" s="31">
        <v>0</v>
      </c>
      <c r="AQ64" s="31"/>
      <c r="AR64" s="41"/>
      <c r="AS64" s="41"/>
      <c r="AT64" s="41"/>
      <c r="AU64" s="180"/>
      <c r="AV64" s="137"/>
      <c r="AW64" s="31">
        <f>+SUM(AK64:AV64)</f>
        <v>26371990</v>
      </c>
      <c r="AX64" s="31">
        <v>0</v>
      </c>
      <c r="AY64" s="31">
        <v>1000000</v>
      </c>
      <c r="AZ64" s="38">
        <v>0</v>
      </c>
      <c r="BA64" s="47">
        <v>0</v>
      </c>
      <c r="BB64" s="41">
        <v>0</v>
      </c>
      <c r="BC64" s="41">
        <v>0</v>
      </c>
      <c r="BD64" s="41"/>
      <c r="BE64" s="41"/>
      <c r="BF64" s="41"/>
      <c r="BG64" s="41"/>
      <c r="BH64" s="41"/>
      <c r="BI64" s="137"/>
      <c r="BJ64" s="31">
        <f t="shared" ref="BJ64:BJ65" si="135">+SUM(AX64:BI64)</f>
        <v>1000000</v>
      </c>
      <c r="BK64" s="35">
        <v>0</v>
      </c>
      <c r="BL64" s="39">
        <v>1000000</v>
      </c>
      <c r="BM64" s="39">
        <v>0</v>
      </c>
      <c r="BN64" s="39">
        <v>0</v>
      </c>
      <c r="BO64" s="39">
        <v>0</v>
      </c>
      <c r="BP64" s="41">
        <v>0</v>
      </c>
      <c r="BQ64" s="39"/>
      <c r="BR64" s="39"/>
      <c r="BS64" s="39"/>
      <c r="BT64" s="39"/>
      <c r="BU64" s="41"/>
      <c r="BV64" s="137"/>
      <c r="BW64" s="31">
        <f t="shared" ref="BW64:BW65" si="136">+SUM(BK64:BV64)</f>
        <v>1000000</v>
      </c>
      <c r="BX64" s="39">
        <v>0</v>
      </c>
      <c r="BY64" s="39">
        <v>1000000</v>
      </c>
      <c r="BZ64" s="39">
        <v>0</v>
      </c>
      <c r="CA64" s="39">
        <v>0</v>
      </c>
      <c r="CB64" s="39">
        <v>0</v>
      </c>
      <c r="CC64" s="41">
        <v>0</v>
      </c>
      <c r="CD64" s="39"/>
      <c r="CE64" s="39"/>
      <c r="CF64" s="39"/>
      <c r="CG64" s="39"/>
      <c r="CH64" s="39"/>
      <c r="CI64" s="137"/>
      <c r="CJ64" s="32">
        <f t="shared" ref="CJ64:CJ65" si="137">+SUM(BX64:CI64)</f>
        <v>1000000</v>
      </c>
      <c r="CK64" s="31">
        <f t="shared" ref="CK64:CK65" si="138">+AJ64-AW64</f>
        <v>628010</v>
      </c>
      <c r="CL64" s="34">
        <f t="shared" ref="CL64:CL65" si="139">+AW64-BJ64</f>
        <v>25371990</v>
      </c>
      <c r="CM64" s="34">
        <f t="shared" ref="CM64:CM65" si="140">+BJ64-BW64</f>
        <v>0</v>
      </c>
      <c r="CN64" s="34">
        <f t="shared" ref="CN64:CN65" si="141">+BW64-CJ64</f>
        <v>0</v>
      </c>
      <c r="CO64" s="87">
        <f t="shared" si="79"/>
        <v>0.97674037037037043</v>
      </c>
      <c r="CP64" s="87">
        <f t="shared" si="80"/>
        <v>3.7037037037037035E-2</v>
      </c>
    </row>
    <row r="65" spans="1:94" s="27" customFormat="1" ht="18" customHeight="1" outlineLevel="2">
      <c r="A65" s="524" t="s">
        <v>713</v>
      </c>
      <c r="B65" s="45" t="s">
        <v>161</v>
      </c>
      <c r="C65" s="43" t="s">
        <v>84</v>
      </c>
      <c r="D65" s="69" t="s">
        <v>70</v>
      </c>
      <c r="E65" s="31">
        <v>25000000</v>
      </c>
      <c r="F65" s="44"/>
      <c r="G65" s="39"/>
      <c r="H65" s="39"/>
      <c r="I65" s="39"/>
      <c r="J65" s="39"/>
      <c r="K65" s="39"/>
      <c r="L65" s="39">
        <v>20000000</v>
      </c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>
        <f>+F65+H65+J65+L65+N65+P65+R65+T65+V65+X65+Z65+AB65</f>
        <v>20000000</v>
      </c>
      <c r="AE65" s="39">
        <f>+G65+I65+K65+M65+O65+Q65+S65+U65+W65+Y65+AA65+AC65</f>
        <v>0</v>
      </c>
      <c r="AF65" s="36"/>
      <c r="AG65" s="31">
        <f t="shared" si="133"/>
        <v>5000000</v>
      </c>
      <c r="AH65" s="34"/>
      <c r="AI65" s="38">
        <f t="shared" si="134"/>
        <v>1000000</v>
      </c>
      <c r="AJ65" s="38">
        <f>+AG65-AH65</f>
        <v>5000000</v>
      </c>
      <c r="AK65" s="31">
        <v>0</v>
      </c>
      <c r="AL65" s="384">
        <v>1000000</v>
      </c>
      <c r="AM65" s="384">
        <v>0</v>
      </c>
      <c r="AN65" s="384">
        <v>0</v>
      </c>
      <c r="AO65" s="385">
        <v>0</v>
      </c>
      <c r="AP65" s="31">
        <v>0</v>
      </c>
      <c r="AQ65" s="31"/>
      <c r="AR65" s="41"/>
      <c r="AS65" s="41"/>
      <c r="AT65" s="41"/>
      <c r="AU65" s="180"/>
      <c r="AV65" s="137"/>
      <c r="AW65" s="31">
        <f>+SUM(AK65:AV65)</f>
        <v>1000000</v>
      </c>
      <c r="AX65" s="31">
        <v>0</v>
      </c>
      <c r="AY65" s="31">
        <v>1000000</v>
      </c>
      <c r="AZ65" s="38">
        <v>0</v>
      </c>
      <c r="BA65" s="47">
        <v>0</v>
      </c>
      <c r="BB65" s="41">
        <v>0</v>
      </c>
      <c r="BC65" s="41">
        <v>0</v>
      </c>
      <c r="BD65" s="41"/>
      <c r="BE65" s="41"/>
      <c r="BF65" s="41"/>
      <c r="BG65" s="41"/>
      <c r="BH65" s="41"/>
      <c r="BI65" s="137"/>
      <c r="BJ65" s="31">
        <f t="shared" si="135"/>
        <v>1000000</v>
      </c>
      <c r="BK65" s="35">
        <v>0</v>
      </c>
      <c r="BL65" s="39">
        <v>1000000</v>
      </c>
      <c r="BM65" s="39">
        <v>0</v>
      </c>
      <c r="BN65" s="39">
        <v>0</v>
      </c>
      <c r="BO65" s="39">
        <v>0</v>
      </c>
      <c r="BP65" s="41">
        <v>0</v>
      </c>
      <c r="BQ65" s="39"/>
      <c r="BR65" s="39"/>
      <c r="BS65" s="39"/>
      <c r="BT65" s="39"/>
      <c r="BU65" s="41"/>
      <c r="BV65" s="137"/>
      <c r="BW65" s="31">
        <f t="shared" si="136"/>
        <v>1000000</v>
      </c>
      <c r="BX65" s="39">
        <v>0</v>
      </c>
      <c r="BY65" s="39">
        <v>1000000</v>
      </c>
      <c r="BZ65" s="39">
        <v>0</v>
      </c>
      <c r="CA65" s="39">
        <v>0</v>
      </c>
      <c r="CB65" s="39">
        <v>0</v>
      </c>
      <c r="CC65" s="41">
        <v>0</v>
      </c>
      <c r="CD65" s="39"/>
      <c r="CE65" s="39"/>
      <c r="CF65" s="39"/>
      <c r="CG65" s="39"/>
      <c r="CH65" s="39"/>
      <c r="CI65" s="137"/>
      <c r="CJ65" s="32">
        <f t="shared" si="137"/>
        <v>1000000</v>
      </c>
      <c r="CK65" s="31">
        <f t="shared" si="138"/>
        <v>4000000</v>
      </c>
      <c r="CL65" s="34">
        <f t="shared" si="139"/>
        <v>0</v>
      </c>
      <c r="CM65" s="34">
        <f t="shared" si="140"/>
        <v>0</v>
      </c>
      <c r="CN65" s="34">
        <f t="shared" si="141"/>
        <v>0</v>
      </c>
      <c r="CO65" s="87">
        <f t="shared" si="79"/>
        <v>0.2</v>
      </c>
      <c r="CP65" s="87">
        <f t="shared" si="80"/>
        <v>0.2</v>
      </c>
    </row>
    <row r="66" spans="1:94" s="68" customFormat="1" ht="20.25" customHeight="1" outlineLevel="1">
      <c r="A66" s="339"/>
      <c r="B66" s="155" t="s">
        <v>245</v>
      </c>
      <c r="C66" s="156" t="s">
        <v>84</v>
      </c>
      <c r="D66" s="131" t="s">
        <v>246</v>
      </c>
      <c r="E66" s="159">
        <f t="shared" ref="E66:AF66" si="142">+SUM(E67:E74)</f>
        <v>292000000</v>
      </c>
      <c r="F66" s="225">
        <f t="shared" si="142"/>
        <v>0</v>
      </c>
      <c r="G66" s="162">
        <f t="shared" ref="G66:AC66" si="143">+SUM(G67:G74)</f>
        <v>0</v>
      </c>
      <c r="H66" s="162">
        <f t="shared" si="143"/>
        <v>0</v>
      </c>
      <c r="I66" s="162">
        <f t="shared" si="143"/>
        <v>1600000</v>
      </c>
      <c r="J66" s="162">
        <f t="shared" si="143"/>
        <v>0</v>
      </c>
      <c r="K66" s="162">
        <f t="shared" si="143"/>
        <v>10000000</v>
      </c>
      <c r="L66" s="162">
        <f t="shared" si="143"/>
        <v>27496256</v>
      </c>
      <c r="M66" s="162">
        <f t="shared" si="143"/>
        <v>0</v>
      </c>
      <c r="N66" s="162">
        <f t="shared" si="143"/>
        <v>0</v>
      </c>
      <c r="O66" s="162">
        <f t="shared" si="143"/>
        <v>0</v>
      </c>
      <c r="P66" s="162">
        <f t="shared" si="143"/>
        <v>1000000</v>
      </c>
      <c r="Q66" s="162">
        <f t="shared" si="143"/>
        <v>1000000</v>
      </c>
      <c r="R66" s="162">
        <f t="shared" si="143"/>
        <v>0</v>
      </c>
      <c r="S66" s="162">
        <f t="shared" si="143"/>
        <v>0</v>
      </c>
      <c r="T66" s="162">
        <f t="shared" si="143"/>
        <v>0</v>
      </c>
      <c r="U66" s="162">
        <f t="shared" si="143"/>
        <v>0</v>
      </c>
      <c r="V66" s="162">
        <f t="shared" si="143"/>
        <v>0</v>
      </c>
      <c r="W66" s="162">
        <f t="shared" si="143"/>
        <v>0</v>
      </c>
      <c r="X66" s="162">
        <f t="shared" si="143"/>
        <v>0</v>
      </c>
      <c r="Y66" s="162">
        <f t="shared" si="143"/>
        <v>0</v>
      </c>
      <c r="Z66" s="162">
        <f t="shared" si="143"/>
        <v>0</v>
      </c>
      <c r="AA66" s="162">
        <f t="shared" si="143"/>
        <v>0</v>
      </c>
      <c r="AB66" s="162">
        <f t="shared" si="143"/>
        <v>0</v>
      </c>
      <c r="AC66" s="162">
        <f t="shared" si="143"/>
        <v>0</v>
      </c>
      <c r="AD66" s="162">
        <f t="shared" si="142"/>
        <v>28496256</v>
      </c>
      <c r="AE66" s="162">
        <f t="shared" si="142"/>
        <v>12600000</v>
      </c>
      <c r="AF66" s="228">
        <f t="shared" si="142"/>
        <v>0</v>
      </c>
      <c r="AG66" s="159">
        <f t="shared" ref="AG66:BI66" si="144">+SUM(AG67:AG74)</f>
        <v>276103744</v>
      </c>
      <c r="AH66" s="157">
        <f t="shared" si="144"/>
        <v>0</v>
      </c>
      <c r="AI66" s="159">
        <f t="shared" si="144"/>
        <v>244064995</v>
      </c>
      <c r="AJ66" s="159">
        <f t="shared" si="144"/>
        <v>276103744</v>
      </c>
      <c r="AK66" s="159">
        <f t="shared" si="144"/>
        <v>178000000</v>
      </c>
      <c r="AL66" s="160">
        <f t="shared" si="144"/>
        <v>20550000</v>
      </c>
      <c r="AM66" s="159">
        <f t="shared" si="144"/>
        <v>40511515</v>
      </c>
      <c r="AN66" s="159">
        <f t="shared" si="144"/>
        <v>1507160</v>
      </c>
      <c r="AO66" s="159">
        <f t="shared" si="144"/>
        <v>1051920</v>
      </c>
      <c r="AP66" s="159">
        <f t="shared" si="144"/>
        <v>2444400</v>
      </c>
      <c r="AQ66" s="159">
        <f t="shared" si="144"/>
        <v>0</v>
      </c>
      <c r="AR66" s="159">
        <f t="shared" si="144"/>
        <v>0</v>
      </c>
      <c r="AS66" s="159">
        <f t="shared" si="144"/>
        <v>0</v>
      </c>
      <c r="AT66" s="159">
        <f t="shared" si="144"/>
        <v>0</v>
      </c>
      <c r="AU66" s="181">
        <f t="shared" si="144"/>
        <v>0</v>
      </c>
      <c r="AV66" s="159">
        <f t="shared" si="144"/>
        <v>0</v>
      </c>
      <c r="AW66" s="159">
        <f t="shared" si="144"/>
        <v>244064995</v>
      </c>
      <c r="AX66" s="157">
        <f t="shared" si="144"/>
        <v>0</v>
      </c>
      <c r="AY66" s="160">
        <f t="shared" si="144"/>
        <v>113350000</v>
      </c>
      <c r="AZ66" s="159">
        <f t="shared" si="144"/>
        <v>35694927</v>
      </c>
      <c r="BA66" s="157">
        <f t="shared" si="144"/>
        <v>12907160</v>
      </c>
      <c r="BB66" s="159">
        <f>+SUM(BB67:BB74)</f>
        <v>8382028</v>
      </c>
      <c r="BC66" s="159">
        <f t="shared" si="144"/>
        <v>21580400</v>
      </c>
      <c r="BD66" s="159">
        <f t="shared" si="144"/>
        <v>0</v>
      </c>
      <c r="BE66" s="159">
        <f t="shared" si="144"/>
        <v>0</v>
      </c>
      <c r="BF66" s="159">
        <f t="shared" si="144"/>
        <v>0</v>
      </c>
      <c r="BG66" s="159">
        <f t="shared" si="144"/>
        <v>0</v>
      </c>
      <c r="BH66" s="159">
        <f t="shared" si="144"/>
        <v>0</v>
      </c>
      <c r="BI66" s="158">
        <f t="shared" si="144"/>
        <v>0</v>
      </c>
      <c r="BJ66" s="159">
        <f t="shared" ref="BJ66:CN66" si="145">+SUM(BJ67:BJ74)</f>
        <v>191914515</v>
      </c>
      <c r="BK66" s="157">
        <f t="shared" si="145"/>
        <v>0</v>
      </c>
      <c r="BL66" s="160">
        <f t="shared" si="145"/>
        <v>4550000</v>
      </c>
      <c r="BM66" s="159">
        <f t="shared" si="145"/>
        <v>11436674</v>
      </c>
      <c r="BN66" s="157">
        <f t="shared" si="145"/>
        <v>13548288</v>
      </c>
      <c r="BO66" s="159">
        <f t="shared" si="145"/>
        <v>24463716</v>
      </c>
      <c r="BP66" s="159">
        <f t="shared" si="145"/>
        <v>18734263</v>
      </c>
      <c r="BQ66" s="159">
        <f t="shared" si="145"/>
        <v>0</v>
      </c>
      <c r="BR66" s="159">
        <f t="shared" si="145"/>
        <v>0</v>
      </c>
      <c r="BS66" s="159">
        <f t="shared" si="145"/>
        <v>0</v>
      </c>
      <c r="BT66" s="159">
        <f t="shared" si="145"/>
        <v>0</v>
      </c>
      <c r="BU66" s="159">
        <f t="shared" si="145"/>
        <v>0</v>
      </c>
      <c r="BV66" s="158">
        <f t="shared" si="145"/>
        <v>0</v>
      </c>
      <c r="BW66" s="159">
        <f t="shared" si="145"/>
        <v>72732941</v>
      </c>
      <c r="BX66" s="157">
        <f t="shared" si="145"/>
        <v>0</v>
      </c>
      <c r="BY66" s="157">
        <f t="shared" si="145"/>
        <v>4550000</v>
      </c>
      <c r="BZ66" s="159">
        <f t="shared" si="145"/>
        <v>11436674</v>
      </c>
      <c r="CA66" s="159">
        <f t="shared" si="145"/>
        <v>13548288</v>
      </c>
      <c r="CB66" s="159">
        <f t="shared" si="145"/>
        <v>24463716</v>
      </c>
      <c r="CC66" s="159">
        <f t="shared" si="145"/>
        <v>18734263</v>
      </c>
      <c r="CD66" s="159">
        <f t="shared" si="145"/>
        <v>0</v>
      </c>
      <c r="CE66" s="159">
        <f t="shared" si="145"/>
        <v>0</v>
      </c>
      <c r="CF66" s="159">
        <f t="shared" si="145"/>
        <v>0</v>
      </c>
      <c r="CG66" s="159">
        <f t="shared" si="145"/>
        <v>0</v>
      </c>
      <c r="CH66" s="159">
        <f t="shared" si="145"/>
        <v>0</v>
      </c>
      <c r="CI66" s="159">
        <f t="shared" si="145"/>
        <v>0</v>
      </c>
      <c r="CJ66" s="158">
        <f t="shared" si="145"/>
        <v>72732941</v>
      </c>
      <c r="CK66" s="159">
        <f t="shared" si="145"/>
        <v>32038749</v>
      </c>
      <c r="CL66" s="157">
        <f t="shared" si="145"/>
        <v>52150480</v>
      </c>
      <c r="CM66" s="157">
        <f t="shared" si="145"/>
        <v>119181574</v>
      </c>
      <c r="CN66" s="157">
        <f t="shared" si="145"/>
        <v>0</v>
      </c>
      <c r="CO66" s="161">
        <f t="shared" si="79"/>
        <v>0.88396119322452937</v>
      </c>
      <c r="CP66" s="161">
        <f t="shared" si="80"/>
        <v>0.69508117571922534</v>
      </c>
    </row>
    <row r="67" spans="1:94" s="30" customFormat="1" ht="18" customHeight="1" outlineLevel="2">
      <c r="A67" s="524" t="s">
        <v>714</v>
      </c>
      <c r="B67" s="45" t="s">
        <v>166</v>
      </c>
      <c r="C67" s="43" t="s">
        <v>84</v>
      </c>
      <c r="D67" s="69" t="s">
        <v>71</v>
      </c>
      <c r="E67" s="31">
        <v>180000000</v>
      </c>
      <c r="F67" s="46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39">
        <f t="shared" ref="AD67:AE74" si="146">+F67+H67+J67+L67+N67+P67+R67+T67+V67+X67+Z67+AB67</f>
        <v>0</v>
      </c>
      <c r="AE67" s="39">
        <f t="shared" si="146"/>
        <v>0</v>
      </c>
      <c r="AF67" s="29"/>
      <c r="AG67" s="31">
        <f t="shared" ref="AG67:AG99" si="147">+E67-AD67+AE67+AF67</f>
        <v>180000000</v>
      </c>
      <c r="AH67" s="28"/>
      <c r="AI67" s="38">
        <f t="shared" ref="AI67:AI74" si="148">+AH67+AW67</f>
        <v>178000000</v>
      </c>
      <c r="AJ67" s="38">
        <f t="shared" ref="AJ67:AJ74" si="149">+AG67-AH67</f>
        <v>180000000</v>
      </c>
      <c r="AK67" s="31">
        <v>178000000</v>
      </c>
      <c r="AL67" s="384">
        <v>0</v>
      </c>
      <c r="AM67" s="384">
        <v>0</v>
      </c>
      <c r="AN67" s="384">
        <v>0</v>
      </c>
      <c r="AO67" s="385">
        <v>0</v>
      </c>
      <c r="AP67" s="31">
        <v>0</v>
      </c>
      <c r="AQ67" s="31"/>
      <c r="AR67" s="41"/>
      <c r="AS67" s="41"/>
      <c r="AT67" s="41"/>
      <c r="AU67" s="180"/>
      <c r="AV67" s="137"/>
      <c r="AW67" s="31">
        <f t="shared" ref="AW67:AW74" si="150">+SUM(AK67:AV67)</f>
        <v>178000000</v>
      </c>
      <c r="AX67" s="31">
        <v>0</v>
      </c>
      <c r="AY67" s="31">
        <v>108800000</v>
      </c>
      <c r="AZ67" s="38">
        <v>25200000</v>
      </c>
      <c r="BA67" s="47">
        <v>11400000</v>
      </c>
      <c r="BB67" s="41">
        <v>4300000</v>
      </c>
      <c r="BC67" s="41">
        <v>2000000</v>
      </c>
      <c r="BD67" s="41"/>
      <c r="BE67" s="41"/>
      <c r="BF67" s="41"/>
      <c r="BG67" s="41"/>
      <c r="BH67" s="41"/>
      <c r="BI67" s="137"/>
      <c r="BJ67" s="31">
        <f t="shared" ref="BJ67:BJ74" si="151">+SUM(AX67:BI67)</f>
        <v>151700000</v>
      </c>
      <c r="BK67" s="35">
        <v>0</v>
      </c>
      <c r="BL67" s="39">
        <v>0</v>
      </c>
      <c r="BM67" s="39">
        <v>9401394</v>
      </c>
      <c r="BN67" s="39">
        <v>8217636</v>
      </c>
      <c r="BO67" s="39">
        <v>18775641</v>
      </c>
      <c r="BP67" s="39">
        <v>13259755</v>
      </c>
      <c r="BQ67" s="39"/>
      <c r="BR67" s="39"/>
      <c r="BS67" s="39"/>
      <c r="BT67" s="39"/>
      <c r="BU67" s="41"/>
      <c r="BV67" s="137"/>
      <c r="BW67" s="31">
        <f t="shared" ref="BW67:BW74" si="152">+SUM(BK67:BV67)</f>
        <v>49654426</v>
      </c>
      <c r="BX67" s="39">
        <v>0</v>
      </c>
      <c r="BY67" s="39">
        <v>0</v>
      </c>
      <c r="BZ67" s="39">
        <v>9401394</v>
      </c>
      <c r="CA67" s="39">
        <v>8217636</v>
      </c>
      <c r="CB67" s="39">
        <v>18775641</v>
      </c>
      <c r="CC67" s="39">
        <v>13259755</v>
      </c>
      <c r="CD67" s="39"/>
      <c r="CE67" s="39"/>
      <c r="CF67" s="39"/>
      <c r="CG67" s="39"/>
      <c r="CH67" s="39"/>
      <c r="CI67" s="137"/>
      <c r="CJ67" s="32">
        <f t="shared" ref="CJ67:CJ74" si="153">+SUM(BX67:CI67)</f>
        <v>49654426</v>
      </c>
      <c r="CK67" s="31">
        <f t="shared" ref="CK67:CK74" si="154">+AJ67-AW67</f>
        <v>2000000</v>
      </c>
      <c r="CL67" s="34">
        <f t="shared" ref="CL67:CL74" si="155">+AW67-BJ67</f>
        <v>26300000</v>
      </c>
      <c r="CM67" s="34">
        <f t="shared" ref="CM67:CM74" si="156">+BJ67-BW67</f>
        <v>102045574</v>
      </c>
      <c r="CN67" s="34">
        <f t="shared" ref="CN67:CN74" si="157">+BW67-CJ67</f>
        <v>0</v>
      </c>
      <c r="CO67" s="87">
        <f t="shared" si="79"/>
        <v>0.98888888888888893</v>
      </c>
      <c r="CP67" s="87">
        <f t="shared" si="80"/>
        <v>0.84277777777777774</v>
      </c>
    </row>
    <row r="68" spans="1:94" s="27" customFormat="1" ht="18" customHeight="1" outlineLevel="2">
      <c r="A68" s="524" t="s">
        <v>715</v>
      </c>
      <c r="B68" s="45" t="s">
        <v>172</v>
      </c>
      <c r="C68" s="43" t="s">
        <v>84</v>
      </c>
      <c r="D68" s="69" t="s">
        <v>72</v>
      </c>
      <c r="E68" s="31">
        <v>20000000</v>
      </c>
      <c r="F68" s="44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>
        <f t="shared" si="146"/>
        <v>0</v>
      </c>
      <c r="AE68" s="39">
        <f t="shared" si="146"/>
        <v>0</v>
      </c>
      <c r="AF68" s="36"/>
      <c r="AG68" s="31">
        <f t="shared" si="147"/>
        <v>20000000</v>
      </c>
      <c r="AH68" s="34"/>
      <c r="AI68" s="38">
        <f t="shared" si="148"/>
        <v>0</v>
      </c>
      <c r="AJ68" s="38">
        <f t="shared" si="149"/>
        <v>20000000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/>
      <c r="AR68" s="41"/>
      <c r="AS68" s="41"/>
      <c r="AT68" s="41"/>
      <c r="AU68" s="180"/>
      <c r="AV68" s="137"/>
      <c r="AW68" s="31">
        <f t="shared" si="150"/>
        <v>0</v>
      </c>
      <c r="AX68" s="31">
        <v>0</v>
      </c>
      <c r="AY68" s="31">
        <v>0</v>
      </c>
      <c r="AZ68" s="38">
        <v>0</v>
      </c>
      <c r="BA68" s="47">
        <v>0</v>
      </c>
      <c r="BB68" s="41">
        <v>0</v>
      </c>
      <c r="BC68" s="41">
        <v>0</v>
      </c>
      <c r="BD68" s="41"/>
      <c r="BE68" s="41"/>
      <c r="BF68" s="41"/>
      <c r="BG68" s="41"/>
      <c r="BH68" s="41"/>
      <c r="BI68" s="137"/>
      <c r="BJ68" s="31">
        <f t="shared" si="151"/>
        <v>0</v>
      </c>
      <c r="BK68" s="35">
        <v>0</v>
      </c>
      <c r="BL68" s="35">
        <v>0</v>
      </c>
      <c r="BM68" s="35">
        <v>0</v>
      </c>
      <c r="BN68" s="35">
        <v>0</v>
      </c>
      <c r="BO68" s="35">
        <v>0</v>
      </c>
      <c r="BP68" s="39">
        <v>0</v>
      </c>
      <c r="BQ68" s="39"/>
      <c r="BR68" s="39"/>
      <c r="BS68" s="39"/>
      <c r="BT68" s="39"/>
      <c r="BU68" s="41"/>
      <c r="BV68" s="137"/>
      <c r="BW68" s="31">
        <f t="shared" si="152"/>
        <v>0</v>
      </c>
      <c r="BX68" s="39">
        <v>0</v>
      </c>
      <c r="BY68" s="39">
        <v>0</v>
      </c>
      <c r="BZ68" s="39">
        <v>0</v>
      </c>
      <c r="CA68" s="39">
        <v>0</v>
      </c>
      <c r="CB68" s="39">
        <v>0</v>
      </c>
      <c r="CC68" s="39">
        <v>0</v>
      </c>
      <c r="CD68" s="39"/>
      <c r="CE68" s="39"/>
      <c r="CF68" s="39"/>
      <c r="CG68" s="39"/>
      <c r="CH68" s="39"/>
      <c r="CI68" s="137"/>
      <c r="CJ68" s="32">
        <f t="shared" si="153"/>
        <v>0</v>
      </c>
      <c r="CK68" s="31">
        <f t="shared" si="154"/>
        <v>20000000</v>
      </c>
      <c r="CL68" s="34">
        <f t="shared" si="155"/>
        <v>0</v>
      </c>
      <c r="CM68" s="34">
        <f t="shared" si="156"/>
        <v>0</v>
      </c>
      <c r="CN68" s="34">
        <f t="shared" si="157"/>
        <v>0</v>
      </c>
      <c r="CO68" s="87">
        <f t="shared" si="79"/>
        <v>0</v>
      </c>
      <c r="CP68" s="87">
        <f t="shared" si="80"/>
        <v>0</v>
      </c>
    </row>
    <row r="69" spans="1:94" s="30" customFormat="1" ht="18" customHeight="1" outlineLevel="2">
      <c r="A69" s="524" t="s">
        <v>716</v>
      </c>
      <c r="B69" s="45" t="s">
        <v>173</v>
      </c>
      <c r="C69" s="43" t="s">
        <v>84</v>
      </c>
      <c r="D69" s="69" t="s">
        <v>73</v>
      </c>
      <c r="E69" s="31">
        <v>10000000</v>
      </c>
      <c r="F69" s="44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>
        <f t="shared" si="146"/>
        <v>0</v>
      </c>
      <c r="AE69" s="39">
        <f t="shared" si="146"/>
        <v>0</v>
      </c>
      <c r="AF69" s="29"/>
      <c r="AG69" s="31">
        <f t="shared" si="147"/>
        <v>10000000</v>
      </c>
      <c r="AH69" s="28"/>
      <c r="AI69" s="38">
        <f t="shared" si="148"/>
        <v>6600000</v>
      </c>
      <c r="AJ69" s="31">
        <f t="shared" si="149"/>
        <v>10000000</v>
      </c>
      <c r="AK69" s="31">
        <v>0</v>
      </c>
      <c r="AL69" s="384">
        <v>5800000</v>
      </c>
      <c r="AM69" s="384">
        <v>800000</v>
      </c>
      <c r="AN69" s="384">
        <v>0</v>
      </c>
      <c r="AO69" s="385">
        <v>0</v>
      </c>
      <c r="AP69" s="31">
        <v>0</v>
      </c>
      <c r="AQ69" s="31"/>
      <c r="AR69" s="41"/>
      <c r="AS69" s="41"/>
      <c r="AT69" s="41"/>
      <c r="AU69" s="180"/>
      <c r="AV69" s="137"/>
      <c r="AW69" s="31">
        <f t="shared" si="150"/>
        <v>6600000</v>
      </c>
      <c r="AX69" s="31">
        <v>0</v>
      </c>
      <c r="AY69" s="31">
        <v>800000</v>
      </c>
      <c r="AZ69" s="38">
        <v>800000</v>
      </c>
      <c r="BA69" s="47">
        <v>0</v>
      </c>
      <c r="BB69" s="41">
        <v>3030108</v>
      </c>
      <c r="BC69" s="41">
        <v>0</v>
      </c>
      <c r="BD69" s="41"/>
      <c r="BE69" s="41"/>
      <c r="BF69" s="41"/>
      <c r="BG69" s="41"/>
      <c r="BH69" s="41"/>
      <c r="BI69" s="137"/>
      <c r="BJ69" s="31">
        <f t="shared" si="151"/>
        <v>4630108</v>
      </c>
      <c r="BK69" s="35">
        <v>0</v>
      </c>
      <c r="BL69" s="39">
        <v>800000</v>
      </c>
      <c r="BM69" s="39">
        <v>800000</v>
      </c>
      <c r="BN69" s="39">
        <v>0</v>
      </c>
      <c r="BO69" s="39">
        <v>0</v>
      </c>
      <c r="BP69" s="39">
        <v>3030108</v>
      </c>
      <c r="BQ69" s="39"/>
      <c r="BR69" s="39"/>
      <c r="BS69" s="39"/>
      <c r="BT69" s="39"/>
      <c r="BU69" s="41"/>
      <c r="BV69" s="137"/>
      <c r="BW69" s="31">
        <f t="shared" si="152"/>
        <v>4630108</v>
      </c>
      <c r="BX69" s="39">
        <v>0</v>
      </c>
      <c r="BY69" s="39">
        <v>800000</v>
      </c>
      <c r="BZ69" s="39">
        <v>800000</v>
      </c>
      <c r="CA69" s="39">
        <v>0</v>
      </c>
      <c r="CB69" s="39">
        <v>0</v>
      </c>
      <c r="CC69" s="39">
        <v>3030108</v>
      </c>
      <c r="CD69" s="39"/>
      <c r="CE69" s="39"/>
      <c r="CF69" s="39"/>
      <c r="CG69" s="39"/>
      <c r="CH69" s="39"/>
      <c r="CI69" s="137"/>
      <c r="CJ69" s="32">
        <f t="shared" si="153"/>
        <v>4630108</v>
      </c>
      <c r="CK69" s="31">
        <f t="shared" si="154"/>
        <v>3400000</v>
      </c>
      <c r="CL69" s="34">
        <f t="shared" si="155"/>
        <v>1969892</v>
      </c>
      <c r="CM69" s="34">
        <f t="shared" si="156"/>
        <v>0</v>
      </c>
      <c r="CN69" s="34">
        <f t="shared" si="157"/>
        <v>0</v>
      </c>
      <c r="CO69" s="87">
        <f t="shared" si="79"/>
        <v>0.66</v>
      </c>
      <c r="CP69" s="87">
        <f t="shared" si="80"/>
        <v>0.4630108</v>
      </c>
    </row>
    <row r="70" spans="1:94" s="30" customFormat="1" ht="18" customHeight="1" outlineLevel="2">
      <c r="A70" s="524" t="s">
        <v>717</v>
      </c>
      <c r="B70" s="45" t="s">
        <v>167</v>
      </c>
      <c r="C70" s="43" t="s">
        <v>84</v>
      </c>
      <c r="D70" s="69" t="s">
        <v>74</v>
      </c>
      <c r="E70" s="31">
        <v>15000000</v>
      </c>
      <c r="F70" s="44"/>
      <c r="G70" s="39"/>
      <c r="H70" s="39"/>
      <c r="I70" s="39">
        <v>1600000</v>
      </c>
      <c r="J70" s="39"/>
      <c r="K70" s="39">
        <v>10000000</v>
      </c>
      <c r="L70" s="39">
        <f>15000000+8000000</f>
        <v>23000000</v>
      </c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>
        <f t="shared" si="146"/>
        <v>23000000</v>
      </c>
      <c r="AE70" s="39">
        <f t="shared" si="146"/>
        <v>11600000</v>
      </c>
      <c r="AF70" s="36"/>
      <c r="AG70" s="31">
        <f t="shared" si="147"/>
        <v>3600000</v>
      </c>
      <c r="AH70" s="28"/>
      <c r="AI70" s="38">
        <f t="shared" si="148"/>
        <v>3239160</v>
      </c>
      <c r="AJ70" s="31">
        <f>+AG70-AH70</f>
        <v>3600000</v>
      </c>
      <c r="AK70" s="31">
        <v>0</v>
      </c>
      <c r="AL70" s="384">
        <v>800000</v>
      </c>
      <c r="AM70" s="384">
        <v>260000</v>
      </c>
      <c r="AN70" s="384">
        <v>1124160</v>
      </c>
      <c r="AO70" s="385">
        <v>280000</v>
      </c>
      <c r="AP70" s="31">
        <v>775000</v>
      </c>
      <c r="AQ70" s="31"/>
      <c r="AR70" s="41"/>
      <c r="AS70" s="41"/>
      <c r="AT70" s="41"/>
      <c r="AU70" s="180"/>
      <c r="AV70" s="137"/>
      <c r="AW70" s="31">
        <f t="shared" si="150"/>
        <v>3239160</v>
      </c>
      <c r="AX70" s="31">
        <v>0</v>
      </c>
      <c r="AY70" s="31">
        <v>800000</v>
      </c>
      <c r="AZ70" s="38">
        <v>260000</v>
      </c>
      <c r="BA70" s="47">
        <v>1124160</v>
      </c>
      <c r="BB70" s="41">
        <v>280000</v>
      </c>
      <c r="BC70" s="41">
        <v>775000</v>
      </c>
      <c r="BD70" s="41"/>
      <c r="BE70" s="41"/>
      <c r="BF70" s="41"/>
      <c r="BG70" s="41"/>
      <c r="BH70" s="41"/>
      <c r="BI70" s="137"/>
      <c r="BJ70" s="31">
        <f t="shared" si="151"/>
        <v>3239160</v>
      </c>
      <c r="BK70" s="35">
        <v>0</v>
      </c>
      <c r="BL70" s="39">
        <v>800000</v>
      </c>
      <c r="BM70" s="39">
        <v>260000</v>
      </c>
      <c r="BN70" s="39">
        <v>1124160</v>
      </c>
      <c r="BO70" s="39">
        <v>280000</v>
      </c>
      <c r="BP70" s="39">
        <v>775000</v>
      </c>
      <c r="BQ70" s="39"/>
      <c r="BR70" s="39"/>
      <c r="BS70" s="39"/>
      <c r="BT70" s="39"/>
      <c r="BU70" s="41"/>
      <c r="BV70" s="137"/>
      <c r="BW70" s="31">
        <f t="shared" si="152"/>
        <v>3239160</v>
      </c>
      <c r="BX70" s="39">
        <v>0</v>
      </c>
      <c r="BY70" s="39">
        <v>800000</v>
      </c>
      <c r="BZ70" s="39">
        <v>260000</v>
      </c>
      <c r="CA70" s="39">
        <v>1124160</v>
      </c>
      <c r="CB70" s="39">
        <v>280000</v>
      </c>
      <c r="CC70" s="39">
        <v>775000</v>
      </c>
      <c r="CD70" s="39"/>
      <c r="CE70" s="39"/>
      <c r="CF70" s="39"/>
      <c r="CG70" s="39"/>
      <c r="CH70" s="39"/>
      <c r="CI70" s="137"/>
      <c r="CJ70" s="32">
        <f t="shared" si="153"/>
        <v>3239160</v>
      </c>
      <c r="CK70" s="31">
        <f t="shared" si="154"/>
        <v>360840</v>
      </c>
      <c r="CL70" s="34">
        <f t="shared" si="155"/>
        <v>0</v>
      </c>
      <c r="CM70" s="34">
        <f t="shared" si="156"/>
        <v>0</v>
      </c>
      <c r="CN70" s="34">
        <f t="shared" si="157"/>
        <v>0</v>
      </c>
      <c r="CO70" s="87">
        <f t="shared" si="79"/>
        <v>0.89976666666666671</v>
      </c>
      <c r="CP70" s="87">
        <f t="shared" si="80"/>
        <v>0.89976666666666671</v>
      </c>
    </row>
    <row r="71" spans="1:94" s="27" customFormat="1" ht="18" customHeight="1" outlineLevel="2">
      <c r="A71" s="524" t="s">
        <v>718</v>
      </c>
      <c r="B71" s="45" t="s">
        <v>168</v>
      </c>
      <c r="C71" s="43" t="s">
        <v>84</v>
      </c>
      <c r="D71" s="69" t="s">
        <v>75</v>
      </c>
      <c r="E71" s="31">
        <v>12000000</v>
      </c>
      <c r="F71" s="44"/>
      <c r="G71" s="39"/>
      <c r="H71" s="39"/>
      <c r="I71" s="39"/>
      <c r="J71" s="39"/>
      <c r="K71" s="39"/>
      <c r="L71" s="39">
        <v>4496256</v>
      </c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>
        <f t="shared" si="146"/>
        <v>4496256</v>
      </c>
      <c r="AE71" s="39">
        <f t="shared" si="146"/>
        <v>0</v>
      </c>
      <c r="AF71" s="36"/>
      <c r="AG71" s="31">
        <f t="shared" si="147"/>
        <v>7503744</v>
      </c>
      <c r="AH71" s="34"/>
      <c r="AI71" s="38">
        <f t="shared" si="148"/>
        <v>6150000</v>
      </c>
      <c r="AJ71" s="38">
        <f t="shared" si="149"/>
        <v>7503744</v>
      </c>
      <c r="AK71" s="31">
        <v>0</v>
      </c>
      <c r="AL71" s="384">
        <v>6150000</v>
      </c>
      <c r="AM71" s="384">
        <v>0</v>
      </c>
      <c r="AN71" s="384">
        <v>0</v>
      </c>
      <c r="AO71" s="385">
        <v>0</v>
      </c>
      <c r="AP71" s="31">
        <v>0</v>
      </c>
      <c r="AQ71" s="31"/>
      <c r="AR71" s="41"/>
      <c r="AS71" s="41"/>
      <c r="AT71" s="41"/>
      <c r="AU71" s="180"/>
      <c r="AV71" s="137"/>
      <c r="AW71" s="31">
        <f t="shared" si="150"/>
        <v>6150000</v>
      </c>
      <c r="AX71" s="31">
        <v>0</v>
      </c>
      <c r="AY71" s="31">
        <v>150000</v>
      </c>
      <c r="AZ71" s="38">
        <v>4636155</v>
      </c>
      <c r="BA71" s="47">
        <v>0</v>
      </c>
      <c r="BB71" s="41">
        <v>0</v>
      </c>
      <c r="BC71" s="41">
        <v>0</v>
      </c>
      <c r="BD71" s="41"/>
      <c r="BE71" s="41"/>
      <c r="BF71" s="41"/>
      <c r="BG71" s="41"/>
      <c r="BH71" s="41"/>
      <c r="BI71" s="137"/>
      <c r="BJ71" s="31">
        <f t="shared" si="151"/>
        <v>4786155</v>
      </c>
      <c r="BK71" s="35">
        <v>0</v>
      </c>
      <c r="BL71" s="39">
        <v>150000</v>
      </c>
      <c r="BM71" s="39">
        <v>0</v>
      </c>
      <c r="BN71" s="39">
        <v>0</v>
      </c>
      <c r="BO71" s="39">
        <v>4636155</v>
      </c>
      <c r="BP71" s="39">
        <v>0</v>
      </c>
      <c r="BQ71" s="39"/>
      <c r="BR71" s="39"/>
      <c r="BS71" s="39"/>
      <c r="BT71" s="39"/>
      <c r="BU71" s="41"/>
      <c r="BV71" s="137"/>
      <c r="BW71" s="31">
        <f t="shared" si="152"/>
        <v>4786155</v>
      </c>
      <c r="BX71" s="39">
        <v>0</v>
      </c>
      <c r="BY71" s="39">
        <v>150000</v>
      </c>
      <c r="BZ71" s="39">
        <v>0</v>
      </c>
      <c r="CA71" s="39">
        <v>0</v>
      </c>
      <c r="CB71" s="39">
        <v>4636155</v>
      </c>
      <c r="CC71" s="39">
        <v>0</v>
      </c>
      <c r="CD71" s="39"/>
      <c r="CE71" s="39"/>
      <c r="CF71" s="39"/>
      <c r="CG71" s="39"/>
      <c r="CH71" s="39"/>
      <c r="CI71" s="137"/>
      <c r="CJ71" s="32">
        <f t="shared" si="153"/>
        <v>4786155</v>
      </c>
      <c r="CK71" s="31">
        <f t="shared" si="154"/>
        <v>1353744</v>
      </c>
      <c r="CL71" s="34">
        <f t="shared" si="155"/>
        <v>1363845</v>
      </c>
      <c r="CM71" s="34">
        <f t="shared" si="156"/>
        <v>0</v>
      </c>
      <c r="CN71" s="34">
        <f t="shared" si="157"/>
        <v>0</v>
      </c>
      <c r="CO71" s="87">
        <f t="shared" si="79"/>
        <v>0.81959086024256689</v>
      </c>
      <c r="CP71" s="87">
        <f t="shared" si="80"/>
        <v>0.63783559247223787</v>
      </c>
    </row>
    <row r="72" spans="1:94" s="27" customFormat="1" ht="18" customHeight="1" outlineLevel="2">
      <c r="A72" s="524" t="s">
        <v>719</v>
      </c>
      <c r="B72" s="45" t="s">
        <v>169</v>
      </c>
      <c r="C72" s="43" t="s">
        <v>84</v>
      </c>
      <c r="D72" s="69" t="s">
        <v>76</v>
      </c>
      <c r="E72" s="31">
        <v>10000000</v>
      </c>
      <c r="F72" s="44"/>
      <c r="G72" s="39"/>
      <c r="H72" s="39"/>
      <c r="I72" s="39"/>
      <c r="J72" s="39"/>
      <c r="K72" s="39"/>
      <c r="L72" s="39"/>
      <c r="M72" s="39"/>
      <c r="N72" s="39"/>
      <c r="O72" s="39"/>
      <c r="P72" s="39">
        <v>1000000</v>
      </c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>
        <f t="shared" si="146"/>
        <v>1000000</v>
      </c>
      <c r="AE72" s="39">
        <f t="shared" si="146"/>
        <v>0</v>
      </c>
      <c r="AF72" s="36"/>
      <c r="AG72" s="31">
        <f t="shared" si="147"/>
        <v>9000000</v>
      </c>
      <c r="AH72" s="34"/>
      <c r="AI72" s="38">
        <f t="shared" si="148"/>
        <v>5200000</v>
      </c>
      <c r="AJ72" s="31">
        <f t="shared" si="149"/>
        <v>9000000</v>
      </c>
      <c r="AK72" s="31">
        <v>0</v>
      </c>
      <c r="AL72" s="384">
        <v>5200000</v>
      </c>
      <c r="AM72" s="384">
        <v>0</v>
      </c>
      <c r="AN72" s="384">
        <v>0</v>
      </c>
      <c r="AO72" s="385">
        <v>0</v>
      </c>
      <c r="AP72" s="31">
        <v>0</v>
      </c>
      <c r="AQ72" s="31"/>
      <c r="AR72" s="41"/>
      <c r="AS72" s="41"/>
      <c r="AT72" s="41"/>
      <c r="AU72" s="180"/>
      <c r="AV72" s="137"/>
      <c r="AW72" s="31">
        <f t="shared" si="150"/>
        <v>5200000</v>
      </c>
      <c r="AX72" s="31">
        <v>0</v>
      </c>
      <c r="AY72" s="31">
        <v>200000</v>
      </c>
      <c r="AZ72" s="38">
        <v>3823492</v>
      </c>
      <c r="BA72" s="47">
        <v>0</v>
      </c>
      <c r="BB72" s="41">
        <v>0</v>
      </c>
      <c r="BC72" s="41">
        <v>0</v>
      </c>
      <c r="BD72" s="41"/>
      <c r="BE72" s="41"/>
      <c r="BF72" s="41"/>
      <c r="BG72" s="41"/>
      <c r="BH72" s="41"/>
      <c r="BI72" s="137"/>
      <c r="BJ72" s="31">
        <f t="shared" si="151"/>
        <v>4023492</v>
      </c>
      <c r="BK72" s="35">
        <v>0</v>
      </c>
      <c r="BL72" s="39">
        <v>200000</v>
      </c>
      <c r="BM72" s="39">
        <v>0</v>
      </c>
      <c r="BN72" s="39">
        <v>3823492</v>
      </c>
      <c r="BO72" s="39">
        <v>0</v>
      </c>
      <c r="BP72" s="39">
        <v>0</v>
      </c>
      <c r="BQ72" s="39"/>
      <c r="BR72" s="39"/>
      <c r="BS72" s="39"/>
      <c r="BT72" s="39"/>
      <c r="BU72" s="41"/>
      <c r="BV72" s="137"/>
      <c r="BW72" s="31">
        <f t="shared" si="152"/>
        <v>4023492</v>
      </c>
      <c r="BX72" s="39">
        <v>0</v>
      </c>
      <c r="BY72" s="39">
        <v>200000</v>
      </c>
      <c r="BZ72" s="39">
        <v>0</v>
      </c>
      <c r="CA72" s="39">
        <v>3823492</v>
      </c>
      <c r="CB72" s="39">
        <v>0</v>
      </c>
      <c r="CC72" s="39">
        <v>0</v>
      </c>
      <c r="CD72" s="39"/>
      <c r="CE72" s="39"/>
      <c r="CF72" s="39"/>
      <c r="CG72" s="39"/>
      <c r="CH72" s="39"/>
      <c r="CI72" s="137"/>
      <c r="CJ72" s="32">
        <f t="shared" si="153"/>
        <v>4023492</v>
      </c>
      <c r="CK72" s="31">
        <f t="shared" si="154"/>
        <v>3800000</v>
      </c>
      <c r="CL72" s="34">
        <f t="shared" si="155"/>
        <v>1176508</v>
      </c>
      <c r="CM72" s="34">
        <f t="shared" si="156"/>
        <v>0</v>
      </c>
      <c r="CN72" s="34">
        <f t="shared" si="157"/>
        <v>0</v>
      </c>
      <c r="CO72" s="87">
        <f t="shared" si="79"/>
        <v>0.57777777777777772</v>
      </c>
      <c r="CP72" s="87">
        <f t="shared" si="80"/>
        <v>0.44705466666666666</v>
      </c>
    </row>
    <row r="73" spans="1:94" s="27" customFormat="1" ht="18" customHeight="1" outlineLevel="2">
      <c r="A73" s="524" t="s">
        <v>720</v>
      </c>
      <c r="B73" s="45" t="s">
        <v>170</v>
      </c>
      <c r="C73" s="43" t="s">
        <v>84</v>
      </c>
      <c r="D73" s="69" t="s">
        <v>77</v>
      </c>
      <c r="E73" s="31">
        <v>30000000</v>
      </c>
      <c r="F73" s="44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>
        <f t="shared" si="146"/>
        <v>0</v>
      </c>
      <c r="AE73" s="39">
        <f t="shared" si="146"/>
        <v>0</v>
      </c>
      <c r="AF73" s="36"/>
      <c r="AG73" s="31">
        <f t="shared" si="147"/>
        <v>30000000</v>
      </c>
      <c r="AH73" s="34"/>
      <c r="AI73" s="38">
        <f t="shared" si="148"/>
        <v>29743350</v>
      </c>
      <c r="AJ73" s="38">
        <f>+AG73-AH73</f>
        <v>30000000</v>
      </c>
      <c r="AK73" s="31">
        <v>0</v>
      </c>
      <c r="AL73" s="384">
        <v>1800000</v>
      </c>
      <c r="AM73" s="384">
        <v>26840950</v>
      </c>
      <c r="AN73" s="384">
        <v>0</v>
      </c>
      <c r="AO73" s="385">
        <v>0</v>
      </c>
      <c r="AP73" s="31">
        <v>1102400</v>
      </c>
      <c r="AQ73" s="31"/>
      <c r="AR73" s="41"/>
      <c r="AS73" s="41"/>
      <c r="AT73" s="41"/>
      <c r="AU73" s="180"/>
      <c r="AV73" s="137"/>
      <c r="AW73" s="31">
        <f t="shared" si="150"/>
        <v>29743350</v>
      </c>
      <c r="AX73" s="31">
        <v>0</v>
      </c>
      <c r="AY73" s="31">
        <v>1800000</v>
      </c>
      <c r="AZ73" s="38">
        <v>175280</v>
      </c>
      <c r="BA73" s="47">
        <v>0</v>
      </c>
      <c r="BB73" s="41">
        <v>0</v>
      </c>
      <c r="BC73" s="41">
        <v>18238400</v>
      </c>
      <c r="BD73" s="41"/>
      <c r="BE73" s="41"/>
      <c r="BF73" s="41"/>
      <c r="BG73" s="41"/>
      <c r="BH73" s="41"/>
      <c r="BI73" s="137"/>
      <c r="BJ73" s="31">
        <f t="shared" si="151"/>
        <v>20213680</v>
      </c>
      <c r="BK73" s="35">
        <v>0</v>
      </c>
      <c r="BL73" s="39">
        <v>1800000</v>
      </c>
      <c r="BM73" s="39">
        <v>175280</v>
      </c>
      <c r="BN73" s="39">
        <v>0</v>
      </c>
      <c r="BO73" s="39">
        <v>0</v>
      </c>
      <c r="BP73" s="39">
        <v>1102400</v>
      </c>
      <c r="BQ73" s="39"/>
      <c r="BR73" s="39"/>
      <c r="BS73" s="39"/>
      <c r="BT73" s="39"/>
      <c r="BU73" s="41"/>
      <c r="BV73" s="137"/>
      <c r="BW73" s="31">
        <f t="shared" si="152"/>
        <v>3077680</v>
      </c>
      <c r="BX73" s="39">
        <v>0</v>
      </c>
      <c r="BY73" s="39">
        <v>1800000</v>
      </c>
      <c r="BZ73" s="39">
        <v>175280</v>
      </c>
      <c r="CA73" s="39">
        <v>0</v>
      </c>
      <c r="CB73" s="39">
        <v>0</v>
      </c>
      <c r="CC73" s="39">
        <v>1102400</v>
      </c>
      <c r="CD73" s="39"/>
      <c r="CE73" s="39"/>
      <c r="CF73" s="39"/>
      <c r="CG73" s="39"/>
      <c r="CH73" s="39"/>
      <c r="CI73" s="137"/>
      <c r="CJ73" s="32">
        <f t="shared" si="153"/>
        <v>3077680</v>
      </c>
      <c r="CK73" s="31">
        <f t="shared" si="154"/>
        <v>256650</v>
      </c>
      <c r="CL73" s="34">
        <f t="shared" si="155"/>
        <v>9529670</v>
      </c>
      <c r="CM73" s="34">
        <f t="shared" si="156"/>
        <v>17136000</v>
      </c>
      <c r="CN73" s="34">
        <f t="shared" si="157"/>
        <v>0</v>
      </c>
      <c r="CO73" s="87">
        <f t="shared" si="79"/>
        <v>0.99144500000000002</v>
      </c>
      <c r="CP73" s="87">
        <f t="shared" si="80"/>
        <v>0.67378933333333335</v>
      </c>
    </row>
    <row r="74" spans="1:94" s="27" customFormat="1" ht="18" customHeight="1" outlineLevel="2">
      <c r="A74" s="524" t="s">
        <v>721</v>
      </c>
      <c r="B74" s="45" t="s">
        <v>171</v>
      </c>
      <c r="C74" s="43" t="s">
        <v>84</v>
      </c>
      <c r="D74" s="69" t="s">
        <v>78</v>
      </c>
      <c r="E74" s="31">
        <v>15000000</v>
      </c>
      <c r="F74" s="44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>
        <v>1000000</v>
      </c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>
        <f t="shared" si="146"/>
        <v>0</v>
      </c>
      <c r="AE74" s="39">
        <f t="shared" si="146"/>
        <v>1000000</v>
      </c>
      <c r="AF74" s="36"/>
      <c r="AG74" s="31">
        <f t="shared" si="147"/>
        <v>16000000</v>
      </c>
      <c r="AH74" s="34"/>
      <c r="AI74" s="38">
        <f t="shared" si="148"/>
        <v>15132485</v>
      </c>
      <c r="AJ74" s="32">
        <f t="shared" si="149"/>
        <v>16000000</v>
      </c>
      <c r="AK74" s="31">
        <v>0</v>
      </c>
      <c r="AL74" s="384">
        <v>800000</v>
      </c>
      <c r="AM74" s="384">
        <v>12610565</v>
      </c>
      <c r="AN74" s="384">
        <v>383000</v>
      </c>
      <c r="AO74" s="385">
        <v>771920</v>
      </c>
      <c r="AP74" s="31">
        <v>567000</v>
      </c>
      <c r="AQ74" s="39"/>
      <c r="AR74" s="39"/>
      <c r="AS74" s="39"/>
      <c r="AT74" s="39"/>
      <c r="AU74" s="39"/>
      <c r="AV74" s="39"/>
      <c r="AW74" s="34">
        <f t="shared" si="150"/>
        <v>15132485</v>
      </c>
      <c r="AX74" s="31">
        <v>0</v>
      </c>
      <c r="AY74" s="31">
        <v>800000</v>
      </c>
      <c r="AZ74" s="38">
        <v>800000</v>
      </c>
      <c r="BA74" s="47">
        <v>383000</v>
      </c>
      <c r="BB74" s="41">
        <v>771920</v>
      </c>
      <c r="BC74" s="41">
        <v>567000</v>
      </c>
      <c r="BD74" s="41"/>
      <c r="BE74" s="41"/>
      <c r="BF74" s="41"/>
      <c r="BG74" s="41"/>
      <c r="BH74" s="41"/>
      <c r="BI74" s="137"/>
      <c r="BJ74" s="31">
        <f t="shared" si="151"/>
        <v>3321920</v>
      </c>
      <c r="BK74" s="35">
        <v>0</v>
      </c>
      <c r="BL74" s="39">
        <v>800000</v>
      </c>
      <c r="BM74" s="39">
        <v>800000</v>
      </c>
      <c r="BN74" s="39">
        <v>383000</v>
      </c>
      <c r="BO74" s="39">
        <v>771920</v>
      </c>
      <c r="BP74" s="39">
        <v>567000</v>
      </c>
      <c r="BQ74" s="39"/>
      <c r="BR74" s="39"/>
      <c r="BS74" s="39"/>
      <c r="BT74" s="39"/>
      <c r="BU74" s="41"/>
      <c r="BV74" s="137"/>
      <c r="BW74" s="31">
        <f t="shared" si="152"/>
        <v>3321920</v>
      </c>
      <c r="BX74" s="39">
        <v>0</v>
      </c>
      <c r="BY74" s="39">
        <v>800000</v>
      </c>
      <c r="BZ74" s="39">
        <v>800000</v>
      </c>
      <c r="CA74" s="39">
        <v>383000</v>
      </c>
      <c r="CB74" s="39">
        <v>771920</v>
      </c>
      <c r="CC74" s="39">
        <v>567000</v>
      </c>
      <c r="CD74" s="39"/>
      <c r="CE74" s="39"/>
      <c r="CF74" s="39"/>
      <c r="CG74" s="39"/>
      <c r="CH74" s="39"/>
      <c r="CI74" s="137"/>
      <c r="CJ74" s="32">
        <f t="shared" si="153"/>
        <v>3321920</v>
      </c>
      <c r="CK74" s="31">
        <f t="shared" si="154"/>
        <v>867515</v>
      </c>
      <c r="CL74" s="34">
        <f t="shared" si="155"/>
        <v>11810565</v>
      </c>
      <c r="CM74" s="34">
        <f t="shared" si="156"/>
        <v>0</v>
      </c>
      <c r="CN74" s="34">
        <f t="shared" si="157"/>
        <v>0</v>
      </c>
      <c r="CO74" s="87">
        <f t="shared" si="79"/>
        <v>0.94578031250000005</v>
      </c>
      <c r="CP74" s="87">
        <f t="shared" si="80"/>
        <v>0.20762</v>
      </c>
    </row>
    <row r="75" spans="1:94" s="68" customFormat="1" ht="20.25" customHeight="1" outlineLevel="1">
      <c r="A75" s="339"/>
      <c r="B75" s="155" t="s">
        <v>248</v>
      </c>
      <c r="C75" s="156" t="s">
        <v>84</v>
      </c>
      <c r="D75" s="131" t="s">
        <v>249</v>
      </c>
      <c r="E75" s="159">
        <f t="shared" ref="E75:AF75" si="158">+SUM(E76:E82)</f>
        <v>4000463830</v>
      </c>
      <c r="F75" s="225">
        <f t="shared" si="158"/>
        <v>67000000</v>
      </c>
      <c r="G75" s="162">
        <f t="shared" ref="G75:AC75" si="159">+SUM(G76:G82)</f>
        <v>40000000</v>
      </c>
      <c r="H75" s="162">
        <f t="shared" si="159"/>
        <v>145000000</v>
      </c>
      <c r="I75" s="162">
        <f t="shared" si="159"/>
        <v>56500000</v>
      </c>
      <c r="J75" s="162">
        <f t="shared" si="159"/>
        <v>0</v>
      </c>
      <c r="K75" s="162">
        <f t="shared" si="159"/>
        <v>25000000</v>
      </c>
      <c r="L75" s="162">
        <f t="shared" si="159"/>
        <v>55000000</v>
      </c>
      <c r="M75" s="162">
        <f t="shared" si="159"/>
        <v>54496256</v>
      </c>
      <c r="N75" s="162">
        <f t="shared" si="159"/>
        <v>0</v>
      </c>
      <c r="O75" s="162">
        <f t="shared" si="159"/>
        <v>200000000</v>
      </c>
      <c r="P75" s="162">
        <f t="shared" si="159"/>
        <v>0</v>
      </c>
      <c r="Q75" s="162">
        <f t="shared" si="159"/>
        <v>18349338</v>
      </c>
      <c r="R75" s="162">
        <f t="shared" si="159"/>
        <v>0</v>
      </c>
      <c r="S75" s="162">
        <f t="shared" si="159"/>
        <v>0</v>
      </c>
      <c r="T75" s="162">
        <f t="shared" si="159"/>
        <v>0</v>
      </c>
      <c r="U75" s="162">
        <f t="shared" si="159"/>
        <v>0</v>
      </c>
      <c r="V75" s="162">
        <f t="shared" si="159"/>
        <v>0</v>
      </c>
      <c r="W75" s="162">
        <f t="shared" si="159"/>
        <v>0</v>
      </c>
      <c r="X75" s="162">
        <f t="shared" si="159"/>
        <v>0</v>
      </c>
      <c r="Y75" s="162">
        <f t="shared" si="159"/>
        <v>0</v>
      </c>
      <c r="Z75" s="162">
        <f t="shared" si="159"/>
        <v>0</v>
      </c>
      <c r="AA75" s="162">
        <f t="shared" si="159"/>
        <v>0</v>
      </c>
      <c r="AB75" s="162">
        <f t="shared" si="159"/>
        <v>0</v>
      </c>
      <c r="AC75" s="162">
        <f t="shared" si="159"/>
        <v>0</v>
      </c>
      <c r="AD75" s="162">
        <f t="shared" si="158"/>
        <v>267000000</v>
      </c>
      <c r="AE75" s="162">
        <f t="shared" si="158"/>
        <v>394345594</v>
      </c>
      <c r="AF75" s="228">
        <f t="shared" si="158"/>
        <v>0</v>
      </c>
      <c r="AG75" s="159">
        <f t="shared" ref="AG75:BI75" si="160">+SUM(AG76:AG82)</f>
        <v>4127809424</v>
      </c>
      <c r="AH75" s="157">
        <f t="shared" si="160"/>
        <v>0</v>
      </c>
      <c r="AI75" s="159">
        <f t="shared" si="160"/>
        <v>4033899975.4099998</v>
      </c>
      <c r="AJ75" s="159">
        <f t="shared" si="160"/>
        <v>4127809424</v>
      </c>
      <c r="AK75" s="159">
        <f t="shared" si="160"/>
        <v>1785147043.1199999</v>
      </c>
      <c r="AL75" s="160">
        <f t="shared" si="160"/>
        <v>1928606846</v>
      </c>
      <c r="AM75" s="159">
        <f t="shared" si="160"/>
        <v>69129436.289999992</v>
      </c>
      <c r="AN75" s="159">
        <f t="shared" si="160"/>
        <v>3124160</v>
      </c>
      <c r="AO75" s="159">
        <f t="shared" si="160"/>
        <v>247635450</v>
      </c>
      <c r="AP75" s="159">
        <f t="shared" si="160"/>
        <v>257040</v>
      </c>
      <c r="AQ75" s="159">
        <f t="shared" si="160"/>
        <v>0</v>
      </c>
      <c r="AR75" s="159">
        <f t="shared" si="160"/>
        <v>0</v>
      </c>
      <c r="AS75" s="159">
        <f t="shared" si="160"/>
        <v>0</v>
      </c>
      <c r="AT75" s="159">
        <f t="shared" si="160"/>
        <v>0</v>
      </c>
      <c r="AU75" s="181">
        <f t="shared" si="160"/>
        <v>0</v>
      </c>
      <c r="AV75" s="159">
        <f t="shared" si="160"/>
        <v>0</v>
      </c>
      <c r="AW75" s="159">
        <f t="shared" si="160"/>
        <v>4033899975.4099998</v>
      </c>
      <c r="AX75" s="157">
        <f t="shared" si="160"/>
        <v>815797705.12</v>
      </c>
      <c r="AY75" s="160">
        <f t="shared" si="160"/>
        <v>349931936.47000003</v>
      </c>
      <c r="AZ75" s="159">
        <f t="shared" si="160"/>
        <v>970881590.28999996</v>
      </c>
      <c r="BA75" s="157">
        <f t="shared" si="160"/>
        <v>1539176463.2</v>
      </c>
      <c r="BB75" s="159">
        <f>+SUM(BB76:BB82)</f>
        <v>53969556</v>
      </c>
      <c r="BC75" s="159">
        <f t="shared" si="160"/>
        <v>235902460.77000001</v>
      </c>
      <c r="BD75" s="159">
        <f t="shared" si="160"/>
        <v>0</v>
      </c>
      <c r="BE75" s="159">
        <f t="shared" si="160"/>
        <v>0</v>
      </c>
      <c r="BF75" s="159">
        <f t="shared" si="160"/>
        <v>0</v>
      </c>
      <c r="BG75" s="159">
        <f t="shared" si="160"/>
        <v>0</v>
      </c>
      <c r="BH75" s="159">
        <f t="shared" si="160"/>
        <v>0</v>
      </c>
      <c r="BI75" s="158">
        <f t="shared" si="160"/>
        <v>0</v>
      </c>
      <c r="BJ75" s="159">
        <f t="shared" ref="BJ75:CN75" si="161">+SUM(BJ76:BJ82)</f>
        <v>3965659711.8500004</v>
      </c>
      <c r="BK75" s="157">
        <f t="shared" si="161"/>
        <v>26169570</v>
      </c>
      <c r="BL75" s="160">
        <f t="shared" si="161"/>
        <v>29769570</v>
      </c>
      <c r="BM75" s="159">
        <f t="shared" si="161"/>
        <v>579293734.79999995</v>
      </c>
      <c r="BN75" s="157">
        <f t="shared" si="161"/>
        <v>11026052</v>
      </c>
      <c r="BO75" s="159">
        <f t="shared" si="161"/>
        <v>280574855</v>
      </c>
      <c r="BP75" s="159">
        <f t="shared" si="161"/>
        <v>138884920.43000001</v>
      </c>
      <c r="BQ75" s="159">
        <f t="shared" si="161"/>
        <v>0</v>
      </c>
      <c r="BR75" s="159">
        <f t="shared" si="161"/>
        <v>0</v>
      </c>
      <c r="BS75" s="159">
        <f t="shared" si="161"/>
        <v>0</v>
      </c>
      <c r="BT75" s="159">
        <f t="shared" si="161"/>
        <v>0</v>
      </c>
      <c r="BU75" s="159">
        <f t="shared" si="161"/>
        <v>0</v>
      </c>
      <c r="BV75" s="158">
        <f t="shared" si="161"/>
        <v>0</v>
      </c>
      <c r="BW75" s="159">
        <f t="shared" si="161"/>
        <v>1065718702.23</v>
      </c>
      <c r="BX75" s="157">
        <f t="shared" si="161"/>
        <v>26169570</v>
      </c>
      <c r="BY75" s="157">
        <f t="shared" si="161"/>
        <v>29769570</v>
      </c>
      <c r="BZ75" s="159">
        <f t="shared" si="161"/>
        <v>579293734.79999995</v>
      </c>
      <c r="CA75" s="159">
        <f t="shared" si="161"/>
        <v>11026052</v>
      </c>
      <c r="CB75" s="159">
        <f t="shared" si="161"/>
        <v>280574855</v>
      </c>
      <c r="CC75" s="159">
        <f t="shared" si="161"/>
        <v>138884920.43000001</v>
      </c>
      <c r="CD75" s="159">
        <f t="shared" si="161"/>
        <v>0</v>
      </c>
      <c r="CE75" s="159">
        <f t="shared" si="161"/>
        <v>0</v>
      </c>
      <c r="CF75" s="159">
        <f t="shared" si="161"/>
        <v>0</v>
      </c>
      <c r="CG75" s="159">
        <f t="shared" si="161"/>
        <v>0</v>
      </c>
      <c r="CH75" s="159">
        <f t="shared" si="161"/>
        <v>0</v>
      </c>
      <c r="CI75" s="159">
        <f t="shared" si="161"/>
        <v>0</v>
      </c>
      <c r="CJ75" s="158">
        <f t="shared" si="161"/>
        <v>1065718702.23</v>
      </c>
      <c r="CK75" s="159">
        <f t="shared" si="161"/>
        <v>93909448.590000153</v>
      </c>
      <c r="CL75" s="157">
        <f t="shared" si="161"/>
        <v>68240263.559999704</v>
      </c>
      <c r="CM75" s="157">
        <f t="shared" si="161"/>
        <v>2899941009.6199999</v>
      </c>
      <c r="CN75" s="157">
        <f t="shared" si="161"/>
        <v>0</v>
      </c>
      <c r="CO75" s="161">
        <f t="shared" ref="CO75:CO111" si="162">IFERROR(AW75/AJ75,0)</f>
        <v>0.97724956776250627</v>
      </c>
      <c r="CP75" s="161">
        <f>IFERROR(BJ75/AJ75,0)</f>
        <v>0.96071773294396168</v>
      </c>
    </row>
    <row r="76" spans="1:94" s="27" customFormat="1" ht="18" customHeight="1" outlineLevel="2">
      <c r="A76" s="524" t="s">
        <v>722</v>
      </c>
      <c r="B76" s="45" t="s">
        <v>178</v>
      </c>
      <c r="C76" s="43" t="s">
        <v>84</v>
      </c>
      <c r="D76" s="69" t="s">
        <v>79</v>
      </c>
      <c r="E76" s="31">
        <v>315000000</v>
      </c>
      <c r="F76" s="44"/>
      <c r="G76" s="39"/>
      <c r="H76" s="39"/>
      <c r="I76" s="39">
        <v>6000000</v>
      </c>
      <c r="J76" s="39"/>
      <c r="K76" s="39"/>
      <c r="L76" s="39"/>
      <c r="M76" s="39">
        <v>54496256</v>
      </c>
      <c r="N76" s="39"/>
      <c r="O76" s="39">
        <v>200000000</v>
      </c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>
        <f t="shared" ref="AD76:AE82" si="163">+F76+H76+J76+L76+N76+P76+R76+T76+V76+X76+Z76+AB76</f>
        <v>0</v>
      </c>
      <c r="AE76" s="39">
        <f t="shared" si="163"/>
        <v>260496256</v>
      </c>
      <c r="AF76" s="36"/>
      <c r="AG76" s="31">
        <f t="shared" si="147"/>
        <v>575496256</v>
      </c>
      <c r="AH76" s="34"/>
      <c r="AI76" s="38">
        <f t="shared" ref="AI76:AI82" si="164">+AH76+AW76</f>
        <v>532999889</v>
      </c>
      <c r="AJ76" s="38">
        <f t="shared" ref="AJ76:AJ82" si="165">+AG76-AH76</f>
        <v>575496256</v>
      </c>
      <c r="AK76" s="31">
        <v>139974095</v>
      </c>
      <c r="AL76" s="384">
        <v>145522161</v>
      </c>
      <c r="AM76" s="384">
        <v>0</v>
      </c>
      <c r="AN76" s="384">
        <v>833000</v>
      </c>
      <c r="AO76" s="385">
        <v>246670633</v>
      </c>
      <c r="AP76" s="31">
        <v>0</v>
      </c>
      <c r="AQ76" s="35"/>
      <c r="AR76" s="35"/>
      <c r="AS76" s="35"/>
      <c r="AT76" s="35"/>
      <c r="AU76" s="35"/>
      <c r="AV76" s="35"/>
      <c r="AW76" s="31">
        <f t="shared" ref="AW76:AW82" si="166">+SUM(AK76:AV76)</f>
        <v>532999889</v>
      </c>
      <c r="AX76" s="31">
        <v>139974095</v>
      </c>
      <c r="AY76" s="31">
        <v>1500000</v>
      </c>
      <c r="AZ76" s="38">
        <v>0</v>
      </c>
      <c r="BA76" s="47">
        <v>78433874.200000003</v>
      </c>
      <c r="BB76" s="41">
        <v>53004739</v>
      </c>
      <c r="BC76" s="41">
        <v>234455420.77000001</v>
      </c>
      <c r="BD76" s="41"/>
      <c r="BE76" s="41"/>
      <c r="BF76" s="41"/>
      <c r="BG76" s="41"/>
      <c r="BH76" s="41"/>
      <c r="BI76" s="137"/>
      <c r="BJ76" s="31">
        <f t="shared" ref="BJ76:BJ82" si="167">+SUM(AX76:BI76)</f>
        <v>507368128.97000003</v>
      </c>
      <c r="BK76" s="35">
        <v>26169570</v>
      </c>
      <c r="BL76" s="39">
        <v>27669570</v>
      </c>
      <c r="BM76" s="39">
        <v>21173468</v>
      </c>
      <c r="BN76" s="39">
        <v>5504968</v>
      </c>
      <c r="BO76" s="39">
        <v>59968499</v>
      </c>
      <c r="BP76" s="39">
        <v>28278795</v>
      </c>
      <c r="BQ76" s="39"/>
      <c r="BR76" s="39"/>
      <c r="BS76" s="39"/>
      <c r="BT76" s="39"/>
      <c r="BU76" s="41"/>
      <c r="BV76" s="137"/>
      <c r="BW76" s="31">
        <f t="shared" ref="BW76:BW82" si="168">+SUM(BK76:BV76)</f>
        <v>168764870</v>
      </c>
      <c r="BX76" s="39">
        <v>26169570</v>
      </c>
      <c r="BY76" s="39">
        <v>27669570</v>
      </c>
      <c r="BZ76" s="39">
        <v>21173468</v>
      </c>
      <c r="CA76" s="39">
        <v>5504968</v>
      </c>
      <c r="CB76" s="39">
        <v>59968499</v>
      </c>
      <c r="CC76" s="39">
        <v>28278795</v>
      </c>
      <c r="CD76" s="39"/>
      <c r="CE76" s="39"/>
      <c r="CF76" s="39"/>
      <c r="CG76" s="39"/>
      <c r="CH76" s="39"/>
      <c r="CI76" s="137"/>
      <c r="CJ76" s="32">
        <f t="shared" ref="CJ76:CJ82" si="169">+SUM(BX76:CI76)</f>
        <v>168764870</v>
      </c>
      <c r="CK76" s="31">
        <f t="shared" ref="CK76:CK82" si="170">+AJ76-AW76</f>
        <v>42496367</v>
      </c>
      <c r="CL76" s="34">
        <f t="shared" ref="CL76:CL82" si="171">+AW76-BJ76</f>
        <v>25631760.029999971</v>
      </c>
      <c r="CM76" s="34">
        <f t="shared" ref="CM76:CM82" si="172">+BJ76-BW76</f>
        <v>338603258.97000003</v>
      </c>
      <c r="CN76" s="34">
        <f t="shared" ref="CN76:CN82" si="173">+BW76-CJ76</f>
        <v>0</v>
      </c>
      <c r="CO76" s="87">
        <f t="shared" si="162"/>
        <v>0.9261570052681628</v>
      </c>
      <c r="CP76" s="87">
        <f t="shared" ref="CP76:CP111" si="174">IFERROR(BJ76/AJ76,0)</f>
        <v>0.88161847045969322</v>
      </c>
    </row>
    <row r="77" spans="1:94" s="27" customFormat="1" ht="18" customHeight="1" outlineLevel="2">
      <c r="A77" s="524" t="s">
        <v>723</v>
      </c>
      <c r="B77" s="45" t="s">
        <v>181</v>
      </c>
      <c r="C77" s="43" t="s">
        <v>84</v>
      </c>
      <c r="D77" s="69" t="s">
        <v>80</v>
      </c>
      <c r="E77" s="31">
        <v>50000000</v>
      </c>
      <c r="F77" s="44"/>
      <c r="G77" s="39"/>
      <c r="H77" s="39"/>
      <c r="I77" s="39"/>
      <c r="J77" s="39"/>
      <c r="K77" s="39">
        <v>7000000</v>
      </c>
      <c r="L77" s="39">
        <v>15000000</v>
      </c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>
        <f t="shared" si="163"/>
        <v>15000000</v>
      </c>
      <c r="AE77" s="39">
        <f t="shared" si="163"/>
        <v>7000000</v>
      </c>
      <c r="AF77" s="36"/>
      <c r="AG77" s="31">
        <f t="shared" si="147"/>
        <v>42000000</v>
      </c>
      <c r="AH77" s="34"/>
      <c r="AI77" s="38">
        <f t="shared" si="164"/>
        <v>2494350</v>
      </c>
      <c r="AJ77" s="38">
        <f t="shared" si="165"/>
        <v>42000000</v>
      </c>
      <c r="AK77" s="31">
        <v>0</v>
      </c>
      <c r="AL77" s="384">
        <v>600000</v>
      </c>
      <c r="AM77" s="384">
        <v>1130500</v>
      </c>
      <c r="AN77" s="384">
        <v>493850</v>
      </c>
      <c r="AO77" s="385">
        <v>270000</v>
      </c>
      <c r="AP77" s="31">
        <v>0</v>
      </c>
      <c r="AQ77" s="31"/>
      <c r="AR77" s="41"/>
      <c r="AS77" s="41"/>
      <c r="AT77" s="41"/>
      <c r="AU77" s="180"/>
      <c r="AV77" s="137"/>
      <c r="AW77" s="31">
        <f t="shared" si="166"/>
        <v>2494350</v>
      </c>
      <c r="AX77" s="31">
        <v>0</v>
      </c>
      <c r="AY77" s="31">
        <v>600000</v>
      </c>
      <c r="AZ77" s="38">
        <v>1130500</v>
      </c>
      <c r="BA77" s="47">
        <v>493850</v>
      </c>
      <c r="BB77" s="41">
        <v>270000</v>
      </c>
      <c r="BC77" s="41">
        <v>0</v>
      </c>
      <c r="BD77" s="41"/>
      <c r="BE77" s="41"/>
      <c r="BF77" s="41"/>
      <c r="BG77" s="41"/>
      <c r="BH77" s="41"/>
      <c r="BI77" s="137"/>
      <c r="BJ77" s="31">
        <f t="shared" si="167"/>
        <v>2494350</v>
      </c>
      <c r="BK77" s="35">
        <v>0</v>
      </c>
      <c r="BL77" s="39">
        <v>600000</v>
      </c>
      <c r="BM77" s="39">
        <v>1130500</v>
      </c>
      <c r="BN77" s="39">
        <v>493850</v>
      </c>
      <c r="BO77" s="39">
        <v>270000</v>
      </c>
      <c r="BP77" s="39">
        <v>0</v>
      </c>
      <c r="BQ77" s="39"/>
      <c r="BR77" s="39"/>
      <c r="BS77" s="39"/>
      <c r="BT77" s="39"/>
      <c r="BU77" s="41"/>
      <c r="BV77" s="137"/>
      <c r="BW77" s="31">
        <f t="shared" si="168"/>
        <v>2494350</v>
      </c>
      <c r="BX77" s="39">
        <v>0</v>
      </c>
      <c r="BY77" s="39">
        <v>600000</v>
      </c>
      <c r="BZ77" s="39">
        <v>1130500</v>
      </c>
      <c r="CA77" s="39">
        <v>493850</v>
      </c>
      <c r="CB77" s="39">
        <v>270000</v>
      </c>
      <c r="CC77" s="39">
        <v>0</v>
      </c>
      <c r="CD77" s="39"/>
      <c r="CE77" s="39"/>
      <c r="CF77" s="39"/>
      <c r="CG77" s="39"/>
      <c r="CH77" s="39"/>
      <c r="CI77" s="137"/>
      <c r="CJ77" s="32">
        <f t="shared" si="169"/>
        <v>2494350</v>
      </c>
      <c r="CK77" s="31">
        <f t="shared" si="170"/>
        <v>39505650</v>
      </c>
      <c r="CL77" s="34">
        <f t="shared" si="171"/>
        <v>0</v>
      </c>
      <c r="CM77" s="34">
        <f t="shared" si="172"/>
        <v>0</v>
      </c>
      <c r="CN77" s="34">
        <f t="shared" si="173"/>
        <v>0</v>
      </c>
      <c r="CO77" s="87">
        <f t="shared" si="162"/>
        <v>5.9389285714285714E-2</v>
      </c>
      <c r="CP77" s="87">
        <f t="shared" si="174"/>
        <v>5.9389285714285714E-2</v>
      </c>
    </row>
    <row r="78" spans="1:94" s="30" customFormat="1" ht="18" customHeight="1" outlineLevel="2">
      <c r="A78" s="524" t="s">
        <v>724</v>
      </c>
      <c r="B78" s="45" t="s">
        <v>182</v>
      </c>
      <c r="C78" s="43" t="s">
        <v>84</v>
      </c>
      <c r="D78" s="69" t="s">
        <v>81</v>
      </c>
      <c r="E78" s="31">
        <v>50000000</v>
      </c>
      <c r="F78" s="46"/>
      <c r="G78" s="40"/>
      <c r="H78" s="40"/>
      <c r="I78" s="40"/>
      <c r="J78" s="40"/>
      <c r="K78" s="40"/>
      <c r="L78" s="39">
        <v>40000000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39">
        <f t="shared" si="163"/>
        <v>40000000</v>
      </c>
      <c r="AE78" s="39">
        <f t="shared" si="163"/>
        <v>0</v>
      </c>
      <c r="AF78" s="29"/>
      <c r="AG78" s="31">
        <f t="shared" si="147"/>
        <v>10000000</v>
      </c>
      <c r="AH78" s="28"/>
      <c r="AI78" s="38">
        <f t="shared" si="164"/>
        <v>5000000</v>
      </c>
      <c r="AJ78" s="38">
        <f t="shared" si="165"/>
        <v>10000000</v>
      </c>
      <c r="AK78" s="31">
        <v>0</v>
      </c>
      <c r="AL78" s="384">
        <v>0</v>
      </c>
      <c r="AM78" s="384">
        <v>5000000</v>
      </c>
      <c r="AN78" s="384">
        <v>0</v>
      </c>
      <c r="AO78" s="385">
        <v>0</v>
      </c>
      <c r="AP78" s="31">
        <v>0</v>
      </c>
      <c r="AQ78" s="31"/>
      <c r="AR78" s="41"/>
      <c r="AS78" s="41"/>
      <c r="AT78" s="41"/>
      <c r="AU78" s="180"/>
      <c r="AV78" s="137"/>
      <c r="AW78" s="31">
        <f t="shared" si="166"/>
        <v>5000000</v>
      </c>
      <c r="AX78" s="31">
        <v>0</v>
      </c>
      <c r="AY78" s="31">
        <v>0</v>
      </c>
      <c r="AZ78" s="38">
        <v>0</v>
      </c>
      <c r="BA78" s="47">
        <v>0</v>
      </c>
      <c r="BB78" s="41">
        <v>0</v>
      </c>
      <c r="BC78" s="41">
        <v>1190000</v>
      </c>
      <c r="BD78" s="41"/>
      <c r="BE78" s="41"/>
      <c r="BF78" s="41"/>
      <c r="BG78" s="41"/>
      <c r="BH78" s="41"/>
      <c r="BI78" s="137"/>
      <c r="BJ78" s="31">
        <f t="shared" si="167"/>
        <v>1190000</v>
      </c>
      <c r="BK78" s="35">
        <v>0</v>
      </c>
      <c r="BL78" s="35">
        <v>0</v>
      </c>
      <c r="BM78" s="35">
        <v>0</v>
      </c>
      <c r="BN78" s="35">
        <v>0</v>
      </c>
      <c r="BO78" s="35">
        <v>0</v>
      </c>
      <c r="BP78" s="39">
        <v>0</v>
      </c>
      <c r="BQ78" s="39"/>
      <c r="BR78" s="39"/>
      <c r="BS78" s="39"/>
      <c r="BT78" s="39"/>
      <c r="BU78" s="41"/>
      <c r="BV78" s="137"/>
      <c r="BW78" s="31">
        <f t="shared" si="168"/>
        <v>0</v>
      </c>
      <c r="BX78" s="39">
        <v>0</v>
      </c>
      <c r="BY78" s="39">
        <v>0</v>
      </c>
      <c r="BZ78" s="39">
        <v>0</v>
      </c>
      <c r="CA78" s="39">
        <v>0</v>
      </c>
      <c r="CB78" s="39">
        <v>0</v>
      </c>
      <c r="CC78" s="39">
        <v>0</v>
      </c>
      <c r="CD78" s="39"/>
      <c r="CE78" s="39"/>
      <c r="CF78" s="39"/>
      <c r="CG78" s="39"/>
      <c r="CH78" s="39"/>
      <c r="CI78" s="137"/>
      <c r="CJ78" s="32">
        <f t="shared" si="169"/>
        <v>0</v>
      </c>
      <c r="CK78" s="31">
        <f t="shared" si="170"/>
        <v>5000000</v>
      </c>
      <c r="CL78" s="34">
        <f t="shared" si="171"/>
        <v>3810000</v>
      </c>
      <c r="CM78" s="34">
        <f t="shared" si="172"/>
        <v>1190000</v>
      </c>
      <c r="CN78" s="34">
        <f t="shared" si="173"/>
        <v>0</v>
      </c>
      <c r="CO78" s="87">
        <f t="shared" si="162"/>
        <v>0.5</v>
      </c>
      <c r="CP78" s="87">
        <f t="shared" si="174"/>
        <v>0.11899999999999999</v>
      </c>
    </row>
    <row r="79" spans="1:94" s="30" customFormat="1" ht="19.5" customHeight="1" outlineLevel="2">
      <c r="A79" s="524" t="s">
        <v>725</v>
      </c>
      <c r="B79" s="45" t="s">
        <v>183</v>
      </c>
      <c r="C79" s="43" t="s">
        <v>84</v>
      </c>
      <c r="D79" s="69" t="s">
        <v>82</v>
      </c>
      <c r="E79" s="31">
        <v>20000000</v>
      </c>
      <c r="F79" s="46"/>
      <c r="G79" s="39">
        <v>40000000</v>
      </c>
      <c r="H79" s="40"/>
      <c r="I79" s="40">
        <f>8000000+2000000</f>
        <v>10000000</v>
      </c>
      <c r="J79" s="40"/>
      <c r="K79" s="40">
        <v>10000000</v>
      </c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>
        <f t="shared" si="163"/>
        <v>0</v>
      </c>
      <c r="AE79" s="39">
        <f t="shared" si="163"/>
        <v>60000000</v>
      </c>
      <c r="AF79" s="29"/>
      <c r="AG79" s="31">
        <f t="shared" si="147"/>
        <v>80000000</v>
      </c>
      <c r="AH79" s="28"/>
      <c r="AI79" s="38">
        <f t="shared" si="164"/>
        <v>76272885</v>
      </c>
      <c r="AJ79" s="31">
        <f t="shared" si="165"/>
        <v>80000000</v>
      </c>
      <c r="AK79" s="31">
        <v>60000000</v>
      </c>
      <c r="AL79" s="384">
        <v>9000000</v>
      </c>
      <c r="AM79" s="384">
        <v>4523718</v>
      </c>
      <c r="AN79" s="384">
        <v>1797310</v>
      </c>
      <c r="AO79" s="385">
        <v>694817</v>
      </c>
      <c r="AP79" s="31">
        <v>257040</v>
      </c>
      <c r="AQ79" s="31"/>
      <c r="AR79" s="41"/>
      <c r="AS79" s="41"/>
      <c r="AT79" s="41"/>
      <c r="AU79" s="180"/>
      <c r="AV79" s="137"/>
      <c r="AW79" s="31">
        <f t="shared" si="166"/>
        <v>76272885</v>
      </c>
      <c r="AX79" s="31">
        <v>0</v>
      </c>
      <c r="AY79" s="31">
        <v>11713200</v>
      </c>
      <c r="AZ79" s="38">
        <v>1931214</v>
      </c>
      <c r="BA79" s="47">
        <v>61381990</v>
      </c>
      <c r="BB79" s="41">
        <v>694817</v>
      </c>
      <c r="BC79" s="41">
        <v>257040</v>
      </c>
      <c r="BD79" s="41"/>
      <c r="BE79" s="41"/>
      <c r="BF79" s="41"/>
      <c r="BG79" s="41"/>
      <c r="BH79" s="41"/>
      <c r="BI79" s="137"/>
      <c r="BJ79" s="31">
        <f t="shared" si="167"/>
        <v>75978261</v>
      </c>
      <c r="BK79" s="35">
        <v>0</v>
      </c>
      <c r="BL79" s="39">
        <v>1000000</v>
      </c>
      <c r="BM79" s="39">
        <v>4749588</v>
      </c>
      <c r="BN79" s="39">
        <v>5027234</v>
      </c>
      <c r="BO79" s="39">
        <v>3279497</v>
      </c>
      <c r="BP79" s="39">
        <v>13305658</v>
      </c>
      <c r="BQ79" s="39"/>
      <c r="BR79" s="39"/>
      <c r="BS79" s="39"/>
      <c r="BT79" s="39"/>
      <c r="BU79" s="41"/>
      <c r="BV79" s="137"/>
      <c r="BW79" s="31">
        <f t="shared" si="168"/>
        <v>27361977</v>
      </c>
      <c r="BX79" s="39">
        <v>0</v>
      </c>
      <c r="BY79" s="39">
        <v>1000000</v>
      </c>
      <c r="BZ79" s="39">
        <v>4749588</v>
      </c>
      <c r="CA79" s="39">
        <v>5027234</v>
      </c>
      <c r="CB79" s="39">
        <v>3279497</v>
      </c>
      <c r="CC79" s="39">
        <v>13305658</v>
      </c>
      <c r="CD79" s="39"/>
      <c r="CE79" s="39"/>
      <c r="CF79" s="39"/>
      <c r="CG79" s="39"/>
      <c r="CH79" s="39"/>
      <c r="CI79" s="137"/>
      <c r="CJ79" s="32">
        <f t="shared" si="169"/>
        <v>27361977</v>
      </c>
      <c r="CK79" s="31">
        <f t="shared" si="170"/>
        <v>3727115</v>
      </c>
      <c r="CL79" s="34">
        <f t="shared" si="171"/>
        <v>294624</v>
      </c>
      <c r="CM79" s="34">
        <f t="shared" si="172"/>
        <v>48616284</v>
      </c>
      <c r="CN79" s="34">
        <f t="shared" si="173"/>
        <v>0</v>
      </c>
      <c r="CO79" s="87">
        <f t="shared" si="162"/>
        <v>0.95341106249999996</v>
      </c>
      <c r="CP79" s="87">
        <f t="shared" si="174"/>
        <v>0.94972826249999998</v>
      </c>
    </row>
    <row r="80" spans="1:94" s="27" customFormat="1" ht="20.25" customHeight="1" outlineLevel="2">
      <c r="A80" s="524" t="s">
        <v>726</v>
      </c>
      <c r="B80" s="45" t="s">
        <v>184</v>
      </c>
      <c r="C80" s="43" t="s">
        <v>84</v>
      </c>
      <c r="D80" s="69" t="s">
        <v>83</v>
      </c>
      <c r="E80" s="31">
        <v>1319672682</v>
      </c>
      <c r="F80" s="44">
        <f>60000000+7000000</f>
        <v>67000000</v>
      </c>
      <c r="G80" s="39"/>
      <c r="H80" s="39"/>
      <c r="I80" s="39">
        <f>46000000-6000000</f>
        <v>40000000</v>
      </c>
      <c r="J80" s="39"/>
      <c r="K80" s="39"/>
      <c r="L80" s="39"/>
      <c r="M80" s="39"/>
      <c r="N80" s="39"/>
      <c r="O80" s="39"/>
      <c r="P80" s="39"/>
      <c r="Q80" s="39">
        <v>18349338</v>
      </c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>
        <f t="shared" si="163"/>
        <v>67000000</v>
      </c>
      <c r="AE80" s="39">
        <f t="shared" si="163"/>
        <v>58349338</v>
      </c>
      <c r="AF80" s="36"/>
      <c r="AG80" s="31">
        <f t="shared" si="147"/>
        <v>1311022020</v>
      </c>
      <c r="AH80" s="34"/>
      <c r="AI80" s="38">
        <f t="shared" si="164"/>
        <v>1310452093.1199999</v>
      </c>
      <c r="AJ80" s="38">
        <f t="shared" si="165"/>
        <v>1311022020</v>
      </c>
      <c r="AK80" s="31">
        <v>1174497388.1199999</v>
      </c>
      <c r="AL80" s="384">
        <v>135954705</v>
      </c>
      <c r="AM80" s="384">
        <v>0</v>
      </c>
      <c r="AN80" s="384">
        <v>0</v>
      </c>
      <c r="AO80" s="385">
        <v>0</v>
      </c>
      <c r="AP80" s="31">
        <v>0</v>
      </c>
      <c r="AQ80" s="31"/>
      <c r="AR80" s="41"/>
      <c r="AS80" s="41"/>
      <c r="AT80" s="41"/>
      <c r="AU80" s="180"/>
      <c r="AV80" s="137"/>
      <c r="AW80" s="31">
        <f t="shared" si="166"/>
        <v>1310452093.1199999</v>
      </c>
      <c r="AX80" s="31">
        <v>265148050.12</v>
      </c>
      <c r="AY80" s="31">
        <v>116070676.47000001</v>
      </c>
      <c r="AZ80" s="38">
        <v>909344658</v>
      </c>
      <c r="BA80" s="47">
        <v>0</v>
      </c>
      <c r="BB80" s="41">
        <v>0</v>
      </c>
      <c r="BC80" s="41">
        <v>0</v>
      </c>
      <c r="BD80" s="41"/>
      <c r="BE80" s="41"/>
      <c r="BF80" s="41"/>
      <c r="BG80" s="41"/>
      <c r="BH80" s="41"/>
      <c r="BI80" s="137"/>
      <c r="BJ80" s="31">
        <f t="shared" si="167"/>
        <v>1290563384.5900002</v>
      </c>
      <c r="BK80" s="35">
        <v>0</v>
      </c>
      <c r="BL80" s="39">
        <v>0</v>
      </c>
      <c r="BM80" s="39">
        <v>117669500.8</v>
      </c>
      <c r="BN80" s="39">
        <v>0</v>
      </c>
      <c r="BO80" s="39">
        <v>0</v>
      </c>
      <c r="BP80" s="39">
        <v>97300467.430000007</v>
      </c>
      <c r="BQ80" s="39"/>
      <c r="BR80" s="39"/>
      <c r="BS80" s="39"/>
      <c r="BT80" s="39"/>
      <c r="BU80" s="41"/>
      <c r="BV80" s="137"/>
      <c r="BW80" s="31">
        <f t="shared" si="168"/>
        <v>214969968.23000002</v>
      </c>
      <c r="BX80" s="39">
        <v>0</v>
      </c>
      <c r="BY80" s="39">
        <v>0</v>
      </c>
      <c r="BZ80" s="39">
        <v>117669500.8</v>
      </c>
      <c r="CA80" s="39">
        <v>0</v>
      </c>
      <c r="CB80" s="39">
        <v>0</v>
      </c>
      <c r="CC80" s="39">
        <v>97300467.430000007</v>
      </c>
      <c r="CD80" s="39"/>
      <c r="CE80" s="39"/>
      <c r="CF80" s="39"/>
      <c r="CG80" s="39"/>
      <c r="CH80" s="39"/>
      <c r="CI80" s="137"/>
      <c r="CJ80" s="32">
        <f t="shared" si="169"/>
        <v>214969968.23000002</v>
      </c>
      <c r="CK80" s="31">
        <f t="shared" si="170"/>
        <v>569926.88000011444</v>
      </c>
      <c r="CL80" s="34">
        <f t="shared" si="171"/>
        <v>19888708.529999733</v>
      </c>
      <c r="CM80" s="34">
        <f t="shared" si="172"/>
        <v>1075593416.3600001</v>
      </c>
      <c r="CN80" s="34">
        <f t="shared" si="173"/>
        <v>0</v>
      </c>
      <c r="CO80" s="87">
        <f t="shared" si="162"/>
        <v>0.99956528046721893</v>
      </c>
      <c r="CP80" s="87">
        <f t="shared" si="174"/>
        <v>0.98439489566315608</v>
      </c>
    </row>
    <row r="81" spans="1:94" s="27" customFormat="1" ht="18" customHeight="1" outlineLevel="2">
      <c r="A81" s="524" t="s">
        <v>727</v>
      </c>
      <c r="B81" s="45" t="s">
        <v>179</v>
      </c>
      <c r="C81" s="43" t="s">
        <v>84</v>
      </c>
      <c r="D81" s="69" t="s">
        <v>85</v>
      </c>
      <c r="E81" s="31">
        <v>2100791148</v>
      </c>
      <c r="F81" s="44"/>
      <c r="G81" s="39"/>
      <c r="H81" s="39"/>
      <c r="I81" s="39"/>
      <c r="J81" s="39"/>
      <c r="K81" s="39">
        <v>5000000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>
        <f t="shared" si="163"/>
        <v>0</v>
      </c>
      <c r="AE81" s="39">
        <f t="shared" si="163"/>
        <v>5000000</v>
      </c>
      <c r="AF81" s="36"/>
      <c r="AG81" s="31">
        <f t="shared" si="147"/>
        <v>2105791148</v>
      </c>
      <c r="AH81" s="34"/>
      <c r="AI81" s="38">
        <f t="shared" si="164"/>
        <v>2105723798.29</v>
      </c>
      <c r="AJ81" s="38">
        <f t="shared" si="165"/>
        <v>2105791148</v>
      </c>
      <c r="AK81" s="31">
        <v>410675560</v>
      </c>
      <c r="AL81" s="384">
        <v>1637029980</v>
      </c>
      <c r="AM81" s="384">
        <v>58018258.289999999</v>
      </c>
      <c r="AN81" s="384">
        <v>0</v>
      </c>
      <c r="AO81" s="385">
        <v>0</v>
      </c>
      <c r="AP81" s="31">
        <v>0</v>
      </c>
      <c r="AQ81" s="31"/>
      <c r="AR81" s="41"/>
      <c r="AS81" s="41"/>
      <c r="AT81" s="41"/>
      <c r="AU81" s="180"/>
      <c r="AV81" s="137"/>
      <c r="AW81" s="31">
        <f t="shared" si="166"/>
        <v>2105723798.29</v>
      </c>
      <c r="AX81" s="31">
        <v>410675560</v>
      </c>
      <c r="AY81" s="31">
        <v>219548060</v>
      </c>
      <c r="AZ81" s="38">
        <v>58018258.289999999</v>
      </c>
      <c r="BA81" s="47">
        <v>1398866749</v>
      </c>
      <c r="BB81" s="41">
        <v>0</v>
      </c>
      <c r="BC81" s="41">
        <v>0</v>
      </c>
      <c r="BD81" s="41"/>
      <c r="BE81" s="41"/>
      <c r="BF81" s="41"/>
      <c r="BG81" s="41"/>
      <c r="BH81" s="41"/>
      <c r="BI81" s="137"/>
      <c r="BJ81" s="31">
        <f t="shared" si="167"/>
        <v>2087108627.29</v>
      </c>
      <c r="BK81" s="35">
        <v>0</v>
      </c>
      <c r="BL81" s="39">
        <v>0</v>
      </c>
      <c r="BM81" s="39">
        <v>434113718</v>
      </c>
      <c r="BN81" s="39">
        <v>0</v>
      </c>
      <c r="BO81" s="39">
        <v>217056859</v>
      </c>
      <c r="BP81" s="39">
        <v>0</v>
      </c>
      <c r="BQ81" s="39"/>
      <c r="BR81" s="39"/>
      <c r="BS81" s="39"/>
      <c r="BT81" s="39"/>
      <c r="BU81" s="41"/>
      <c r="BV81" s="137"/>
      <c r="BW81" s="31">
        <f t="shared" si="168"/>
        <v>651170577</v>
      </c>
      <c r="BX81" s="39">
        <v>0</v>
      </c>
      <c r="BY81" s="39">
        <v>0</v>
      </c>
      <c r="BZ81" s="39">
        <v>434113718</v>
      </c>
      <c r="CA81" s="39">
        <v>0</v>
      </c>
      <c r="CB81" s="39">
        <v>217056859</v>
      </c>
      <c r="CC81" s="39">
        <v>0</v>
      </c>
      <c r="CD81" s="39"/>
      <c r="CE81" s="39"/>
      <c r="CF81" s="39"/>
      <c r="CG81" s="39"/>
      <c r="CH81" s="39"/>
      <c r="CI81" s="137"/>
      <c r="CJ81" s="32">
        <f t="shared" si="169"/>
        <v>651170577</v>
      </c>
      <c r="CK81" s="31">
        <f t="shared" si="170"/>
        <v>67349.710000038147</v>
      </c>
      <c r="CL81" s="34">
        <f t="shared" si="171"/>
        <v>18615171</v>
      </c>
      <c r="CM81" s="34">
        <f t="shared" si="172"/>
        <v>1435938050.29</v>
      </c>
      <c r="CN81" s="34">
        <f t="shared" si="173"/>
        <v>0</v>
      </c>
      <c r="CO81" s="87">
        <f t="shared" si="162"/>
        <v>0.99996801690895887</v>
      </c>
      <c r="CP81" s="87">
        <f t="shared" si="174"/>
        <v>0.99112802771170161</v>
      </c>
    </row>
    <row r="82" spans="1:94" s="30" customFormat="1" ht="18" customHeight="1" outlineLevel="2">
      <c r="A82" s="524" t="s">
        <v>728</v>
      </c>
      <c r="B82" s="45" t="s">
        <v>180</v>
      </c>
      <c r="C82" s="43" t="s">
        <v>84</v>
      </c>
      <c r="D82" s="69" t="s">
        <v>86</v>
      </c>
      <c r="E82" s="31">
        <v>145000000</v>
      </c>
      <c r="F82" s="46"/>
      <c r="G82" s="40"/>
      <c r="H82" s="40">
        <v>145000000</v>
      </c>
      <c r="I82" s="40">
        <v>500000</v>
      </c>
      <c r="J82" s="40"/>
      <c r="K82" s="40">
        <v>3000000</v>
      </c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>
        <f>+F82+H82+J82+L82+N82+P82+R82+T82+V82+X82+Z82+AB82</f>
        <v>145000000</v>
      </c>
      <c r="AE82" s="39">
        <f t="shared" si="163"/>
        <v>3500000</v>
      </c>
      <c r="AF82" s="29"/>
      <c r="AG82" s="31">
        <f t="shared" si="147"/>
        <v>3500000</v>
      </c>
      <c r="AH82" s="34"/>
      <c r="AI82" s="38">
        <f t="shared" si="164"/>
        <v>956960</v>
      </c>
      <c r="AJ82" s="31">
        <f t="shared" si="165"/>
        <v>3500000</v>
      </c>
      <c r="AK82" s="31">
        <v>0</v>
      </c>
      <c r="AL82" s="384">
        <v>500000</v>
      </c>
      <c r="AM82" s="384">
        <v>456960</v>
      </c>
      <c r="AN82" s="384">
        <v>0</v>
      </c>
      <c r="AO82" s="385">
        <v>0</v>
      </c>
      <c r="AP82" s="31">
        <v>0</v>
      </c>
      <c r="AQ82" s="31"/>
      <c r="AR82" s="41"/>
      <c r="AS82" s="41"/>
      <c r="AT82" s="41"/>
      <c r="AU82" s="180"/>
      <c r="AV82" s="137"/>
      <c r="AW82" s="31">
        <f t="shared" si="166"/>
        <v>956960</v>
      </c>
      <c r="AX82" s="31">
        <v>0</v>
      </c>
      <c r="AY82" s="31">
        <v>500000</v>
      </c>
      <c r="AZ82" s="38">
        <v>456960</v>
      </c>
      <c r="BA82" s="47">
        <v>0</v>
      </c>
      <c r="BB82" s="41">
        <v>0</v>
      </c>
      <c r="BC82" s="41">
        <v>0</v>
      </c>
      <c r="BD82" s="41"/>
      <c r="BE82" s="41"/>
      <c r="BF82" s="41"/>
      <c r="BG82" s="41"/>
      <c r="BH82" s="41"/>
      <c r="BI82" s="137"/>
      <c r="BJ82" s="31">
        <f t="shared" si="167"/>
        <v>956960</v>
      </c>
      <c r="BK82" s="35">
        <v>0</v>
      </c>
      <c r="BL82" s="39">
        <v>500000</v>
      </c>
      <c r="BM82" s="39">
        <v>456960</v>
      </c>
      <c r="BN82" s="39">
        <v>0</v>
      </c>
      <c r="BO82" s="39">
        <v>0</v>
      </c>
      <c r="BP82" s="39">
        <v>0</v>
      </c>
      <c r="BQ82" s="39"/>
      <c r="BR82" s="39"/>
      <c r="BS82" s="39"/>
      <c r="BT82" s="39"/>
      <c r="BU82" s="41"/>
      <c r="BV82" s="137"/>
      <c r="BW82" s="31">
        <f t="shared" si="168"/>
        <v>956960</v>
      </c>
      <c r="BX82" s="39">
        <v>0</v>
      </c>
      <c r="BY82" s="39">
        <v>500000</v>
      </c>
      <c r="BZ82" s="39">
        <v>456960</v>
      </c>
      <c r="CA82" s="39">
        <v>0</v>
      </c>
      <c r="CB82" s="39">
        <v>0</v>
      </c>
      <c r="CC82" s="39">
        <v>0</v>
      </c>
      <c r="CD82" s="39"/>
      <c r="CE82" s="39"/>
      <c r="CF82" s="39"/>
      <c r="CG82" s="39"/>
      <c r="CH82" s="39"/>
      <c r="CI82" s="137"/>
      <c r="CJ82" s="32">
        <f t="shared" si="169"/>
        <v>956960</v>
      </c>
      <c r="CK82" s="31">
        <f t="shared" si="170"/>
        <v>2543040</v>
      </c>
      <c r="CL82" s="34">
        <f t="shared" si="171"/>
        <v>0</v>
      </c>
      <c r="CM82" s="34">
        <f t="shared" si="172"/>
        <v>0</v>
      </c>
      <c r="CN82" s="34">
        <f t="shared" si="173"/>
        <v>0</v>
      </c>
      <c r="CO82" s="87">
        <f t="shared" si="162"/>
        <v>0.27341714285714286</v>
      </c>
      <c r="CP82" s="87">
        <f t="shared" si="174"/>
        <v>0.27341714285714286</v>
      </c>
    </row>
    <row r="83" spans="1:94" s="68" customFormat="1" ht="20.25" customHeight="1" outlineLevel="1">
      <c r="A83" s="339"/>
      <c r="B83" s="155" t="s">
        <v>250</v>
      </c>
      <c r="C83" s="156" t="s">
        <v>84</v>
      </c>
      <c r="D83" s="131" t="s">
        <v>251</v>
      </c>
      <c r="E83" s="159">
        <f>+SUM(E84:E86)</f>
        <v>2195671112</v>
      </c>
      <c r="F83" s="225">
        <f t="shared" ref="F83:BQ83" si="175">+SUM(F84:F86)</f>
        <v>80000000</v>
      </c>
      <c r="G83" s="162">
        <f t="shared" ref="G83:AC83" si="176">+SUM(G84:G86)</f>
        <v>0</v>
      </c>
      <c r="H83" s="162">
        <f t="shared" si="176"/>
        <v>0</v>
      </c>
      <c r="I83" s="162">
        <f t="shared" si="176"/>
        <v>0</v>
      </c>
      <c r="J83" s="162">
        <f t="shared" si="176"/>
        <v>25000000</v>
      </c>
      <c r="K83" s="162">
        <f t="shared" si="176"/>
        <v>0</v>
      </c>
      <c r="L83" s="162">
        <f t="shared" si="176"/>
        <v>115000000</v>
      </c>
      <c r="M83" s="162">
        <f t="shared" si="176"/>
        <v>220000000</v>
      </c>
      <c r="N83" s="162">
        <f t="shared" si="176"/>
        <v>0</v>
      </c>
      <c r="O83" s="162">
        <f t="shared" si="176"/>
        <v>0</v>
      </c>
      <c r="P83" s="162">
        <f t="shared" si="176"/>
        <v>0</v>
      </c>
      <c r="Q83" s="162">
        <f t="shared" si="176"/>
        <v>0</v>
      </c>
      <c r="R83" s="162">
        <f t="shared" si="176"/>
        <v>0</v>
      </c>
      <c r="S83" s="162">
        <f t="shared" si="176"/>
        <v>0</v>
      </c>
      <c r="T83" s="162">
        <f t="shared" si="176"/>
        <v>0</v>
      </c>
      <c r="U83" s="162">
        <f t="shared" si="176"/>
        <v>0</v>
      </c>
      <c r="V83" s="162">
        <f t="shared" si="176"/>
        <v>0</v>
      </c>
      <c r="W83" s="162">
        <f t="shared" si="176"/>
        <v>0</v>
      </c>
      <c r="X83" s="162">
        <f t="shared" si="176"/>
        <v>0</v>
      </c>
      <c r="Y83" s="162">
        <f t="shared" si="176"/>
        <v>0</v>
      </c>
      <c r="Z83" s="162">
        <f t="shared" si="176"/>
        <v>0</v>
      </c>
      <c r="AA83" s="162">
        <f t="shared" si="176"/>
        <v>0</v>
      </c>
      <c r="AB83" s="162">
        <f t="shared" si="176"/>
        <v>0</v>
      </c>
      <c r="AC83" s="162">
        <f t="shared" si="176"/>
        <v>0</v>
      </c>
      <c r="AD83" s="162">
        <f t="shared" si="175"/>
        <v>220000000</v>
      </c>
      <c r="AE83" s="162">
        <f t="shared" si="175"/>
        <v>220000000</v>
      </c>
      <c r="AF83" s="228">
        <f>+SUM(AF84:AF86)</f>
        <v>0</v>
      </c>
      <c r="AG83" s="159">
        <f t="shared" si="175"/>
        <v>2195671112</v>
      </c>
      <c r="AH83" s="157">
        <f t="shared" si="175"/>
        <v>0</v>
      </c>
      <c r="AI83" s="159">
        <f t="shared" si="175"/>
        <v>2088681676</v>
      </c>
      <c r="AJ83" s="159">
        <f>+SUM(AJ84:AJ86)</f>
        <v>2195671112</v>
      </c>
      <c r="AK83" s="159">
        <f t="shared" si="175"/>
        <v>1390780690</v>
      </c>
      <c r="AL83" s="160">
        <f t="shared" si="175"/>
        <v>150000</v>
      </c>
      <c r="AM83" s="159">
        <f t="shared" si="175"/>
        <v>0</v>
      </c>
      <c r="AN83" s="159">
        <f t="shared" si="175"/>
        <v>0</v>
      </c>
      <c r="AO83" s="159">
        <f t="shared" si="175"/>
        <v>228716339</v>
      </c>
      <c r="AP83" s="159">
        <f t="shared" si="175"/>
        <v>469034647</v>
      </c>
      <c r="AQ83" s="159">
        <f t="shared" si="175"/>
        <v>0</v>
      </c>
      <c r="AR83" s="159">
        <f t="shared" si="175"/>
        <v>0</v>
      </c>
      <c r="AS83" s="159">
        <f t="shared" si="175"/>
        <v>0</v>
      </c>
      <c r="AT83" s="159">
        <f t="shared" si="175"/>
        <v>0</v>
      </c>
      <c r="AU83" s="181">
        <f t="shared" si="175"/>
        <v>0</v>
      </c>
      <c r="AV83" s="159">
        <f t="shared" si="175"/>
        <v>0</v>
      </c>
      <c r="AW83" s="159">
        <f>+SUM(AW84:AW86)</f>
        <v>2088681676</v>
      </c>
      <c r="AX83" s="157">
        <f t="shared" si="175"/>
        <v>1390780690</v>
      </c>
      <c r="AY83" s="160">
        <f t="shared" si="175"/>
        <v>150000</v>
      </c>
      <c r="AZ83" s="159">
        <f t="shared" si="175"/>
        <v>0</v>
      </c>
      <c r="BA83" s="157">
        <f t="shared" si="175"/>
        <v>0</v>
      </c>
      <c r="BB83" s="159">
        <f t="shared" si="175"/>
        <v>0</v>
      </c>
      <c r="BC83" s="159">
        <f t="shared" si="175"/>
        <v>228716338</v>
      </c>
      <c r="BD83" s="159">
        <f t="shared" si="175"/>
        <v>0</v>
      </c>
      <c r="BE83" s="159">
        <f t="shared" si="175"/>
        <v>0</v>
      </c>
      <c r="BF83" s="159">
        <f t="shared" si="175"/>
        <v>0</v>
      </c>
      <c r="BG83" s="159">
        <f t="shared" si="175"/>
        <v>0</v>
      </c>
      <c r="BH83" s="159">
        <f t="shared" si="175"/>
        <v>0</v>
      </c>
      <c r="BI83" s="158">
        <f t="shared" si="175"/>
        <v>0</v>
      </c>
      <c r="BJ83" s="159">
        <f t="shared" si="175"/>
        <v>1619647028</v>
      </c>
      <c r="BK83" s="157">
        <f t="shared" si="175"/>
        <v>0</v>
      </c>
      <c r="BL83" s="160">
        <f t="shared" si="175"/>
        <v>12316052</v>
      </c>
      <c r="BM83" s="159">
        <f t="shared" si="175"/>
        <v>77310783</v>
      </c>
      <c r="BN83" s="157">
        <f t="shared" si="175"/>
        <v>202158913</v>
      </c>
      <c r="BO83" s="159">
        <f t="shared" si="175"/>
        <v>71324411</v>
      </c>
      <c r="BP83" s="159">
        <f t="shared" si="175"/>
        <v>80194758</v>
      </c>
      <c r="BQ83" s="159">
        <f t="shared" si="175"/>
        <v>0</v>
      </c>
      <c r="BR83" s="159">
        <f t="shared" ref="BR83:CN83" si="177">+SUM(BR84:BR86)</f>
        <v>0</v>
      </c>
      <c r="BS83" s="159">
        <f t="shared" si="177"/>
        <v>0</v>
      </c>
      <c r="BT83" s="159">
        <f t="shared" si="177"/>
        <v>0</v>
      </c>
      <c r="BU83" s="159">
        <f t="shared" si="177"/>
        <v>0</v>
      </c>
      <c r="BV83" s="158">
        <f t="shared" si="177"/>
        <v>0</v>
      </c>
      <c r="BW83" s="159">
        <f t="shared" si="177"/>
        <v>443304917</v>
      </c>
      <c r="BX83" s="157">
        <f t="shared" si="177"/>
        <v>0</v>
      </c>
      <c r="BY83" s="157">
        <f t="shared" si="177"/>
        <v>150000</v>
      </c>
      <c r="BZ83" s="159">
        <f t="shared" si="177"/>
        <v>89476835</v>
      </c>
      <c r="CA83" s="159">
        <f t="shared" si="177"/>
        <v>202158913</v>
      </c>
      <c r="CB83" s="159">
        <f t="shared" si="177"/>
        <v>71324411</v>
      </c>
      <c r="CC83" s="159">
        <f t="shared" si="177"/>
        <v>80194758</v>
      </c>
      <c r="CD83" s="159">
        <f t="shared" si="177"/>
        <v>0</v>
      </c>
      <c r="CE83" s="159">
        <f t="shared" si="177"/>
        <v>0</v>
      </c>
      <c r="CF83" s="159">
        <f t="shared" si="177"/>
        <v>0</v>
      </c>
      <c r="CG83" s="159">
        <f t="shared" si="177"/>
        <v>0</v>
      </c>
      <c r="CH83" s="159">
        <f t="shared" si="177"/>
        <v>0</v>
      </c>
      <c r="CI83" s="159">
        <f t="shared" si="177"/>
        <v>0</v>
      </c>
      <c r="CJ83" s="158">
        <f t="shared" si="177"/>
        <v>443304917</v>
      </c>
      <c r="CK83" s="159">
        <f t="shared" si="177"/>
        <v>106989436</v>
      </c>
      <c r="CL83" s="157">
        <f t="shared" si="177"/>
        <v>469034648</v>
      </c>
      <c r="CM83" s="157">
        <f t="shared" si="177"/>
        <v>1176342111</v>
      </c>
      <c r="CN83" s="157">
        <f t="shared" si="177"/>
        <v>0</v>
      </c>
      <c r="CO83" s="161">
        <f t="shared" si="162"/>
        <v>0.95127255834661639</v>
      </c>
      <c r="CP83" s="161">
        <f t="shared" si="174"/>
        <v>0.73765466018482639</v>
      </c>
    </row>
    <row r="84" spans="1:94" s="30" customFormat="1" ht="18" customHeight="1" outlineLevel="2">
      <c r="A84" s="524" t="s">
        <v>729</v>
      </c>
      <c r="B84" s="45" t="s">
        <v>185</v>
      </c>
      <c r="C84" s="43" t="s">
        <v>84</v>
      </c>
      <c r="D84" s="69" t="s">
        <v>87</v>
      </c>
      <c r="E84" s="31">
        <v>851771112</v>
      </c>
      <c r="F84" s="46"/>
      <c r="G84" s="40"/>
      <c r="H84" s="40"/>
      <c r="I84" s="40"/>
      <c r="J84" s="40"/>
      <c r="K84" s="40"/>
      <c r="L84" s="39">
        <v>40000000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>
        <f t="shared" ref="AD84:AE86" si="178">+F84+H84+J84+L84+N84+P84+R84+T84+V84+X84+Z84+AB84</f>
        <v>40000000</v>
      </c>
      <c r="AE84" s="39">
        <f t="shared" si="178"/>
        <v>0</v>
      </c>
      <c r="AF84" s="29"/>
      <c r="AG84" s="31">
        <f t="shared" si="147"/>
        <v>811771112</v>
      </c>
      <c r="AH84" s="28"/>
      <c r="AI84" s="150">
        <f t="shared" ref="AI84:AI106" si="179">+AH84+AW84</f>
        <v>704781676</v>
      </c>
      <c r="AJ84" s="31">
        <f>+AG84-AH84</f>
        <v>811771112</v>
      </c>
      <c r="AK84" s="31">
        <v>704631676</v>
      </c>
      <c r="AL84" s="384">
        <v>150000</v>
      </c>
      <c r="AM84" s="384">
        <v>0</v>
      </c>
      <c r="AN84" s="384">
        <v>0</v>
      </c>
      <c r="AO84" s="385">
        <v>0</v>
      </c>
      <c r="AP84" s="31">
        <v>0</v>
      </c>
      <c r="AQ84" s="31"/>
      <c r="AR84" s="41"/>
      <c r="AS84" s="41"/>
      <c r="AT84" s="41"/>
      <c r="AU84" s="180"/>
      <c r="AV84" s="137"/>
      <c r="AW84" s="31">
        <f>+SUM(AK84:AV84)</f>
        <v>704781676</v>
      </c>
      <c r="AX84" s="31">
        <v>704631676</v>
      </c>
      <c r="AY84" s="31">
        <v>150000</v>
      </c>
      <c r="AZ84" s="38">
        <v>0</v>
      </c>
      <c r="BA84" s="47">
        <v>0</v>
      </c>
      <c r="BB84" s="41">
        <v>0</v>
      </c>
      <c r="BC84" s="41">
        <v>0</v>
      </c>
      <c r="BD84" s="41"/>
      <c r="BE84" s="41"/>
      <c r="BF84" s="41"/>
      <c r="BG84" s="41"/>
      <c r="BH84" s="41"/>
      <c r="BI84" s="137"/>
      <c r="BJ84" s="31">
        <f t="shared" ref="BJ84:BJ86" si="180">+SUM(AX84:BI84)</f>
        <v>704781676</v>
      </c>
      <c r="BK84" s="35">
        <v>0</v>
      </c>
      <c r="BL84" s="39">
        <v>12316052</v>
      </c>
      <c r="BM84" s="39">
        <v>77310783</v>
      </c>
      <c r="BN84" s="39">
        <v>87800745</v>
      </c>
      <c r="BO84" s="39">
        <v>71324411</v>
      </c>
      <c r="BP84" s="39">
        <v>80194758</v>
      </c>
      <c r="BQ84" s="39"/>
      <c r="BR84" s="39"/>
      <c r="BS84" s="39"/>
      <c r="BT84" s="39"/>
      <c r="BU84" s="41"/>
      <c r="BV84" s="137"/>
      <c r="BW84" s="31">
        <f t="shared" ref="BW84:BW86" si="181">+SUM(BK84:BV84)</f>
        <v>328946749</v>
      </c>
      <c r="BX84" s="39">
        <v>0</v>
      </c>
      <c r="BY84" s="39">
        <v>150000</v>
      </c>
      <c r="BZ84" s="39">
        <v>89476835</v>
      </c>
      <c r="CA84" s="39">
        <v>87800745</v>
      </c>
      <c r="CB84" s="39">
        <v>71324411</v>
      </c>
      <c r="CC84" s="39">
        <v>80194758</v>
      </c>
      <c r="CD84" s="39"/>
      <c r="CE84" s="39"/>
      <c r="CF84" s="39"/>
      <c r="CG84" s="39"/>
      <c r="CH84" s="39"/>
      <c r="CI84" s="137"/>
      <c r="CJ84" s="32">
        <f t="shared" ref="CJ84:CJ86" si="182">+SUM(BX84:CI84)</f>
        <v>328946749</v>
      </c>
      <c r="CK84" s="31">
        <f t="shared" ref="CK84:CK86" si="183">+AJ84-AW84</f>
        <v>106989436</v>
      </c>
      <c r="CL84" s="34">
        <f t="shared" ref="CL84:CL86" si="184">+AW84-BJ84</f>
        <v>0</v>
      </c>
      <c r="CM84" s="34">
        <f t="shared" ref="CM84:CM86" si="185">+BJ84-BW84</f>
        <v>375834927</v>
      </c>
      <c r="CN84" s="34">
        <f t="shared" ref="CN84:CN86" si="186">+BW84-CJ84</f>
        <v>0</v>
      </c>
      <c r="CO84" s="87">
        <f t="shared" si="162"/>
        <v>0.86820245951299635</v>
      </c>
      <c r="CP84" s="87">
        <f t="shared" si="174"/>
        <v>0.86820245951299635</v>
      </c>
    </row>
    <row r="85" spans="1:94" s="27" customFormat="1" ht="18" customHeight="1" outlineLevel="2">
      <c r="A85" s="524" t="s">
        <v>730</v>
      </c>
      <c r="B85" s="45" t="s">
        <v>186</v>
      </c>
      <c r="C85" s="43" t="s">
        <v>84</v>
      </c>
      <c r="D85" s="69" t="s">
        <v>88</v>
      </c>
      <c r="E85" s="31">
        <v>180000000</v>
      </c>
      <c r="F85" s="44">
        <f>47000000+33000000</f>
        <v>80000000</v>
      </c>
      <c r="G85" s="39"/>
      <c r="H85" s="39"/>
      <c r="I85" s="39"/>
      <c r="J85" s="39">
        <f>20000000+5000000</f>
        <v>25000000</v>
      </c>
      <c r="K85" s="39"/>
      <c r="L85" s="39">
        <v>75000000</v>
      </c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>
        <f t="shared" si="178"/>
        <v>180000000</v>
      </c>
      <c r="AE85" s="39">
        <f t="shared" si="178"/>
        <v>0</v>
      </c>
      <c r="AF85" s="36"/>
      <c r="AG85" s="31">
        <f t="shared" si="147"/>
        <v>0</v>
      </c>
      <c r="AH85" s="34"/>
      <c r="AI85" s="136">
        <f t="shared" si="179"/>
        <v>0</v>
      </c>
      <c r="AJ85" s="38">
        <f>+AG85-AH85</f>
        <v>0</v>
      </c>
      <c r="AK85" s="31">
        <v>0</v>
      </c>
      <c r="AL85" s="384">
        <v>0</v>
      </c>
      <c r="AM85" s="384">
        <v>0</v>
      </c>
      <c r="AN85" s="384">
        <v>0</v>
      </c>
      <c r="AO85" s="385">
        <v>0</v>
      </c>
      <c r="AP85" s="31">
        <v>0</v>
      </c>
      <c r="AQ85" s="31"/>
      <c r="AR85" s="41"/>
      <c r="AS85" s="41"/>
      <c r="AT85" s="41"/>
      <c r="AU85" s="180"/>
      <c r="AV85" s="137"/>
      <c r="AW85" s="31">
        <f>+SUM(AK85:AV85)</f>
        <v>0</v>
      </c>
      <c r="AX85" s="31">
        <v>0</v>
      </c>
      <c r="AY85" s="31">
        <v>0</v>
      </c>
      <c r="AZ85" s="38">
        <v>0</v>
      </c>
      <c r="BA85" s="47">
        <v>0</v>
      </c>
      <c r="BB85" s="41">
        <v>0</v>
      </c>
      <c r="BC85" s="41">
        <v>0</v>
      </c>
      <c r="BD85" s="41"/>
      <c r="BE85" s="41"/>
      <c r="BF85" s="41"/>
      <c r="BG85" s="41"/>
      <c r="BH85" s="41"/>
      <c r="BI85" s="137"/>
      <c r="BJ85" s="31">
        <f t="shared" si="180"/>
        <v>0</v>
      </c>
      <c r="BK85" s="35">
        <v>0</v>
      </c>
      <c r="BL85" s="35">
        <v>0</v>
      </c>
      <c r="BM85" s="35">
        <v>0</v>
      </c>
      <c r="BN85" s="35">
        <v>0</v>
      </c>
      <c r="BO85" s="35">
        <v>0</v>
      </c>
      <c r="BP85" s="39">
        <v>0</v>
      </c>
      <c r="BQ85" s="39"/>
      <c r="BR85" s="39"/>
      <c r="BS85" s="39"/>
      <c r="BT85" s="39"/>
      <c r="BU85" s="41"/>
      <c r="BV85" s="137"/>
      <c r="BW85" s="31">
        <f t="shared" si="181"/>
        <v>0</v>
      </c>
      <c r="BX85" s="39">
        <v>0</v>
      </c>
      <c r="BY85" s="39">
        <v>0</v>
      </c>
      <c r="BZ85" s="39">
        <v>0</v>
      </c>
      <c r="CA85" s="39">
        <v>0</v>
      </c>
      <c r="CB85" s="39">
        <v>0</v>
      </c>
      <c r="CC85" s="39">
        <v>0</v>
      </c>
      <c r="CD85" s="39"/>
      <c r="CE85" s="39"/>
      <c r="CF85" s="39"/>
      <c r="CG85" s="39"/>
      <c r="CH85" s="39"/>
      <c r="CI85" s="137"/>
      <c r="CJ85" s="32">
        <f t="shared" si="182"/>
        <v>0</v>
      </c>
      <c r="CK85" s="31">
        <f t="shared" si="183"/>
        <v>0</v>
      </c>
      <c r="CL85" s="34">
        <f t="shared" si="184"/>
        <v>0</v>
      </c>
      <c r="CM85" s="34">
        <f t="shared" si="185"/>
        <v>0</v>
      </c>
      <c r="CN85" s="34">
        <f t="shared" si="186"/>
        <v>0</v>
      </c>
      <c r="CO85" s="87">
        <f t="shared" si="162"/>
        <v>0</v>
      </c>
      <c r="CP85" s="87">
        <f t="shared" si="174"/>
        <v>0</v>
      </c>
    </row>
    <row r="86" spans="1:94" s="27" customFormat="1" ht="18" customHeight="1" outlineLevel="2">
      <c r="A86" s="524" t="s">
        <v>731</v>
      </c>
      <c r="B86" s="45" t="s">
        <v>187</v>
      </c>
      <c r="C86" s="43" t="s">
        <v>84</v>
      </c>
      <c r="D86" s="69" t="s">
        <v>89</v>
      </c>
      <c r="E86" s="31">
        <v>1163900000</v>
      </c>
      <c r="F86" s="44"/>
      <c r="G86" s="39"/>
      <c r="H86" s="39"/>
      <c r="I86" s="39"/>
      <c r="J86" s="39"/>
      <c r="K86" s="39"/>
      <c r="L86" s="39"/>
      <c r="M86" s="39">
        <v>220000000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>
        <f t="shared" si="178"/>
        <v>0</v>
      </c>
      <c r="AE86" s="39">
        <f t="shared" si="178"/>
        <v>220000000</v>
      </c>
      <c r="AF86" s="36"/>
      <c r="AG86" s="31">
        <f t="shared" si="147"/>
        <v>1383900000</v>
      </c>
      <c r="AH86" s="34"/>
      <c r="AI86" s="136">
        <f t="shared" si="179"/>
        <v>1383900000</v>
      </c>
      <c r="AJ86" s="38">
        <f>+AG86-AH86</f>
        <v>1383900000</v>
      </c>
      <c r="AK86" s="31">
        <v>686149014</v>
      </c>
      <c r="AL86" s="384">
        <v>0</v>
      </c>
      <c r="AM86" s="384">
        <v>0</v>
      </c>
      <c r="AN86" s="384">
        <v>0</v>
      </c>
      <c r="AO86" s="385">
        <v>228716339</v>
      </c>
      <c r="AP86" s="31">
        <v>469034647</v>
      </c>
      <c r="AQ86" s="31"/>
      <c r="AR86" s="41"/>
      <c r="AS86" s="41"/>
      <c r="AT86" s="41"/>
      <c r="AU86" s="180"/>
      <c r="AV86" s="137"/>
      <c r="AW86" s="31">
        <f>+SUM(AK86:AV86)</f>
        <v>1383900000</v>
      </c>
      <c r="AX86" s="31">
        <v>686149014</v>
      </c>
      <c r="AY86" s="31">
        <v>0</v>
      </c>
      <c r="AZ86" s="38">
        <v>0</v>
      </c>
      <c r="BA86" s="47">
        <v>0</v>
      </c>
      <c r="BB86" s="41">
        <v>0</v>
      </c>
      <c r="BC86" s="41">
        <v>228716338</v>
      </c>
      <c r="BD86" s="41"/>
      <c r="BE86" s="41"/>
      <c r="BF86" s="41"/>
      <c r="BG86" s="41"/>
      <c r="BH86" s="41"/>
      <c r="BI86" s="137"/>
      <c r="BJ86" s="31">
        <f t="shared" si="180"/>
        <v>914865352</v>
      </c>
      <c r="BK86" s="35">
        <v>0</v>
      </c>
      <c r="BL86" s="39">
        <v>0</v>
      </c>
      <c r="BM86" s="39">
        <v>0</v>
      </c>
      <c r="BN86" s="39">
        <v>114358168</v>
      </c>
      <c r="BO86" s="39">
        <v>0</v>
      </c>
      <c r="BP86" s="39">
        <v>0</v>
      </c>
      <c r="BQ86" s="39"/>
      <c r="BR86" s="39"/>
      <c r="BS86" s="39"/>
      <c r="BT86" s="39"/>
      <c r="BU86" s="41"/>
      <c r="BV86" s="137"/>
      <c r="BW86" s="31">
        <f t="shared" si="181"/>
        <v>114358168</v>
      </c>
      <c r="BX86" s="39">
        <v>0</v>
      </c>
      <c r="BY86" s="39">
        <v>0</v>
      </c>
      <c r="BZ86" s="39">
        <v>0</v>
      </c>
      <c r="CA86" s="39">
        <v>114358168</v>
      </c>
      <c r="CB86" s="39">
        <v>0</v>
      </c>
      <c r="CC86" s="39">
        <v>0</v>
      </c>
      <c r="CD86" s="39"/>
      <c r="CE86" s="39"/>
      <c r="CF86" s="39"/>
      <c r="CG86" s="39"/>
      <c r="CH86" s="39"/>
      <c r="CI86" s="137"/>
      <c r="CJ86" s="32">
        <f t="shared" si="182"/>
        <v>114358168</v>
      </c>
      <c r="CK86" s="31">
        <f t="shared" si="183"/>
        <v>0</v>
      </c>
      <c r="CL86" s="34">
        <f t="shared" si="184"/>
        <v>469034648</v>
      </c>
      <c r="CM86" s="34">
        <f t="shared" si="185"/>
        <v>800507184</v>
      </c>
      <c r="CN86" s="34">
        <f t="shared" si="186"/>
        <v>0</v>
      </c>
      <c r="CO86" s="87">
        <f t="shared" si="162"/>
        <v>1</v>
      </c>
      <c r="CP86" s="87">
        <f t="shared" si="174"/>
        <v>0.66107764433846372</v>
      </c>
    </row>
    <row r="87" spans="1:94" s="68" customFormat="1" ht="20.25" customHeight="1" outlineLevel="1">
      <c r="A87" s="339"/>
      <c r="B87" s="155" t="s">
        <v>252</v>
      </c>
      <c r="C87" s="156" t="s">
        <v>84</v>
      </c>
      <c r="D87" s="131" t="s">
        <v>253</v>
      </c>
      <c r="E87" s="159">
        <f>+SUM(E88:E89)</f>
        <v>206000000</v>
      </c>
      <c r="F87" s="225">
        <f t="shared" ref="F87:BQ87" si="187">+SUM(F88:F89)</f>
        <v>100000000</v>
      </c>
      <c r="G87" s="162">
        <f t="shared" ref="G87:AC87" si="188">+SUM(G88:G89)</f>
        <v>0</v>
      </c>
      <c r="H87" s="162">
        <f t="shared" si="188"/>
        <v>14600000</v>
      </c>
      <c r="I87" s="162">
        <f t="shared" si="188"/>
        <v>0</v>
      </c>
      <c r="J87" s="162">
        <f t="shared" si="188"/>
        <v>10000000</v>
      </c>
      <c r="K87" s="162">
        <f t="shared" si="188"/>
        <v>0</v>
      </c>
      <c r="L87" s="162">
        <f t="shared" si="188"/>
        <v>10000000</v>
      </c>
      <c r="M87" s="162">
        <f t="shared" si="188"/>
        <v>0</v>
      </c>
      <c r="N87" s="162">
        <f t="shared" si="188"/>
        <v>0</v>
      </c>
      <c r="O87" s="162">
        <f t="shared" si="188"/>
        <v>0</v>
      </c>
      <c r="P87" s="162">
        <f t="shared" si="188"/>
        <v>0</v>
      </c>
      <c r="Q87" s="162">
        <f t="shared" si="188"/>
        <v>0</v>
      </c>
      <c r="R87" s="162">
        <f t="shared" si="188"/>
        <v>0</v>
      </c>
      <c r="S87" s="162">
        <f t="shared" si="188"/>
        <v>0</v>
      </c>
      <c r="T87" s="162">
        <f t="shared" si="188"/>
        <v>0</v>
      </c>
      <c r="U87" s="162">
        <f t="shared" si="188"/>
        <v>0</v>
      </c>
      <c r="V87" s="162">
        <f t="shared" si="188"/>
        <v>0</v>
      </c>
      <c r="W87" s="162">
        <f t="shared" si="188"/>
        <v>0</v>
      </c>
      <c r="X87" s="162">
        <f t="shared" si="188"/>
        <v>0</v>
      </c>
      <c r="Y87" s="162">
        <f t="shared" si="188"/>
        <v>0</v>
      </c>
      <c r="Z87" s="162">
        <f t="shared" si="188"/>
        <v>0</v>
      </c>
      <c r="AA87" s="162">
        <f t="shared" si="188"/>
        <v>0</v>
      </c>
      <c r="AB87" s="162">
        <f t="shared" si="188"/>
        <v>0</v>
      </c>
      <c r="AC87" s="162">
        <f t="shared" si="188"/>
        <v>0</v>
      </c>
      <c r="AD87" s="162">
        <f t="shared" si="187"/>
        <v>134600000</v>
      </c>
      <c r="AE87" s="162">
        <f t="shared" si="187"/>
        <v>0</v>
      </c>
      <c r="AF87" s="228">
        <f>+SUM(AF88:AF89)</f>
        <v>0</v>
      </c>
      <c r="AG87" s="159">
        <f t="shared" si="187"/>
        <v>71400000</v>
      </c>
      <c r="AH87" s="157">
        <f t="shared" si="187"/>
        <v>0</v>
      </c>
      <c r="AI87" s="159">
        <f t="shared" si="187"/>
        <v>41334500</v>
      </c>
      <c r="AJ87" s="159">
        <f>+SUM(AJ88:AJ89)</f>
        <v>71400000</v>
      </c>
      <c r="AK87" s="159">
        <f t="shared" si="187"/>
        <v>837000</v>
      </c>
      <c r="AL87" s="160">
        <f t="shared" si="187"/>
        <v>300000</v>
      </c>
      <c r="AM87" s="159">
        <f t="shared" si="187"/>
        <v>40060000</v>
      </c>
      <c r="AN87" s="159">
        <f t="shared" si="187"/>
        <v>120000</v>
      </c>
      <c r="AO87" s="159">
        <f t="shared" si="187"/>
        <v>0</v>
      </c>
      <c r="AP87" s="159">
        <f t="shared" si="187"/>
        <v>17500</v>
      </c>
      <c r="AQ87" s="159">
        <f t="shared" si="187"/>
        <v>0</v>
      </c>
      <c r="AR87" s="159">
        <f t="shared" si="187"/>
        <v>0</v>
      </c>
      <c r="AS87" s="159">
        <f t="shared" si="187"/>
        <v>0</v>
      </c>
      <c r="AT87" s="159">
        <f t="shared" si="187"/>
        <v>0</v>
      </c>
      <c r="AU87" s="181">
        <f t="shared" si="187"/>
        <v>0</v>
      </c>
      <c r="AV87" s="159">
        <f t="shared" si="187"/>
        <v>0</v>
      </c>
      <c r="AW87" s="159">
        <f t="shared" si="187"/>
        <v>41334500</v>
      </c>
      <c r="AX87" s="157">
        <f t="shared" si="187"/>
        <v>0</v>
      </c>
      <c r="AY87" s="160">
        <f t="shared" si="187"/>
        <v>300000</v>
      </c>
      <c r="AZ87" s="159">
        <f t="shared" si="187"/>
        <v>897000</v>
      </c>
      <c r="BA87" s="157">
        <f t="shared" si="187"/>
        <v>120000</v>
      </c>
      <c r="BB87" s="159">
        <f t="shared" si="187"/>
        <v>39999946</v>
      </c>
      <c r="BC87" s="159">
        <f t="shared" si="187"/>
        <v>17500</v>
      </c>
      <c r="BD87" s="159">
        <f t="shared" si="187"/>
        <v>0</v>
      </c>
      <c r="BE87" s="159">
        <f t="shared" si="187"/>
        <v>0</v>
      </c>
      <c r="BF87" s="159">
        <f t="shared" si="187"/>
        <v>0</v>
      </c>
      <c r="BG87" s="159">
        <f t="shared" si="187"/>
        <v>0</v>
      </c>
      <c r="BH87" s="159">
        <f t="shared" si="187"/>
        <v>0</v>
      </c>
      <c r="BI87" s="158">
        <f t="shared" si="187"/>
        <v>0</v>
      </c>
      <c r="BJ87" s="159">
        <f t="shared" si="187"/>
        <v>41334446</v>
      </c>
      <c r="BK87" s="157">
        <f t="shared" si="187"/>
        <v>0</v>
      </c>
      <c r="BL87" s="160">
        <f t="shared" si="187"/>
        <v>300000</v>
      </c>
      <c r="BM87" s="159">
        <f t="shared" si="187"/>
        <v>60000</v>
      </c>
      <c r="BN87" s="157">
        <f t="shared" si="187"/>
        <v>957000</v>
      </c>
      <c r="BO87" s="159">
        <f t="shared" si="187"/>
        <v>0</v>
      </c>
      <c r="BP87" s="159">
        <f t="shared" si="187"/>
        <v>17500</v>
      </c>
      <c r="BQ87" s="159">
        <f t="shared" si="187"/>
        <v>0</v>
      </c>
      <c r="BR87" s="159">
        <f t="shared" ref="BR87:CN87" si="189">+SUM(BR88:BR89)</f>
        <v>0</v>
      </c>
      <c r="BS87" s="159">
        <f t="shared" si="189"/>
        <v>0</v>
      </c>
      <c r="BT87" s="159">
        <f t="shared" si="189"/>
        <v>0</v>
      </c>
      <c r="BU87" s="159">
        <f t="shared" si="189"/>
        <v>0</v>
      </c>
      <c r="BV87" s="158">
        <f t="shared" si="189"/>
        <v>0</v>
      </c>
      <c r="BW87" s="159">
        <f t="shared" si="189"/>
        <v>1334500</v>
      </c>
      <c r="BX87" s="157">
        <f t="shared" si="189"/>
        <v>0</v>
      </c>
      <c r="BY87" s="157">
        <f t="shared" si="189"/>
        <v>300000</v>
      </c>
      <c r="BZ87" s="159">
        <f t="shared" si="189"/>
        <v>60000</v>
      </c>
      <c r="CA87" s="159">
        <f t="shared" si="189"/>
        <v>957000</v>
      </c>
      <c r="CB87" s="159">
        <f t="shared" si="189"/>
        <v>0</v>
      </c>
      <c r="CC87" s="159">
        <f t="shared" si="189"/>
        <v>17500</v>
      </c>
      <c r="CD87" s="159">
        <f t="shared" si="189"/>
        <v>0</v>
      </c>
      <c r="CE87" s="159">
        <f t="shared" si="189"/>
        <v>0</v>
      </c>
      <c r="CF87" s="159">
        <f t="shared" si="189"/>
        <v>0</v>
      </c>
      <c r="CG87" s="159">
        <f t="shared" si="189"/>
        <v>0</v>
      </c>
      <c r="CH87" s="159">
        <f t="shared" si="189"/>
        <v>0</v>
      </c>
      <c r="CI87" s="159">
        <f t="shared" si="189"/>
        <v>0</v>
      </c>
      <c r="CJ87" s="158">
        <f t="shared" si="189"/>
        <v>1334500</v>
      </c>
      <c r="CK87" s="159">
        <f t="shared" si="189"/>
        <v>30065500</v>
      </c>
      <c r="CL87" s="157">
        <f t="shared" si="189"/>
        <v>54</v>
      </c>
      <c r="CM87" s="157">
        <f t="shared" si="189"/>
        <v>39999946</v>
      </c>
      <c r="CN87" s="157">
        <f t="shared" si="189"/>
        <v>0</v>
      </c>
      <c r="CO87" s="161">
        <f t="shared" si="162"/>
        <v>0.5789145658263305</v>
      </c>
      <c r="CP87" s="161">
        <f t="shared" si="174"/>
        <v>0.57891380952380955</v>
      </c>
    </row>
    <row r="88" spans="1:94" s="30" customFormat="1" ht="18" customHeight="1" outlineLevel="2">
      <c r="A88" s="524" t="s">
        <v>732</v>
      </c>
      <c r="B88" s="45" t="s">
        <v>188</v>
      </c>
      <c r="C88" s="43" t="s">
        <v>84</v>
      </c>
      <c r="D88" s="69" t="s">
        <v>90</v>
      </c>
      <c r="E88" s="31">
        <v>6000000</v>
      </c>
      <c r="F88" s="46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>
        <f>+F88+H88+J88+L88+N88+P88+R88+T88+V88+X88+Z88+AB88</f>
        <v>0</v>
      </c>
      <c r="AE88" s="40">
        <f>+G88+I88+K88+M88+O88+Q88+S88+U88+W88+Y88+AA88+AC88</f>
        <v>0</v>
      </c>
      <c r="AF88" s="29"/>
      <c r="AG88" s="31">
        <f t="shared" si="147"/>
        <v>6000000</v>
      </c>
      <c r="AH88" s="28"/>
      <c r="AI88" s="150">
        <f t="shared" si="179"/>
        <v>837000</v>
      </c>
      <c r="AJ88" s="31">
        <f>+AG88-AH88</f>
        <v>6000000</v>
      </c>
      <c r="AK88" s="31">
        <v>837000</v>
      </c>
      <c r="AL88" s="384">
        <v>0</v>
      </c>
      <c r="AM88" s="384">
        <v>0</v>
      </c>
      <c r="AN88" s="384">
        <v>0</v>
      </c>
      <c r="AO88" s="385">
        <v>0</v>
      </c>
      <c r="AP88" s="31">
        <v>0</v>
      </c>
      <c r="AQ88" s="31"/>
      <c r="AR88" s="41"/>
      <c r="AS88" s="41"/>
      <c r="AT88" s="41"/>
      <c r="AU88" s="180"/>
      <c r="AV88" s="137"/>
      <c r="AW88" s="31">
        <f>+SUM(AK88:AV88)</f>
        <v>837000</v>
      </c>
      <c r="AX88" s="31">
        <v>0</v>
      </c>
      <c r="AY88" s="31">
        <v>0</v>
      </c>
      <c r="AZ88" s="38">
        <v>837000</v>
      </c>
      <c r="BA88" s="47">
        <v>0</v>
      </c>
      <c r="BB88" s="41">
        <v>0</v>
      </c>
      <c r="BC88" s="41">
        <v>0</v>
      </c>
      <c r="BD88" s="41"/>
      <c r="BE88" s="41"/>
      <c r="BF88" s="41"/>
      <c r="BG88" s="41"/>
      <c r="BH88" s="41"/>
      <c r="BI88" s="137"/>
      <c r="BJ88" s="31">
        <f t="shared" ref="BJ88:BJ89" si="190">+SUM(AX88:BI88)</f>
        <v>837000</v>
      </c>
      <c r="BK88" s="35">
        <v>0</v>
      </c>
      <c r="BL88" s="39">
        <v>0</v>
      </c>
      <c r="BM88" s="39">
        <v>0</v>
      </c>
      <c r="BN88" s="39">
        <v>837000</v>
      </c>
      <c r="BO88" s="39">
        <v>0</v>
      </c>
      <c r="BP88" s="41">
        <v>0</v>
      </c>
      <c r="BQ88" s="39"/>
      <c r="BR88" s="39"/>
      <c r="BS88" s="39"/>
      <c r="BT88" s="39"/>
      <c r="BU88" s="41"/>
      <c r="BV88" s="137"/>
      <c r="BW88" s="31">
        <f t="shared" ref="BW88:BW89" si="191">+SUM(BK88:BV88)</f>
        <v>837000</v>
      </c>
      <c r="BX88" s="39">
        <v>0</v>
      </c>
      <c r="BY88" s="39">
        <v>0</v>
      </c>
      <c r="BZ88" s="39">
        <v>0</v>
      </c>
      <c r="CA88" s="39">
        <v>837000</v>
      </c>
      <c r="CB88" s="39">
        <v>0</v>
      </c>
      <c r="CC88" s="41">
        <v>0</v>
      </c>
      <c r="CD88" s="39"/>
      <c r="CE88" s="39"/>
      <c r="CF88" s="39"/>
      <c r="CG88" s="39"/>
      <c r="CH88" s="39"/>
      <c r="CI88" s="137"/>
      <c r="CJ88" s="32">
        <f t="shared" ref="CJ88:CJ89" si="192">+SUM(BX88:CI88)</f>
        <v>837000</v>
      </c>
      <c r="CK88" s="31">
        <f t="shared" ref="CK88:CK89" si="193">+AJ88-AW88</f>
        <v>5163000</v>
      </c>
      <c r="CL88" s="34">
        <f t="shared" ref="CL88:CL89" si="194">+AW88-BJ88</f>
        <v>0</v>
      </c>
      <c r="CM88" s="34">
        <f t="shared" ref="CM88:CM89" si="195">+BJ88-BW88</f>
        <v>0</v>
      </c>
      <c r="CN88" s="34">
        <f t="shared" ref="CN88:CN89" si="196">+BW88-CJ88</f>
        <v>0</v>
      </c>
      <c r="CO88" s="87">
        <f t="shared" si="162"/>
        <v>0.13950000000000001</v>
      </c>
      <c r="CP88" s="87">
        <f t="shared" si="174"/>
        <v>0.13950000000000001</v>
      </c>
    </row>
    <row r="89" spans="1:94" s="27" customFormat="1" ht="18" customHeight="1" outlineLevel="2">
      <c r="A89" s="524" t="s">
        <v>733</v>
      </c>
      <c r="B89" s="45" t="s">
        <v>189</v>
      </c>
      <c r="C89" s="43" t="s">
        <v>84</v>
      </c>
      <c r="D89" s="69" t="s">
        <v>91</v>
      </c>
      <c r="E89" s="31">
        <v>200000000</v>
      </c>
      <c r="F89" s="264">
        <v>100000000</v>
      </c>
      <c r="G89" s="39"/>
      <c r="H89" s="39">
        <f>2500000+8000000+4100000</f>
        <v>14600000</v>
      </c>
      <c r="I89" s="39"/>
      <c r="J89" s="39">
        <v>10000000</v>
      </c>
      <c r="K89" s="39"/>
      <c r="L89" s="39">
        <v>10000000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>
        <f>+F89+H89+J89+L89+N89+P89+R89+T89+V89+X89+Z89+AB89</f>
        <v>134600000</v>
      </c>
      <c r="AE89" s="39">
        <f>+G89+I89+K89+M89+O89+Q89+S89+U89+W89+Y89+AA89+AC89</f>
        <v>0</v>
      </c>
      <c r="AF89" s="36"/>
      <c r="AG89" s="31">
        <f t="shared" si="147"/>
        <v>65400000</v>
      </c>
      <c r="AH89" s="34"/>
      <c r="AI89" s="136">
        <f t="shared" si="179"/>
        <v>40497500</v>
      </c>
      <c r="AJ89" s="38">
        <f>+AG89-AH89</f>
        <v>65400000</v>
      </c>
      <c r="AK89" s="31">
        <v>0</v>
      </c>
      <c r="AL89" s="384">
        <v>300000</v>
      </c>
      <c r="AM89" s="384">
        <v>40060000</v>
      </c>
      <c r="AN89" s="384">
        <v>120000</v>
      </c>
      <c r="AO89" s="385">
        <v>0</v>
      </c>
      <c r="AP89" s="31">
        <v>17500</v>
      </c>
      <c r="AQ89" s="31"/>
      <c r="AR89" s="41"/>
      <c r="AS89" s="41"/>
      <c r="AT89" s="41"/>
      <c r="AU89" s="180"/>
      <c r="AV89" s="137"/>
      <c r="AW89" s="31">
        <f>+SUM(AK89:AV89)</f>
        <v>40497500</v>
      </c>
      <c r="AX89" s="31">
        <v>0</v>
      </c>
      <c r="AY89" s="31">
        <v>300000</v>
      </c>
      <c r="AZ89" s="38">
        <v>60000</v>
      </c>
      <c r="BA89" s="47">
        <v>120000</v>
      </c>
      <c r="BB89" s="41">
        <v>39999946</v>
      </c>
      <c r="BC89" s="41">
        <v>17500</v>
      </c>
      <c r="BD89" s="41"/>
      <c r="BE89" s="41"/>
      <c r="BF89" s="41"/>
      <c r="BG89" s="41"/>
      <c r="BH89" s="41"/>
      <c r="BI89" s="137"/>
      <c r="BJ89" s="31">
        <f t="shared" si="190"/>
        <v>40497446</v>
      </c>
      <c r="BK89" s="35">
        <v>0</v>
      </c>
      <c r="BL89" s="39">
        <v>300000</v>
      </c>
      <c r="BM89" s="39">
        <v>60000</v>
      </c>
      <c r="BN89" s="39">
        <v>120000</v>
      </c>
      <c r="BO89" s="39">
        <v>0</v>
      </c>
      <c r="BP89" s="41">
        <v>17500</v>
      </c>
      <c r="BQ89" s="39"/>
      <c r="BR89" s="39"/>
      <c r="BS89" s="39"/>
      <c r="BT89" s="39"/>
      <c r="BU89" s="41"/>
      <c r="BV89" s="137"/>
      <c r="BW89" s="31">
        <f t="shared" si="191"/>
        <v>497500</v>
      </c>
      <c r="BX89" s="39">
        <v>0</v>
      </c>
      <c r="BY89" s="39">
        <v>300000</v>
      </c>
      <c r="BZ89" s="39">
        <v>60000</v>
      </c>
      <c r="CA89" s="39">
        <v>120000</v>
      </c>
      <c r="CB89" s="39">
        <v>0</v>
      </c>
      <c r="CC89" s="41">
        <v>17500</v>
      </c>
      <c r="CD89" s="39"/>
      <c r="CE89" s="39"/>
      <c r="CF89" s="39"/>
      <c r="CG89" s="39"/>
      <c r="CH89" s="39"/>
      <c r="CI89" s="137"/>
      <c r="CJ89" s="32">
        <f t="shared" si="192"/>
        <v>497500</v>
      </c>
      <c r="CK89" s="31">
        <f t="shared" si="193"/>
        <v>24902500</v>
      </c>
      <c r="CL89" s="34">
        <f t="shared" si="194"/>
        <v>54</v>
      </c>
      <c r="CM89" s="34">
        <f t="shared" si="195"/>
        <v>39999946</v>
      </c>
      <c r="CN89" s="34">
        <f t="shared" si="196"/>
        <v>0</v>
      </c>
      <c r="CO89" s="87">
        <f t="shared" si="162"/>
        <v>0.61922782874617732</v>
      </c>
      <c r="CP89" s="87">
        <f t="shared" si="174"/>
        <v>0.61922700305810396</v>
      </c>
    </row>
    <row r="90" spans="1:94" s="68" customFormat="1" ht="20.25" customHeight="1" outlineLevel="1">
      <c r="A90" s="339"/>
      <c r="B90" s="155" t="s">
        <v>254</v>
      </c>
      <c r="C90" s="156" t="s">
        <v>84</v>
      </c>
      <c r="D90" s="131" t="s">
        <v>255</v>
      </c>
      <c r="E90" s="159">
        <f>+SUM(E91:E95)</f>
        <v>1671525510</v>
      </c>
      <c r="F90" s="225">
        <f t="shared" ref="F90:BQ90" si="197">+SUM(F91:F95)</f>
        <v>0</v>
      </c>
      <c r="G90" s="162">
        <f t="shared" ref="G90:AC90" si="198">+SUM(G91:G95)</f>
        <v>0</v>
      </c>
      <c r="H90" s="162">
        <f t="shared" si="198"/>
        <v>0</v>
      </c>
      <c r="I90" s="162">
        <f t="shared" si="198"/>
        <v>0</v>
      </c>
      <c r="J90" s="162">
        <f t="shared" si="198"/>
        <v>0</v>
      </c>
      <c r="K90" s="162">
        <f t="shared" si="198"/>
        <v>0</v>
      </c>
      <c r="L90" s="162">
        <f t="shared" si="198"/>
        <v>0</v>
      </c>
      <c r="M90" s="162">
        <f t="shared" si="198"/>
        <v>0</v>
      </c>
      <c r="N90" s="162">
        <f t="shared" si="198"/>
        <v>200000000</v>
      </c>
      <c r="O90" s="162">
        <f t="shared" si="198"/>
        <v>0</v>
      </c>
      <c r="P90" s="162">
        <f t="shared" si="198"/>
        <v>18349338</v>
      </c>
      <c r="Q90" s="162">
        <f t="shared" si="198"/>
        <v>0</v>
      </c>
      <c r="R90" s="162">
        <f t="shared" si="198"/>
        <v>0</v>
      </c>
      <c r="S90" s="162">
        <f t="shared" si="198"/>
        <v>0</v>
      </c>
      <c r="T90" s="162">
        <f t="shared" si="198"/>
        <v>0</v>
      </c>
      <c r="U90" s="162">
        <f t="shared" si="198"/>
        <v>0</v>
      </c>
      <c r="V90" s="162">
        <f t="shared" si="198"/>
        <v>0</v>
      </c>
      <c r="W90" s="162">
        <f t="shared" si="198"/>
        <v>0</v>
      </c>
      <c r="X90" s="162">
        <f t="shared" si="198"/>
        <v>0</v>
      </c>
      <c r="Y90" s="162">
        <f t="shared" si="198"/>
        <v>0</v>
      </c>
      <c r="Z90" s="162">
        <f t="shared" si="198"/>
        <v>0</v>
      </c>
      <c r="AA90" s="162">
        <f t="shared" si="198"/>
        <v>0</v>
      </c>
      <c r="AB90" s="162">
        <f t="shared" si="198"/>
        <v>0</v>
      </c>
      <c r="AC90" s="162">
        <f t="shared" si="198"/>
        <v>0</v>
      </c>
      <c r="AD90" s="162">
        <f t="shared" si="197"/>
        <v>218349338</v>
      </c>
      <c r="AE90" s="162">
        <f t="shared" si="197"/>
        <v>0</v>
      </c>
      <c r="AF90" s="228">
        <f>+SUM(AF91:AF95)</f>
        <v>0</v>
      </c>
      <c r="AG90" s="159">
        <f t="shared" si="197"/>
        <v>1453176172</v>
      </c>
      <c r="AH90" s="157">
        <f t="shared" si="197"/>
        <v>0</v>
      </c>
      <c r="AI90" s="159">
        <f t="shared" si="197"/>
        <v>1453176172</v>
      </c>
      <c r="AJ90" s="159">
        <f>+SUM(AJ91:AJ95)</f>
        <v>1453176172</v>
      </c>
      <c r="AK90" s="159">
        <f t="shared" si="197"/>
        <v>1453176172</v>
      </c>
      <c r="AL90" s="160">
        <f t="shared" si="197"/>
        <v>0</v>
      </c>
      <c r="AM90" s="159">
        <f t="shared" si="197"/>
        <v>0</v>
      </c>
      <c r="AN90" s="159">
        <f t="shared" si="197"/>
        <v>0</v>
      </c>
      <c r="AO90" s="159">
        <f t="shared" si="197"/>
        <v>0</v>
      </c>
      <c r="AP90" s="159">
        <f t="shared" si="197"/>
        <v>0</v>
      </c>
      <c r="AQ90" s="159">
        <f t="shared" si="197"/>
        <v>0</v>
      </c>
      <c r="AR90" s="159">
        <f t="shared" si="197"/>
        <v>0</v>
      </c>
      <c r="AS90" s="159">
        <f t="shared" si="197"/>
        <v>0</v>
      </c>
      <c r="AT90" s="159">
        <f t="shared" si="197"/>
        <v>0</v>
      </c>
      <c r="AU90" s="181">
        <f t="shared" si="197"/>
        <v>0</v>
      </c>
      <c r="AV90" s="159">
        <f t="shared" si="197"/>
        <v>0</v>
      </c>
      <c r="AW90" s="159">
        <f t="shared" si="197"/>
        <v>1453176172</v>
      </c>
      <c r="AX90" s="157">
        <f t="shared" si="197"/>
        <v>75956368</v>
      </c>
      <c r="AY90" s="160">
        <f t="shared" si="197"/>
        <v>102312978</v>
      </c>
      <c r="AZ90" s="159">
        <f t="shared" si="197"/>
        <v>107353329</v>
      </c>
      <c r="BA90" s="157">
        <f t="shared" si="197"/>
        <v>108475198</v>
      </c>
      <c r="BB90" s="159">
        <f t="shared" si="197"/>
        <v>104877322</v>
      </c>
      <c r="BC90" s="159">
        <f t="shared" si="197"/>
        <v>138765294</v>
      </c>
      <c r="BD90" s="159">
        <f t="shared" si="197"/>
        <v>0</v>
      </c>
      <c r="BE90" s="159">
        <f t="shared" si="197"/>
        <v>0</v>
      </c>
      <c r="BF90" s="159">
        <f t="shared" si="197"/>
        <v>0</v>
      </c>
      <c r="BG90" s="159">
        <f t="shared" si="197"/>
        <v>0</v>
      </c>
      <c r="BH90" s="159">
        <f t="shared" si="197"/>
        <v>0</v>
      </c>
      <c r="BI90" s="158">
        <f t="shared" si="197"/>
        <v>0</v>
      </c>
      <c r="BJ90" s="159">
        <f t="shared" si="197"/>
        <v>637740489</v>
      </c>
      <c r="BK90" s="157">
        <f t="shared" si="197"/>
        <v>75956368</v>
      </c>
      <c r="BL90" s="160">
        <f t="shared" si="197"/>
        <v>87466788</v>
      </c>
      <c r="BM90" s="159">
        <f t="shared" si="197"/>
        <v>122199519</v>
      </c>
      <c r="BN90" s="157">
        <f t="shared" si="197"/>
        <v>108475198</v>
      </c>
      <c r="BO90" s="159">
        <f t="shared" si="197"/>
        <v>104872322</v>
      </c>
      <c r="BP90" s="159">
        <f t="shared" si="197"/>
        <v>138770294</v>
      </c>
      <c r="BQ90" s="159">
        <f t="shared" si="197"/>
        <v>0</v>
      </c>
      <c r="BR90" s="159">
        <f t="shared" ref="BR90:CN90" si="199">+SUM(BR91:BR95)</f>
        <v>0</v>
      </c>
      <c r="BS90" s="159">
        <f t="shared" si="199"/>
        <v>0</v>
      </c>
      <c r="BT90" s="159">
        <v>0</v>
      </c>
      <c r="BU90" s="159">
        <f t="shared" si="199"/>
        <v>0</v>
      </c>
      <c r="BV90" s="158">
        <f t="shared" si="199"/>
        <v>0</v>
      </c>
      <c r="BW90" s="159">
        <f>+SUM(BW91:BW95)</f>
        <v>637740489</v>
      </c>
      <c r="BX90" s="157">
        <f t="shared" si="199"/>
        <v>60233207</v>
      </c>
      <c r="BY90" s="157">
        <f t="shared" si="199"/>
        <v>87961400</v>
      </c>
      <c r="BZ90" s="159">
        <f t="shared" si="199"/>
        <v>137428068</v>
      </c>
      <c r="CA90" s="159">
        <f t="shared" si="199"/>
        <v>108475198</v>
      </c>
      <c r="CB90" s="159">
        <f>+SUM(CB91:CB95)</f>
        <v>104872322</v>
      </c>
      <c r="CC90" s="159">
        <f t="shared" si="199"/>
        <v>138770294</v>
      </c>
      <c r="CD90" s="159">
        <f t="shared" si="199"/>
        <v>0</v>
      </c>
      <c r="CE90" s="159">
        <f t="shared" si="199"/>
        <v>0</v>
      </c>
      <c r="CF90" s="159">
        <f t="shared" si="199"/>
        <v>0</v>
      </c>
      <c r="CG90" s="159">
        <f t="shared" si="199"/>
        <v>0</v>
      </c>
      <c r="CH90" s="159">
        <f t="shared" si="199"/>
        <v>0</v>
      </c>
      <c r="CI90" s="159">
        <f t="shared" si="199"/>
        <v>0</v>
      </c>
      <c r="CJ90" s="158">
        <f t="shared" si="199"/>
        <v>637740489</v>
      </c>
      <c r="CK90" s="159">
        <f t="shared" si="199"/>
        <v>0</v>
      </c>
      <c r="CL90" s="157">
        <f t="shared" si="199"/>
        <v>815435683</v>
      </c>
      <c r="CM90" s="157">
        <f t="shared" si="199"/>
        <v>0</v>
      </c>
      <c r="CN90" s="157">
        <f t="shared" si="199"/>
        <v>0</v>
      </c>
      <c r="CO90" s="161">
        <f t="shared" si="162"/>
        <v>1</v>
      </c>
      <c r="CP90" s="161">
        <f t="shared" si="174"/>
        <v>0.43885972071939533</v>
      </c>
    </row>
    <row r="91" spans="1:94" s="30" customFormat="1" ht="18.75" customHeight="1" outlineLevel="2">
      <c r="A91" s="524" t="s">
        <v>734</v>
      </c>
      <c r="B91" s="45" t="s">
        <v>190</v>
      </c>
      <c r="C91" s="43" t="s">
        <v>84</v>
      </c>
      <c r="D91" s="69" t="s">
        <v>92</v>
      </c>
      <c r="E91" s="31">
        <v>183815862</v>
      </c>
      <c r="F91" s="46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>
        <f t="shared" ref="AD91:AE95" si="200">+F91+H91+J91+L91+N91+P91+R91+T91+V91+X91+Z91+AB91</f>
        <v>0</v>
      </c>
      <c r="AE91" s="40">
        <f t="shared" si="200"/>
        <v>0</v>
      </c>
      <c r="AF91" s="29"/>
      <c r="AG91" s="31">
        <f t="shared" si="147"/>
        <v>183815862</v>
      </c>
      <c r="AH91" s="28"/>
      <c r="AI91" s="150">
        <f t="shared" si="179"/>
        <v>183815862</v>
      </c>
      <c r="AJ91" s="31">
        <f>+AG91-AH91</f>
        <v>183815862</v>
      </c>
      <c r="AK91" s="31">
        <v>183815862</v>
      </c>
      <c r="AL91" s="384">
        <v>0</v>
      </c>
      <c r="AM91" s="384">
        <v>0</v>
      </c>
      <c r="AN91" s="384">
        <v>0</v>
      </c>
      <c r="AO91" s="385">
        <v>0</v>
      </c>
      <c r="AP91" s="31">
        <v>0</v>
      </c>
      <c r="AQ91" s="31"/>
      <c r="AR91" s="41"/>
      <c r="AS91" s="41"/>
      <c r="AT91" s="41"/>
      <c r="AU91" s="180"/>
      <c r="AV91" s="137"/>
      <c r="AW91" s="31">
        <f>+SUM(AK91:AV91)</f>
        <v>183815862</v>
      </c>
      <c r="AX91" s="31">
        <v>8446998</v>
      </c>
      <c r="AY91" s="31">
        <v>6630745</v>
      </c>
      <c r="AZ91" s="38">
        <v>9553002</v>
      </c>
      <c r="BA91" s="47">
        <v>7423806</v>
      </c>
      <c r="BB91" s="41">
        <v>13080174</v>
      </c>
      <c r="BC91" s="41">
        <v>15419528</v>
      </c>
      <c r="BD91" s="41"/>
      <c r="BE91" s="41"/>
      <c r="BF91" s="41"/>
      <c r="BG91" s="41"/>
      <c r="BH91" s="41"/>
      <c r="BI91" s="137"/>
      <c r="BJ91" s="31">
        <f t="shared" ref="BJ91:BJ95" si="201">+SUM(AX91:BI91)</f>
        <v>60554253</v>
      </c>
      <c r="BK91" s="35">
        <v>8446998</v>
      </c>
      <c r="BL91" s="39">
        <v>6029507</v>
      </c>
      <c r="BM91" s="39">
        <v>10154240</v>
      </c>
      <c r="BN91" s="39">
        <v>7423806</v>
      </c>
      <c r="BO91" s="39">
        <v>13075174</v>
      </c>
      <c r="BP91" s="39">
        <v>15424528</v>
      </c>
      <c r="BQ91" s="39"/>
      <c r="BR91" s="39"/>
      <c r="BS91" s="39"/>
      <c r="BT91" s="39"/>
      <c r="BU91" s="41"/>
      <c r="BV91" s="137"/>
      <c r="BW91" s="31">
        <f t="shared" ref="BW91:BW95" si="202">+SUM(BK91:BV91)</f>
        <v>60554253</v>
      </c>
      <c r="BX91" s="39">
        <v>8315177</v>
      </c>
      <c r="BY91" s="39">
        <v>5551863</v>
      </c>
      <c r="BZ91" s="39">
        <v>10763705</v>
      </c>
      <c r="CA91" s="39">
        <v>7423806</v>
      </c>
      <c r="CB91" s="39">
        <v>13075174</v>
      </c>
      <c r="CC91" s="39">
        <v>15424528</v>
      </c>
      <c r="CD91" s="39"/>
      <c r="CE91" s="39"/>
      <c r="CF91" s="39"/>
      <c r="CG91" s="39"/>
      <c r="CH91" s="39"/>
      <c r="CI91" s="137"/>
      <c r="CJ91" s="32">
        <f t="shared" ref="CJ91:CJ95" si="203">+SUM(BX91:CI91)</f>
        <v>60554253</v>
      </c>
      <c r="CK91" s="31">
        <f t="shared" ref="CK91:CK95" si="204">+AJ91-AW91</f>
        <v>0</v>
      </c>
      <c r="CL91" s="34">
        <f t="shared" ref="CL91:CL95" si="205">+AW91-BJ91</f>
        <v>123261609</v>
      </c>
      <c r="CM91" s="34">
        <f t="shared" ref="CM91:CM95" si="206">+BJ91-BW91</f>
        <v>0</v>
      </c>
      <c r="CN91" s="34">
        <f t="shared" ref="CN91:CN95" si="207">+BW91-CJ91</f>
        <v>0</v>
      </c>
      <c r="CO91" s="87">
        <f t="shared" si="162"/>
        <v>1</v>
      </c>
      <c r="CP91" s="87">
        <f t="shared" si="174"/>
        <v>0.32942887703564994</v>
      </c>
    </row>
    <row r="92" spans="1:94" s="27" customFormat="1" ht="18.75" customHeight="1" outlineLevel="2">
      <c r="A92" s="524" t="s">
        <v>735</v>
      </c>
      <c r="B92" s="45" t="s">
        <v>191</v>
      </c>
      <c r="C92" s="43" t="s">
        <v>84</v>
      </c>
      <c r="D92" s="69" t="s">
        <v>93</v>
      </c>
      <c r="E92" s="31">
        <v>1012359648</v>
      </c>
      <c r="F92" s="44"/>
      <c r="G92" s="39"/>
      <c r="H92" s="39"/>
      <c r="I92" s="39"/>
      <c r="J92" s="39"/>
      <c r="K92" s="39"/>
      <c r="L92" s="39"/>
      <c r="M92" s="39"/>
      <c r="N92" s="39">
        <v>200000000</v>
      </c>
      <c r="O92" s="39"/>
      <c r="P92" s="39">
        <v>18349338</v>
      </c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>
        <f t="shared" si="200"/>
        <v>218349338</v>
      </c>
      <c r="AE92" s="39">
        <f t="shared" si="200"/>
        <v>0</v>
      </c>
      <c r="AF92" s="36"/>
      <c r="AG92" s="31">
        <f t="shared" si="147"/>
        <v>794010310</v>
      </c>
      <c r="AH92" s="34"/>
      <c r="AI92" s="136">
        <f t="shared" si="179"/>
        <v>794010310</v>
      </c>
      <c r="AJ92" s="38">
        <f>+AG92-AH92</f>
        <v>794010310</v>
      </c>
      <c r="AK92" s="31">
        <v>794010310</v>
      </c>
      <c r="AL92" s="384">
        <v>0</v>
      </c>
      <c r="AM92" s="384">
        <v>0</v>
      </c>
      <c r="AN92" s="384">
        <v>0</v>
      </c>
      <c r="AO92" s="385">
        <v>0</v>
      </c>
      <c r="AP92" s="31">
        <v>0</v>
      </c>
      <c r="AQ92" s="31"/>
      <c r="AR92" s="41"/>
      <c r="AS92" s="41"/>
      <c r="AT92" s="41"/>
      <c r="AU92" s="180"/>
      <c r="AV92" s="137"/>
      <c r="AW92" s="31">
        <f>+SUM(AK92:AV92)</f>
        <v>794010310</v>
      </c>
      <c r="AX92" s="31">
        <v>47428829</v>
      </c>
      <c r="AY92" s="31">
        <v>68497076</v>
      </c>
      <c r="AZ92" s="38">
        <v>66305861</v>
      </c>
      <c r="BA92" s="47">
        <v>67645681</v>
      </c>
      <c r="BB92" s="41">
        <v>61194899</v>
      </c>
      <c r="BC92" s="41">
        <v>92132896</v>
      </c>
      <c r="BD92" s="41"/>
      <c r="BE92" s="41"/>
      <c r="BF92" s="41"/>
      <c r="BG92" s="41"/>
      <c r="BH92" s="41"/>
      <c r="BI92" s="137"/>
      <c r="BJ92" s="31">
        <f t="shared" si="201"/>
        <v>403205242</v>
      </c>
      <c r="BK92" s="35">
        <v>47428829</v>
      </c>
      <c r="BL92" s="39">
        <v>54487575</v>
      </c>
      <c r="BM92" s="39">
        <v>80315362</v>
      </c>
      <c r="BN92" s="39">
        <v>67645681</v>
      </c>
      <c r="BO92" s="39">
        <v>61194899</v>
      </c>
      <c r="BP92" s="39">
        <v>92132896</v>
      </c>
      <c r="BQ92" s="39"/>
      <c r="BR92" s="39"/>
      <c r="BS92" s="39"/>
      <c r="BT92" s="39"/>
      <c r="BU92" s="41"/>
      <c r="BV92" s="137"/>
      <c r="BW92" s="31">
        <f t="shared" si="202"/>
        <v>403205242</v>
      </c>
      <c r="BX92" s="39">
        <v>41003987</v>
      </c>
      <c r="BY92" s="39">
        <v>58461683</v>
      </c>
      <c r="BZ92" s="39">
        <v>82766096</v>
      </c>
      <c r="CA92" s="39">
        <v>67645681</v>
      </c>
      <c r="CB92" s="39">
        <v>61194899</v>
      </c>
      <c r="CC92" s="39">
        <v>92132896</v>
      </c>
      <c r="CD92" s="39"/>
      <c r="CE92" s="39"/>
      <c r="CF92" s="39"/>
      <c r="CG92" s="39"/>
      <c r="CH92" s="39"/>
      <c r="CI92" s="137"/>
      <c r="CJ92" s="32">
        <f t="shared" si="203"/>
        <v>403205242</v>
      </c>
      <c r="CK92" s="31">
        <f t="shared" si="204"/>
        <v>0</v>
      </c>
      <c r="CL92" s="34">
        <f t="shared" si="205"/>
        <v>390805068</v>
      </c>
      <c r="CM92" s="34">
        <f t="shared" si="206"/>
        <v>0</v>
      </c>
      <c r="CN92" s="34">
        <f t="shared" si="207"/>
        <v>0</v>
      </c>
      <c r="CO92" s="87">
        <f t="shared" si="162"/>
        <v>1</v>
      </c>
      <c r="CP92" s="87">
        <f t="shared" si="174"/>
        <v>0.5078085724100988</v>
      </c>
    </row>
    <row r="93" spans="1:94" s="27" customFormat="1" ht="18.75" customHeight="1" outlineLevel="2">
      <c r="A93" s="524" t="s">
        <v>736</v>
      </c>
      <c r="B93" s="45" t="s">
        <v>192</v>
      </c>
      <c r="C93" s="43" t="s">
        <v>84</v>
      </c>
      <c r="D93" s="69" t="s">
        <v>94</v>
      </c>
      <c r="E93" s="31">
        <v>350000</v>
      </c>
      <c r="F93" s="44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>
        <f t="shared" si="200"/>
        <v>0</v>
      </c>
      <c r="AE93" s="39">
        <f t="shared" si="200"/>
        <v>0</v>
      </c>
      <c r="AF93" s="36"/>
      <c r="AG93" s="31">
        <f t="shared" si="147"/>
        <v>350000</v>
      </c>
      <c r="AH93" s="34"/>
      <c r="AI93" s="136">
        <f t="shared" si="179"/>
        <v>350000</v>
      </c>
      <c r="AJ93" s="38">
        <f>+AG93-AH93</f>
        <v>350000</v>
      </c>
      <c r="AK93" s="31">
        <v>350000</v>
      </c>
      <c r="AL93" s="384">
        <v>0</v>
      </c>
      <c r="AM93" s="384">
        <v>0</v>
      </c>
      <c r="AN93" s="384">
        <v>0</v>
      </c>
      <c r="AO93" s="385">
        <v>0</v>
      </c>
      <c r="AP93" s="31">
        <v>0</v>
      </c>
      <c r="AQ93" s="31"/>
      <c r="AR93" s="41"/>
      <c r="AS93" s="41"/>
      <c r="AT93" s="41"/>
      <c r="AU93" s="180"/>
      <c r="AV93" s="137"/>
      <c r="AW93" s="31">
        <f>+SUM(AK93:AV93)</f>
        <v>350000</v>
      </c>
      <c r="AX93" s="31">
        <v>4379</v>
      </c>
      <c r="AY93" s="31">
        <v>4352</v>
      </c>
      <c r="AZ93" s="38">
        <v>4361</v>
      </c>
      <c r="BA93" s="47">
        <v>4408</v>
      </c>
      <c r="BB93" s="41">
        <v>4428</v>
      </c>
      <c r="BC93" s="41">
        <v>28811</v>
      </c>
      <c r="BD93" s="41"/>
      <c r="BE93" s="41"/>
      <c r="BF93" s="41"/>
      <c r="BG93" s="41"/>
      <c r="BH93" s="41"/>
      <c r="BI93" s="137"/>
      <c r="BJ93" s="31">
        <f t="shared" si="201"/>
        <v>50739</v>
      </c>
      <c r="BK93" s="35">
        <v>4379</v>
      </c>
      <c r="BL93" s="39">
        <v>4352</v>
      </c>
      <c r="BM93" s="39">
        <v>4361</v>
      </c>
      <c r="BN93" s="39">
        <v>4408</v>
      </c>
      <c r="BO93" s="39">
        <v>4428</v>
      </c>
      <c r="BP93" s="39">
        <v>28811</v>
      </c>
      <c r="BQ93" s="39"/>
      <c r="BR93" s="39"/>
      <c r="BS93" s="39"/>
      <c r="BT93" s="39"/>
      <c r="BU93" s="41"/>
      <c r="BV93" s="137"/>
      <c r="BW93" s="31">
        <f t="shared" si="202"/>
        <v>50739</v>
      </c>
      <c r="BX93" s="39">
        <v>4379</v>
      </c>
      <c r="BY93" s="39">
        <v>4352</v>
      </c>
      <c r="BZ93" s="39">
        <v>4361</v>
      </c>
      <c r="CA93" s="39">
        <v>4408</v>
      </c>
      <c r="CB93" s="39">
        <v>4428</v>
      </c>
      <c r="CC93" s="39">
        <v>28811</v>
      </c>
      <c r="CD93" s="39"/>
      <c r="CE93" s="39"/>
      <c r="CF93" s="39"/>
      <c r="CG93" s="39"/>
      <c r="CH93" s="39"/>
      <c r="CI93" s="137"/>
      <c r="CJ93" s="32">
        <f t="shared" si="203"/>
        <v>50739</v>
      </c>
      <c r="CK93" s="31">
        <f t="shared" si="204"/>
        <v>0</v>
      </c>
      <c r="CL93" s="34">
        <f t="shared" si="205"/>
        <v>299261</v>
      </c>
      <c r="CM93" s="34">
        <f t="shared" si="206"/>
        <v>0</v>
      </c>
      <c r="CN93" s="34">
        <f t="shared" si="207"/>
        <v>0</v>
      </c>
      <c r="CO93" s="87">
        <f t="shared" si="162"/>
        <v>1</v>
      </c>
      <c r="CP93" s="87">
        <f t="shared" si="174"/>
        <v>0.14496857142857142</v>
      </c>
    </row>
    <row r="94" spans="1:94" s="27" customFormat="1" ht="18.75" customHeight="1" outlineLevel="2">
      <c r="A94" s="524" t="s">
        <v>737</v>
      </c>
      <c r="B94" s="45" t="s">
        <v>193</v>
      </c>
      <c r="C94" s="43" t="s">
        <v>84</v>
      </c>
      <c r="D94" s="69" t="s">
        <v>95</v>
      </c>
      <c r="E94" s="31">
        <v>195000000</v>
      </c>
      <c r="F94" s="44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>
        <f t="shared" si="200"/>
        <v>0</v>
      </c>
      <c r="AE94" s="39">
        <f t="shared" si="200"/>
        <v>0</v>
      </c>
      <c r="AF94" s="36"/>
      <c r="AG94" s="31">
        <f t="shared" si="147"/>
        <v>195000000</v>
      </c>
      <c r="AH94" s="34"/>
      <c r="AI94" s="136">
        <f t="shared" si="179"/>
        <v>195000000</v>
      </c>
      <c r="AJ94" s="38">
        <f>+AG94-AH94</f>
        <v>195000000</v>
      </c>
      <c r="AK94" s="31">
        <v>195000000</v>
      </c>
      <c r="AL94" s="384">
        <v>0</v>
      </c>
      <c r="AM94" s="384">
        <v>0</v>
      </c>
      <c r="AN94" s="384">
        <v>0</v>
      </c>
      <c r="AO94" s="385">
        <v>0</v>
      </c>
      <c r="AP94" s="31">
        <v>0</v>
      </c>
      <c r="AQ94" s="31"/>
      <c r="AR94" s="41"/>
      <c r="AS94" s="41"/>
      <c r="AT94" s="41"/>
      <c r="AU94" s="180"/>
      <c r="AV94" s="137"/>
      <c r="AW94" s="31">
        <f>+SUM(AK94:AV94)</f>
        <v>195000000</v>
      </c>
      <c r="AX94" s="31">
        <v>9409838</v>
      </c>
      <c r="AY94" s="31">
        <v>12079018</v>
      </c>
      <c r="AZ94" s="38">
        <v>11103413</v>
      </c>
      <c r="BA94" s="47">
        <v>12962607</v>
      </c>
      <c r="BB94" s="41">
        <v>12945743</v>
      </c>
      <c r="BC94" s="41">
        <v>12820252</v>
      </c>
      <c r="BD94" s="41"/>
      <c r="BE94" s="41"/>
      <c r="BF94" s="401"/>
      <c r="BG94" s="41"/>
      <c r="BH94" s="41"/>
      <c r="BI94" s="137"/>
      <c r="BJ94" s="31">
        <f t="shared" si="201"/>
        <v>71320871</v>
      </c>
      <c r="BK94" s="35">
        <v>9409838</v>
      </c>
      <c r="BL94" s="39">
        <v>12079018</v>
      </c>
      <c r="BM94" s="39">
        <v>11103413</v>
      </c>
      <c r="BN94" s="39">
        <v>12962607</v>
      </c>
      <c r="BO94" s="39">
        <v>12945743</v>
      </c>
      <c r="BP94" s="39">
        <v>12820252</v>
      </c>
      <c r="BQ94" s="39"/>
      <c r="BR94" s="39"/>
      <c r="BS94" s="39"/>
      <c r="BT94" s="39"/>
      <c r="BU94" s="41"/>
      <c r="BV94" s="137"/>
      <c r="BW94" s="31">
        <f t="shared" si="202"/>
        <v>71320871</v>
      </c>
      <c r="BX94" s="39">
        <v>646878</v>
      </c>
      <c r="BY94" s="39">
        <v>8762960</v>
      </c>
      <c r="BZ94" s="39">
        <v>23182431</v>
      </c>
      <c r="CA94" s="39">
        <v>12962607</v>
      </c>
      <c r="CB94" s="39">
        <v>12945743</v>
      </c>
      <c r="CC94" s="39">
        <v>12820252</v>
      </c>
      <c r="CD94" s="39"/>
      <c r="CE94" s="39"/>
      <c r="CF94" s="39"/>
      <c r="CG94" s="39"/>
      <c r="CH94" s="39"/>
      <c r="CI94" s="137"/>
      <c r="CJ94" s="32">
        <f t="shared" si="203"/>
        <v>71320871</v>
      </c>
      <c r="CK94" s="31">
        <f t="shared" si="204"/>
        <v>0</v>
      </c>
      <c r="CL94" s="34">
        <f t="shared" si="205"/>
        <v>123679129</v>
      </c>
      <c r="CM94" s="34">
        <f t="shared" si="206"/>
        <v>0</v>
      </c>
      <c r="CN94" s="34">
        <f t="shared" si="207"/>
        <v>0</v>
      </c>
      <c r="CO94" s="87">
        <f t="shared" si="162"/>
        <v>1</v>
      </c>
      <c r="CP94" s="87">
        <f t="shared" si="174"/>
        <v>0.36574805641025643</v>
      </c>
    </row>
    <row r="95" spans="1:94" s="27" customFormat="1" ht="18.75" customHeight="1" outlineLevel="2">
      <c r="A95" s="524" t="s">
        <v>738</v>
      </c>
      <c r="B95" s="45" t="s">
        <v>194</v>
      </c>
      <c r="C95" s="43" t="s">
        <v>84</v>
      </c>
      <c r="D95" s="69" t="s">
        <v>96</v>
      </c>
      <c r="E95" s="31">
        <v>280000000</v>
      </c>
      <c r="F95" s="44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>
        <f t="shared" si="200"/>
        <v>0</v>
      </c>
      <c r="AE95" s="39">
        <f t="shared" si="200"/>
        <v>0</v>
      </c>
      <c r="AF95" s="36"/>
      <c r="AG95" s="31">
        <f t="shared" si="147"/>
        <v>280000000</v>
      </c>
      <c r="AH95" s="34"/>
      <c r="AI95" s="136">
        <f t="shared" si="179"/>
        <v>280000000</v>
      </c>
      <c r="AJ95" s="38">
        <f>+AG95-AH95</f>
        <v>280000000</v>
      </c>
      <c r="AK95" s="31">
        <v>280000000</v>
      </c>
      <c r="AL95" s="384">
        <v>0</v>
      </c>
      <c r="AM95" s="384">
        <v>0</v>
      </c>
      <c r="AN95" s="384">
        <v>0</v>
      </c>
      <c r="AO95" s="385">
        <v>0</v>
      </c>
      <c r="AP95" s="31">
        <v>0</v>
      </c>
      <c r="AQ95" s="31"/>
      <c r="AR95" s="41"/>
      <c r="AS95" s="41"/>
      <c r="AT95" s="41"/>
      <c r="AU95" s="180"/>
      <c r="AV95" s="137"/>
      <c r="AW95" s="31">
        <f>+SUM(AK95:AV95)</f>
        <v>280000000</v>
      </c>
      <c r="AX95" s="31">
        <v>10666324</v>
      </c>
      <c r="AY95" s="31">
        <v>15101787</v>
      </c>
      <c r="AZ95" s="38">
        <v>20386692</v>
      </c>
      <c r="BA95" s="47">
        <v>20438696</v>
      </c>
      <c r="BB95" s="41">
        <v>17652078</v>
      </c>
      <c r="BC95" s="41">
        <v>18363807</v>
      </c>
      <c r="BD95" s="41"/>
      <c r="BE95" s="41"/>
      <c r="BF95" s="41"/>
      <c r="BG95" s="41"/>
      <c r="BH95" s="41"/>
      <c r="BI95" s="137"/>
      <c r="BJ95" s="31">
        <f t="shared" si="201"/>
        <v>102609384</v>
      </c>
      <c r="BK95" s="35">
        <v>10666324</v>
      </c>
      <c r="BL95" s="39">
        <v>14866336</v>
      </c>
      <c r="BM95" s="39">
        <v>20622143</v>
      </c>
      <c r="BN95" s="39">
        <v>20438696</v>
      </c>
      <c r="BO95" s="39">
        <v>17652078</v>
      </c>
      <c r="BP95" s="39">
        <v>18363807</v>
      </c>
      <c r="BQ95" s="39"/>
      <c r="BR95" s="39"/>
      <c r="BS95" s="39"/>
      <c r="BT95" s="39"/>
      <c r="BU95" s="41"/>
      <c r="BV95" s="137"/>
      <c r="BW95" s="31">
        <f t="shared" si="202"/>
        <v>102609384</v>
      </c>
      <c r="BX95" s="39">
        <v>10262786</v>
      </c>
      <c r="BY95" s="39">
        <v>15180542</v>
      </c>
      <c r="BZ95" s="39">
        <v>20711475</v>
      </c>
      <c r="CA95" s="39">
        <v>20438696</v>
      </c>
      <c r="CB95" s="39">
        <v>17652078</v>
      </c>
      <c r="CC95" s="39">
        <v>18363807</v>
      </c>
      <c r="CD95" s="39"/>
      <c r="CE95" s="39"/>
      <c r="CF95" s="39"/>
      <c r="CG95" s="39"/>
      <c r="CH95" s="39"/>
      <c r="CI95" s="137"/>
      <c r="CJ95" s="32">
        <f t="shared" si="203"/>
        <v>102609384</v>
      </c>
      <c r="CK95" s="31">
        <f t="shared" si="204"/>
        <v>0</v>
      </c>
      <c r="CL95" s="34">
        <f t="shared" si="205"/>
        <v>177390616</v>
      </c>
      <c r="CM95" s="34">
        <f t="shared" si="206"/>
        <v>0</v>
      </c>
      <c r="CN95" s="34">
        <f t="shared" si="207"/>
        <v>0</v>
      </c>
      <c r="CO95" s="87">
        <f t="shared" si="162"/>
        <v>1</v>
      </c>
      <c r="CP95" s="87">
        <f t="shared" si="174"/>
        <v>0.36646208571428573</v>
      </c>
    </row>
    <row r="96" spans="1:94" s="68" customFormat="1" ht="20.25" customHeight="1" outlineLevel="1">
      <c r="A96" s="339"/>
      <c r="B96" s="155" t="s">
        <v>256</v>
      </c>
      <c r="C96" s="156" t="s">
        <v>84</v>
      </c>
      <c r="D96" s="131" t="s">
        <v>257</v>
      </c>
      <c r="E96" s="159">
        <f>+SUM(E97:E99)</f>
        <v>597250000</v>
      </c>
      <c r="F96" s="225">
        <f t="shared" ref="F96:BQ96" si="208">+SUM(F97:F99)</f>
        <v>0</v>
      </c>
      <c r="G96" s="162">
        <f t="shared" ref="G96:AC96" si="209">+SUM(G97:G99)</f>
        <v>0</v>
      </c>
      <c r="H96" s="162">
        <f t="shared" si="209"/>
        <v>0</v>
      </c>
      <c r="I96" s="162">
        <f t="shared" si="209"/>
        <v>0</v>
      </c>
      <c r="J96" s="162">
        <f t="shared" si="209"/>
        <v>8223589</v>
      </c>
      <c r="K96" s="162">
        <f t="shared" si="209"/>
        <v>8223589</v>
      </c>
      <c r="L96" s="162">
        <f t="shared" si="209"/>
        <v>0</v>
      </c>
      <c r="M96" s="162">
        <f t="shared" si="209"/>
        <v>0</v>
      </c>
      <c r="N96" s="162">
        <f t="shared" si="209"/>
        <v>0</v>
      </c>
      <c r="O96" s="162">
        <f t="shared" si="209"/>
        <v>0</v>
      </c>
      <c r="P96" s="162">
        <f t="shared" si="209"/>
        <v>0</v>
      </c>
      <c r="Q96" s="162">
        <f t="shared" si="209"/>
        <v>0</v>
      </c>
      <c r="R96" s="162">
        <f t="shared" si="209"/>
        <v>0</v>
      </c>
      <c r="S96" s="162">
        <f t="shared" si="209"/>
        <v>0</v>
      </c>
      <c r="T96" s="162">
        <f t="shared" si="209"/>
        <v>0</v>
      </c>
      <c r="U96" s="162">
        <f t="shared" si="209"/>
        <v>0</v>
      </c>
      <c r="V96" s="162">
        <f t="shared" si="209"/>
        <v>0</v>
      </c>
      <c r="W96" s="162">
        <f t="shared" si="209"/>
        <v>0</v>
      </c>
      <c r="X96" s="162">
        <f t="shared" si="209"/>
        <v>0</v>
      </c>
      <c r="Y96" s="162">
        <f t="shared" si="209"/>
        <v>0</v>
      </c>
      <c r="Z96" s="162">
        <f t="shared" si="209"/>
        <v>0</v>
      </c>
      <c r="AA96" s="162">
        <f t="shared" si="209"/>
        <v>0</v>
      </c>
      <c r="AB96" s="162">
        <f t="shared" si="209"/>
        <v>0</v>
      </c>
      <c r="AC96" s="162">
        <f t="shared" si="209"/>
        <v>0</v>
      </c>
      <c r="AD96" s="162">
        <f t="shared" si="208"/>
        <v>8223589</v>
      </c>
      <c r="AE96" s="162">
        <f t="shared" si="208"/>
        <v>8223589</v>
      </c>
      <c r="AF96" s="228">
        <f>+SUM(AF97:AF99)</f>
        <v>0</v>
      </c>
      <c r="AG96" s="159">
        <f t="shared" si="208"/>
        <v>597250000</v>
      </c>
      <c r="AH96" s="157">
        <f t="shared" si="208"/>
        <v>0</v>
      </c>
      <c r="AI96" s="159">
        <f t="shared" si="208"/>
        <v>575263740</v>
      </c>
      <c r="AJ96" s="159">
        <f>+SUM(AJ97:AJ99)</f>
        <v>597250000</v>
      </c>
      <c r="AK96" s="159">
        <f t="shared" si="208"/>
        <v>60826793</v>
      </c>
      <c r="AL96" s="160">
        <f t="shared" si="208"/>
        <v>0</v>
      </c>
      <c r="AM96" s="159">
        <f t="shared" si="208"/>
        <v>514436947</v>
      </c>
      <c r="AN96" s="159">
        <f t="shared" si="208"/>
        <v>0</v>
      </c>
      <c r="AO96" s="159">
        <f t="shared" si="208"/>
        <v>0</v>
      </c>
      <c r="AP96" s="159">
        <f t="shared" si="208"/>
        <v>0</v>
      </c>
      <c r="AQ96" s="159">
        <f t="shared" si="208"/>
        <v>0</v>
      </c>
      <c r="AR96" s="159">
        <f t="shared" si="208"/>
        <v>0</v>
      </c>
      <c r="AS96" s="159">
        <f t="shared" si="208"/>
        <v>0</v>
      </c>
      <c r="AT96" s="159">
        <f t="shared" si="208"/>
        <v>0</v>
      </c>
      <c r="AU96" s="181">
        <f t="shared" si="208"/>
        <v>0</v>
      </c>
      <c r="AV96" s="159">
        <f t="shared" si="208"/>
        <v>0</v>
      </c>
      <c r="AW96" s="159">
        <f t="shared" si="208"/>
        <v>575263740</v>
      </c>
      <c r="AX96" s="157">
        <f t="shared" si="208"/>
        <v>0</v>
      </c>
      <c r="AY96" s="160">
        <f t="shared" si="208"/>
        <v>60826793</v>
      </c>
      <c r="AZ96" s="159">
        <f t="shared" si="208"/>
        <v>0</v>
      </c>
      <c r="BA96" s="157">
        <f t="shared" si="208"/>
        <v>513959705</v>
      </c>
      <c r="BB96" s="159">
        <f t="shared" si="208"/>
        <v>0</v>
      </c>
      <c r="BC96" s="159">
        <f t="shared" si="208"/>
        <v>0</v>
      </c>
      <c r="BD96" s="159">
        <f t="shared" si="208"/>
        <v>0</v>
      </c>
      <c r="BE96" s="159">
        <f t="shared" si="208"/>
        <v>0</v>
      </c>
      <c r="BF96" s="159">
        <f t="shared" si="208"/>
        <v>0</v>
      </c>
      <c r="BG96" s="159">
        <f t="shared" si="208"/>
        <v>0</v>
      </c>
      <c r="BH96" s="159">
        <f t="shared" si="208"/>
        <v>0</v>
      </c>
      <c r="BI96" s="158">
        <f t="shared" si="208"/>
        <v>0</v>
      </c>
      <c r="BJ96" s="159">
        <f t="shared" si="208"/>
        <v>574786498</v>
      </c>
      <c r="BK96" s="157">
        <f t="shared" si="208"/>
        <v>0</v>
      </c>
      <c r="BL96" s="160">
        <f t="shared" si="208"/>
        <v>0</v>
      </c>
      <c r="BM96" s="159">
        <f t="shared" si="208"/>
        <v>0</v>
      </c>
      <c r="BN96" s="157">
        <f t="shared" si="208"/>
        <v>50113740</v>
      </c>
      <c r="BO96" s="159">
        <f t="shared" si="208"/>
        <v>0</v>
      </c>
      <c r="BP96" s="159">
        <f t="shared" si="208"/>
        <v>524672758</v>
      </c>
      <c r="BQ96" s="159">
        <f t="shared" si="208"/>
        <v>0</v>
      </c>
      <c r="BR96" s="159">
        <f t="shared" ref="BR96:CN96" si="210">+SUM(BR97:BR99)</f>
        <v>0</v>
      </c>
      <c r="BS96" s="159">
        <f t="shared" si="210"/>
        <v>0</v>
      </c>
      <c r="BT96" s="159">
        <v>0</v>
      </c>
      <c r="BU96" s="159">
        <f t="shared" si="210"/>
        <v>0</v>
      </c>
      <c r="BV96" s="158">
        <f t="shared" si="210"/>
        <v>0</v>
      </c>
      <c r="BW96" s="159">
        <f t="shared" si="210"/>
        <v>574786498</v>
      </c>
      <c r="BX96" s="157">
        <f t="shared" si="210"/>
        <v>0</v>
      </c>
      <c r="BY96" s="157">
        <f t="shared" si="210"/>
        <v>0</v>
      </c>
      <c r="BZ96" s="159">
        <f t="shared" si="210"/>
        <v>0</v>
      </c>
      <c r="CA96" s="159">
        <f t="shared" si="210"/>
        <v>50113740</v>
      </c>
      <c r="CB96" s="159">
        <f t="shared" si="210"/>
        <v>0</v>
      </c>
      <c r="CC96" s="159">
        <f t="shared" si="210"/>
        <v>524672758</v>
      </c>
      <c r="CD96" s="159">
        <f t="shared" si="210"/>
        <v>0</v>
      </c>
      <c r="CE96" s="159">
        <f t="shared" si="210"/>
        <v>0</v>
      </c>
      <c r="CF96" s="159">
        <f t="shared" si="210"/>
        <v>0</v>
      </c>
      <c r="CG96" s="159">
        <f t="shared" si="210"/>
        <v>0</v>
      </c>
      <c r="CH96" s="159">
        <f t="shared" si="210"/>
        <v>0</v>
      </c>
      <c r="CI96" s="159">
        <f t="shared" si="210"/>
        <v>0</v>
      </c>
      <c r="CJ96" s="158">
        <f t="shared" si="210"/>
        <v>574786498</v>
      </c>
      <c r="CK96" s="159">
        <f t="shared" si="210"/>
        <v>21986260</v>
      </c>
      <c r="CL96" s="157">
        <f t="shared" si="210"/>
        <v>477242</v>
      </c>
      <c r="CM96" s="157">
        <f t="shared" si="210"/>
        <v>0</v>
      </c>
      <c r="CN96" s="157">
        <f t="shared" si="210"/>
        <v>0</v>
      </c>
      <c r="CO96" s="161">
        <f t="shared" si="162"/>
        <v>0.96318750941816655</v>
      </c>
      <c r="CP96" s="161">
        <f t="shared" si="174"/>
        <v>0.96238844370029297</v>
      </c>
    </row>
    <row r="97" spans="1:94" s="27" customFormat="1" ht="18" customHeight="1" outlineLevel="2">
      <c r="A97" s="524" t="s">
        <v>739</v>
      </c>
      <c r="B97" s="45" t="s">
        <v>195</v>
      </c>
      <c r="C97" s="43" t="s">
        <v>84</v>
      </c>
      <c r="D97" s="69" t="s">
        <v>97</v>
      </c>
      <c r="E97" s="31">
        <v>72100000</v>
      </c>
      <c r="F97" s="44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>
        <f t="shared" ref="AD97:AE99" si="211">+F97+H97+J97+L97+N97+P97+R97+T97+V97+X97+Z97+AB97</f>
        <v>0</v>
      </c>
      <c r="AE97" s="39">
        <f t="shared" si="211"/>
        <v>0</v>
      </c>
      <c r="AF97" s="36"/>
      <c r="AG97" s="31">
        <f t="shared" si="147"/>
        <v>72100000</v>
      </c>
      <c r="AH97" s="34"/>
      <c r="AI97" s="136">
        <f t="shared" si="179"/>
        <v>50113740</v>
      </c>
      <c r="AJ97" s="38">
        <f>+AG97-AH97</f>
        <v>72100000</v>
      </c>
      <c r="AK97" s="31">
        <v>0</v>
      </c>
      <c r="AL97" s="31">
        <v>0</v>
      </c>
      <c r="AM97" s="31">
        <v>50113740</v>
      </c>
      <c r="AN97" s="31">
        <v>0</v>
      </c>
      <c r="AO97" s="31">
        <v>0</v>
      </c>
      <c r="AP97" s="31">
        <v>0</v>
      </c>
      <c r="AQ97" s="31"/>
      <c r="AR97" s="41"/>
      <c r="AS97" s="41"/>
      <c r="AT97" s="41"/>
      <c r="AU97" s="180"/>
      <c r="AV97" s="137"/>
      <c r="AW97" s="31">
        <f>+SUM(AK97:AV97)</f>
        <v>50113740</v>
      </c>
      <c r="AX97" s="31">
        <v>0</v>
      </c>
      <c r="AY97" s="31">
        <v>0</v>
      </c>
      <c r="AZ97" s="38">
        <v>0</v>
      </c>
      <c r="BA97" s="47">
        <v>50113740</v>
      </c>
      <c r="BB97" s="41">
        <v>0</v>
      </c>
      <c r="BC97" s="41">
        <v>0</v>
      </c>
      <c r="BD97" s="41"/>
      <c r="BE97" s="41"/>
      <c r="BF97" s="41"/>
      <c r="BG97" s="41"/>
      <c r="BH97" s="41"/>
      <c r="BI97" s="137"/>
      <c r="BJ97" s="31">
        <f t="shared" ref="BJ97:BJ99" si="212">+SUM(AX97:BI97)</f>
        <v>50113740</v>
      </c>
      <c r="BK97" s="35">
        <v>0</v>
      </c>
      <c r="BL97" s="39">
        <v>0</v>
      </c>
      <c r="BM97" s="39">
        <v>0</v>
      </c>
      <c r="BN97" s="39">
        <v>50113740</v>
      </c>
      <c r="BO97" s="39">
        <v>0</v>
      </c>
      <c r="BP97" s="39">
        <v>0</v>
      </c>
      <c r="BQ97" s="39"/>
      <c r="BR97" s="39"/>
      <c r="BS97" s="39"/>
      <c r="BT97" s="39"/>
      <c r="BU97" s="41"/>
      <c r="BV97" s="137"/>
      <c r="BW97" s="31">
        <f t="shared" ref="BW97:BW99" si="213">+SUM(BK97:BV97)</f>
        <v>50113740</v>
      </c>
      <c r="BX97" s="39">
        <v>0</v>
      </c>
      <c r="BY97" s="39">
        <v>0</v>
      </c>
      <c r="BZ97" s="39">
        <v>0</v>
      </c>
      <c r="CA97" s="39">
        <v>50113740</v>
      </c>
      <c r="CB97" s="39">
        <v>0</v>
      </c>
      <c r="CC97" s="39">
        <v>0</v>
      </c>
      <c r="CD97" s="39"/>
      <c r="CE97" s="39"/>
      <c r="CF97" s="39"/>
      <c r="CG97" s="39"/>
      <c r="CH97" s="39"/>
      <c r="CI97" s="137"/>
      <c r="CJ97" s="32">
        <f t="shared" ref="CJ97:CJ99" si="214">+SUM(BX97:CI97)</f>
        <v>50113740</v>
      </c>
      <c r="CK97" s="31">
        <f t="shared" ref="CK97:CK99" si="215">+AJ97-AW97</f>
        <v>21986260</v>
      </c>
      <c r="CL97" s="34">
        <f t="shared" ref="CL97:CL99" si="216">+AW97-BJ97</f>
        <v>0</v>
      </c>
      <c r="CM97" s="34">
        <f t="shared" ref="CM97:CM99" si="217">+BJ97-BW97</f>
        <v>0</v>
      </c>
      <c r="CN97" s="34">
        <f t="shared" ref="CN97:CN99" si="218">+BW97-CJ97</f>
        <v>0</v>
      </c>
      <c r="CO97" s="87">
        <f t="shared" si="162"/>
        <v>0.69505880721220525</v>
      </c>
      <c r="CP97" s="87">
        <f t="shared" si="174"/>
        <v>0.69505880721220525</v>
      </c>
    </row>
    <row r="98" spans="1:94" s="30" customFormat="1" ht="18" customHeight="1" outlineLevel="2">
      <c r="A98" s="524" t="s">
        <v>740</v>
      </c>
      <c r="B98" s="45" t="s">
        <v>197</v>
      </c>
      <c r="C98" s="43" t="s">
        <v>84</v>
      </c>
      <c r="D98" s="69" t="s">
        <v>98</v>
      </c>
      <c r="E98" s="31">
        <v>5150000</v>
      </c>
      <c r="F98" s="46"/>
      <c r="G98" s="40"/>
      <c r="H98" s="40"/>
      <c r="I98" s="40"/>
      <c r="J98" s="40"/>
      <c r="K98" s="40">
        <v>8223589</v>
      </c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>
        <f t="shared" si="211"/>
        <v>0</v>
      </c>
      <c r="AE98" s="40">
        <f t="shared" si="211"/>
        <v>8223589</v>
      </c>
      <c r="AF98" s="29"/>
      <c r="AG98" s="31">
        <f t="shared" si="147"/>
        <v>13373589</v>
      </c>
      <c r="AH98" s="28"/>
      <c r="AI98" s="150">
        <f t="shared" si="179"/>
        <v>13373589</v>
      </c>
      <c r="AJ98" s="31">
        <f>+AG98-AH98</f>
        <v>13373589</v>
      </c>
      <c r="AK98" s="31">
        <v>1773589</v>
      </c>
      <c r="AL98" s="384">
        <v>0</v>
      </c>
      <c r="AM98" s="384">
        <v>11600000</v>
      </c>
      <c r="AN98" s="384">
        <v>0</v>
      </c>
      <c r="AO98" s="385">
        <v>0</v>
      </c>
      <c r="AP98" s="31">
        <v>0</v>
      </c>
      <c r="AQ98" s="31"/>
      <c r="AR98" s="41"/>
      <c r="AS98" s="41"/>
      <c r="AT98" s="41"/>
      <c r="AU98" s="180"/>
      <c r="AV98" s="137"/>
      <c r="AW98" s="31">
        <f>+SUM(AK98:AV98)</f>
        <v>13373589</v>
      </c>
      <c r="AX98" s="31">
        <v>0</v>
      </c>
      <c r="AY98" s="31">
        <v>1773589</v>
      </c>
      <c r="AZ98" s="38">
        <v>0</v>
      </c>
      <c r="BA98" s="47">
        <v>11455299</v>
      </c>
      <c r="BB98" s="41">
        <v>0</v>
      </c>
      <c r="BC98" s="41">
        <v>0</v>
      </c>
      <c r="BD98" s="41"/>
      <c r="BE98" s="41"/>
      <c r="BF98" s="41"/>
      <c r="BG98" s="41"/>
      <c r="BH98" s="41"/>
      <c r="BI98" s="137"/>
      <c r="BJ98" s="31">
        <f t="shared" si="212"/>
        <v>13228888</v>
      </c>
      <c r="BK98" s="35">
        <v>0</v>
      </c>
      <c r="BL98" s="35">
        <v>0</v>
      </c>
      <c r="BM98" s="35">
        <v>0</v>
      </c>
      <c r="BN98" s="35">
        <v>0</v>
      </c>
      <c r="BO98" s="35">
        <v>0</v>
      </c>
      <c r="BP98" s="39">
        <v>13228888</v>
      </c>
      <c r="BQ98" s="39"/>
      <c r="BR98" s="39"/>
      <c r="BS98" s="39"/>
      <c r="BT98" s="39"/>
      <c r="BU98" s="41"/>
      <c r="BV98" s="137"/>
      <c r="BW98" s="31">
        <f t="shared" si="213"/>
        <v>13228888</v>
      </c>
      <c r="BX98" s="39">
        <v>0</v>
      </c>
      <c r="BY98" s="39">
        <v>0</v>
      </c>
      <c r="BZ98" s="39">
        <v>0</v>
      </c>
      <c r="CA98" s="39">
        <v>0</v>
      </c>
      <c r="CB98" s="39">
        <v>0</v>
      </c>
      <c r="CC98" s="39">
        <v>13228888</v>
      </c>
      <c r="CD98" s="39"/>
      <c r="CE98" s="39"/>
      <c r="CF98" s="39"/>
      <c r="CG98" s="39"/>
      <c r="CH98" s="39"/>
      <c r="CI98" s="137"/>
      <c r="CJ98" s="32">
        <f t="shared" si="214"/>
        <v>13228888</v>
      </c>
      <c r="CK98" s="31">
        <f t="shared" si="215"/>
        <v>0</v>
      </c>
      <c r="CL98" s="34">
        <f t="shared" si="216"/>
        <v>144701</v>
      </c>
      <c r="CM98" s="34">
        <f t="shared" si="217"/>
        <v>0</v>
      </c>
      <c r="CN98" s="34">
        <f t="shared" si="218"/>
        <v>0</v>
      </c>
      <c r="CO98" s="87">
        <f t="shared" si="162"/>
        <v>1</v>
      </c>
      <c r="CP98" s="87">
        <f t="shared" si="174"/>
        <v>0.98918009219514669</v>
      </c>
    </row>
    <row r="99" spans="1:94" s="27" customFormat="1" ht="18" customHeight="1" outlineLevel="2">
      <c r="A99" s="524" t="s">
        <v>741</v>
      </c>
      <c r="B99" s="45" t="s">
        <v>196</v>
      </c>
      <c r="C99" s="43" t="s">
        <v>84</v>
      </c>
      <c r="D99" s="69" t="s">
        <v>100</v>
      </c>
      <c r="E99" s="31">
        <v>520000000</v>
      </c>
      <c r="F99" s="44"/>
      <c r="G99" s="39"/>
      <c r="H99" s="39"/>
      <c r="I99" s="39"/>
      <c r="J99" s="39">
        <v>8223589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>
        <f t="shared" si="211"/>
        <v>8223589</v>
      </c>
      <c r="AE99" s="39">
        <f t="shared" si="211"/>
        <v>0</v>
      </c>
      <c r="AF99" s="36"/>
      <c r="AG99" s="31">
        <f t="shared" si="147"/>
        <v>511776411</v>
      </c>
      <c r="AH99" s="34"/>
      <c r="AI99" s="136">
        <f t="shared" si="179"/>
        <v>511776411</v>
      </c>
      <c r="AJ99" s="38">
        <f>+AG99-AH99</f>
        <v>511776411</v>
      </c>
      <c r="AK99" s="31">
        <v>59053204</v>
      </c>
      <c r="AL99" s="384">
        <v>0</v>
      </c>
      <c r="AM99" s="384">
        <v>452723207</v>
      </c>
      <c r="AN99" s="384">
        <v>0</v>
      </c>
      <c r="AO99" s="385">
        <v>0</v>
      </c>
      <c r="AP99" s="31">
        <v>0</v>
      </c>
      <c r="AQ99" s="31"/>
      <c r="AR99" s="41"/>
      <c r="AS99" s="41"/>
      <c r="AT99" s="41"/>
      <c r="AU99" s="180"/>
      <c r="AV99" s="137"/>
      <c r="AW99" s="31">
        <f>+SUM(AK99:AV99)</f>
        <v>511776411</v>
      </c>
      <c r="AX99" s="31">
        <v>0</v>
      </c>
      <c r="AY99" s="31">
        <v>59053204</v>
      </c>
      <c r="AZ99" s="38">
        <v>0</v>
      </c>
      <c r="BA99" s="47">
        <v>452390666</v>
      </c>
      <c r="BB99" s="41">
        <v>0</v>
      </c>
      <c r="BC99" s="41">
        <v>0</v>
      </c>
      <c r="BD99" s="41"/>
      <c r="BE99" s="41"/>
      <c r="BF99" s="41"/>
      <c r="BG99" s="41"/>
      <c r="BH99" s="41"/>
      <c r="BI99" s="137"/>
      <c r="BJ99" s="31">
        <f t="shared" si="212"/>
        <v>511443870</v>
      </c>
      <c r="BK99" s="35">
        <v>0</v>
      </c>
      <c r="BL99" s="35">
        <v>0</v>
      </c>
      <c r="BM99" s="35">
        <v>0</v>
      </c>
      <c r="BN99" s="35">
        <v>0</v>
      </c>
      <c r="BO99" s="35">
        <v>0</v>
      </c>
      <c r="BP99" s="39">
        <v>511443870</v>
      </c>
      <c r="BQ99" s="39"/>
      <c r="BR99" s="39"/>
      <c r="BS99" s="39"/>
      <c r="BT99" s="39"/>
      <c r="BU99" s="41"/>
      <c r="BV99" s="137"/>
      <c r="BW99" s="31">
        <f t="shared" si="213"/>
        <v>511443870</v>
      </c>
      <c r="BX99" s="39">
        <v>0</v>
      </c>
      <c r="BY99" s="39">
        <v>0</v>
      </c>
      <c r="BZ99" s="39">
        <v>0</v>
      </c>
      <c r="CA99" s="39">
        <v>0</v>
      </c>
      <c r="CB99" s="39">
        <v>0</v>
      </c>
      <c r="CC99" s="39">
        <v>511443870</v>
      </c>
      <c r="CD99" s="39"/>
      <c r="CE99" s="39"/>
      <c r="CF99" s="39"/>
      <c r="CG99" s="39"/>
      <c r="CH99" s="39"/>
      <c r="CI99" s="137"/>
      <c r="CJ99" s="32">
        <f t="shared" si="214"/>
        <v>511443870</v>
      </c>
      <c r="CK99" s="31">
        <f t="shared" si="215"/>
        <v>0</v>
      </c>
      <c r="CL99" s="34">
        <f t="shared" si="216"/>
        <v>332541</v>
      </c>
      <c r="CM99" s="34">
        <f t="shared" si="217"/>
        <v>0</v>
      </c>
      <c r="CN99" s="34">
        <f t="shared" si="218"/>
        <v>0</v>
      </c>
      <c r="CO99" s="87">
        <f t="shared" si="162"/>
        <v>1</v>
      </c>
      <c r="CP99" s="87">
        <f t="shared" si="174"/>
        <v>0.99935022210314417</v>
      </c>
    </row>
    <row r="100" spans="1:94" s="68" customFormat="1" ht="21.75" customHeight="1" outlineLevel="2">
      <c r="A100" s="339"/>
      <c r="B100" s="155" t="s">
        <v>258</v>
      </c>
      <c r="C100" s="156" t="s">
        <v>84</v>
      </c>
      <c r="D100" s="131" t="s">
        <v>259</v>
      </c>
      <c r="E100" s="159">
        <f>+E101+E102</f>
        <v>1045139548</v>
      </c>
      <c r="F100" s="159">
        <f t="shared" ref="F100:AE100" si="219">+F101+F102</f>
        <v>0</v>
      </c>
      <c r="G100" s="159">
        <f t="shared" si="219"/>
        <v>0</v>
      </c>
      <c r="H100" s="159">
        <f t="shared" si="219"/>
        <v>0</v>
      </c>
      <c r="I100" s="159">
        <f t="shared" si="219"/>
        <v>100000000</v>
      </c>
      <c r="J100" s="159">
        <f t="shared" si="219"/>
        <v>0</v>
      </c>
      <c r="K100" s="159">
        <f t="shared" si="219"/>
        <v>0</v>
      </c>
      <c r="L100" s="159">
        <f t="shared" si="219"/>
        <v>30000000</v>
      </c>
      <c r="M100" s="159">
        <f t="shared" si="219"/>
        <v>0</v>
      </c>
      <c r="N100" s="159">
        <f t="shared" si="219"/>
        <v>0</v>
      </c>
      <c r="O100" s="159">
        <f t="shared" si="219"/>
        <v>0</v>
      </c>
      <c r="P100" s="159">
        <f t="shared" si="219"/>
        <v>0</v>
      </c>
      <c r="Q100" s="159">
        <f t="shared" si="219"/>
        <v>0</v>
      </c>
      <c r="R100" s="159">
        <f t="shared" si="219"/>
        <v>0</v>
      </c>
      <c r="S100" s="159">
        <f t="shared" si="219"/>
        <v>0</v>
      </c>
      <c r="T100" s="159">
        <f t="shared" si="219"/>
        <v>0</v>
      </c>
      <c r="U100" s="159">
        <f t="shared" si="219"/>
        <v>0</v>
      </c>
      <c r="V100" s="159">
        <f t="shared" si="219"/>
        <v>0</v>
      </c>
      <c r="W100" s="159">
        <f t="shared" si="219"/>
        <v>0</v>
      </c>
      <c r="X100" s="159">
        <f t="shared" si="219"/>
        <v>0</v>
      </c>
      <c r="Y100" s="159">
        <f t="shared" si="219"/>
        <v>0</v>
      </c>
      <c r="Z100" s="159">
        <f t="shared" si="219"/>
        <v>0</v>
      </c>
      <c r="AA100" s="159">
        <f t="shared" si="219"/>
        <v>0</v>
      </c>
      <c r="AB100" s="159">
        <f t="shared" si="219"/>
        <v>0</v>
      </c>
      <c r="AC100" s="159">
        <f t="shared" si="219"/>
        <v>0</v>
      </c>
      <c r="AD100" s="159">
        <f t="shared" si="219"/>
        <v>30000000</v>
      </c>
      <c r="AE100" s="159">
        <f t="shared" si="219"/>
        <v>100000000</v>
      </c>
      <c r="AF100" s="159">
        <f t="shared" ref="AF100" si="220">+AF101+AF102</f>
        <v>0</v>
      </c>
      <c r="AG100" s="159">
        <f t="shared" ref="AG100" si="221">+AG101+AG102</f>
        <v>1115139548</v>
      </c>
      <c r="AH100" s="159">
        <f t="shared" ref="AH100" si="222">+AH101+AH102</f>
        <v>0</v>
      </c>
      <c r="AI100" s="159">
        <f t="shared" ref="AI100" si="223">+AI101+AI102</f>
        <v>1102726144</v>
      </c>
      <c r="AJ100" s="159">
        <f t="shared" ref="AJ100" si="224">+AJ101+AJ102</f>
        <v>1115139548</v>
      </c>
      <c r="AK100" s="159">
        <f t="shared" ref="AK100" si="225">+AK101+AK102</f>
        <v>1005177204</v>
      </c>
      <c r="AL100" s="159">
        <f t="shared" ref="AL100" si="226">+AL101+AL102</f>
        <v>97548940</v>
      </c>
      <c r="AM100" s="159">
        <f t="shared" ref="AM100" si="227">+AM101+AM102</f>
        <v>0</v>
      </c>
      <c r="AN100" s="159">
        <f t="shared" ref="AN100" si="228">+AN101+AN102</f>
        <v>0</v>
      </c>
      <c r="AO100" s="159">
        <f t="shared" ref="AO100" si="229">+AO101+AO102</f>
        <v>0</v>
      </c>
      <c r="AP100" s="159">
        <f t="shared" ref="AP100" si="230">+AP101+AP102</f>
        <v>0</v>
      </c>
      <c r="AQ100" s="159">
        <f t="shared" ref="AQ100" si="231">+AQ101+AQ102</f>
        <v>0</v>
      </c>
      <c r="AR100" s="159">
        <f t="shared" ref="AR100" si="232">+AR101+AR102</f>
        <v>0</v>
      </c>
      <c r="AS100" s="159">
        <f t="shared" ref="AS100" si="233">+AS101+AS102</f>
        <v>0</v>
      </c>
      <c r="AT100" s="159">
        <f t="shared" ref="AT100" si="234">+AT101+AT102</f>
        <v>0</v>
      </c>
      <c r="AU100" s="159">
        <f t="shared" ref="AU100" si="235">+AU101+AU102</f>
        <v>0</v>
      </c>
      <c r="AV100" s="159">
        <f t="shared" ref="AV100" si="236">+AV101+AV102</f>
        <v>0</v>
      </c>
      <c r="AW100" s="159">
        <f t="shared" ref="AW100" si="237">+AW101+AW102</f>
        <v>1102726144</v>
      </c>
      <c r="AX100" s="159">
        <f t="shared" ref="AX100" si="238">+AX101+AX102</f>
        <v>1005177204</v>
      </c>
      <c r="AY100" s="159">
        <f t="shared" ref="AY100" si="239">+AY101+AY102</f>
        <v>2348940</v>
      </c>
      <c r="AZ100" s="159">
        <f t="shared" ref="AZ100" si="240">+AZ101+AZ102</f>
        <v>0</v>
      </c>
      <c r="BA100" s="159">
        <f t="shared" ref="BA100" si="241">+BA101+BA102</f>
        <v>72168000</v>
      </c>
      <c r="BB100" s="159">
        <f t="shared" ref="BB100" si="242">+BB101+BB102</f>
        <v>0</v>
      </c>
      <c r="BC100" s="159">
        <f t="shared" ref="BC100" si="243">+BC101+BC102</f>
        <v>0</v>
      </c>
      <c r="BD100" s="159">
        <f t="shared" ref="BD100" si="244">+BD101+BD102</f>
        <v>0</v>
      </c>
      <c r="BE100" s="159">
        <f t="shared" ref="BE100" si="245">+BE101+BE102</f>
        <v>0</v>
      </c>
      <c r="BF100" s="159">
        <f t="shared" ref="BF100" si="246">+BF101+BF102</f>
        <v>0</v>
      </c>
      <c r="BG100" s="159">
        <f t="shared" ref="BG100" si="247">+BG101+BG102</f>
        <v>0</v>
      </c>
      <c r="BH100" s="159">
        <f t="shared" ref="BH100" si="248">+BH101+BH102</f>
        <v>0</v>
      </c>
      <c r="BI100" s="159">
        <f t="shared" ref="BI100" si="249">+BI101+BI102</f>
        <v>0</v>
      </c>
      <c r="BJ100" s="159">
        <f t="shared" ref="BJ100" si="250">+BJ101+BJ102</f>
        <v>1079694144</v>
      </c>
      <c r="BK100" s="159">
        <f t="shared" ref="BK100" si="251">+BK101+BK102</f>
        <v>87373364</v>
      </c>
      <c r="BL100" s="159">
        <f t="shared" ref="BL100" si="252">+BL101+BL102</f>
        <v>79705297</v>
      </c>
      <c r="BM100" s="159">
        <f>+BM101+BM102</f>
        <v>117854853</v>
      </c>
      <c r="BN100" s="159">
        <f t="shared" ref="BN100" si="253">+BN101+BN102</f>
        <v>59580537</v>
      </c>
      <c r="BO100" s="159">
        <f t="shared" ref="BO100" si="254">+BO101+BO102</f>
        <v>126760799</v>
      </c>
      <c r="BP100" s="159">
        <f t="shared" ref="BP100" si="255">+BP101+BP102</f>
        <v>90876806</v>
      </c>
      <c r="BQ100" s="159">
        <f t="shared" ref="BQ100" si="256">+BQ101+BQ102</f>
        <v>0</v>
      </c>
      <c r="BR100" s="159">
        <f t="shared" ref="BR100" si="257">+BR101+BR102</f>
        <v>0</v>
      </c>
      <c r="BS100" s="159">
        <f t="shared" ref="BS100" si="258">+BS101+BS102</f>
        <v>0</v>
      </c>
      <c r="BT100" s="159">
        <f t="shared" ref="BT100" si="259">+BT101+BT102</f>
        <v>0</v>
      </c>
      <c r="BU100" s="159">
        <f t="shared" ref="BU100" si="260">+BU101+BU102</f>
        <v>0</v>
      </c>
      <c r="BV100" s="159">
        <f t="shared" ref="BV100" si="261">+BV101+BV102</f>
        <v>0</v>
      </c>
      <c r="BW100" s="159">
        <f t="shared" ref="BW100" si="262">+BW101+BW102</f>
        <v>562151656</v>
      </c>
      <c r="BX100" s="159">
        <f t="shared" ref="BX100" si="263">+BX101+BX102</f>
        <v>87373364</v>
      </c>
      <c r="BY100" s="159">
        <f t="shared" ref="BY100" si="264">+BY101+BY102</f>
        <v>79705297</v>
      </c>
      <c r="BZ100" s="159">
        <f t="shared" ref="BZ100" si="265">+BZ101+BZ102</f>
        <v>117854853</v>
      </c>
      <c r="CA100" s="159">
        <f t="shared" ref="CA100" si="266">+CA101+CA102</f>
        <v>59580537</v>
      </c>
      <c r="CB100" s="159">
        <f t="shared" ref="CB100" si="267">+CB101+CB102</f>
        <v>126760799</v>
      </c>
      <c r="CC100" s="159">
        <f t="shared" ref="CC100" si="268">+CC101+CC102</f>
        <v>90876806</v>
      </c>
      <c r="CD100" s="159">
        <f t="shared" ref="CD100" si="269">+CD101+CD102</f>
        <v>0</v>
      </c>
      <c r="CE100" s="159">
        <f t="shared" ref="CE100" si="270">+CE101+CE102</f>
        <v>0</v>
      </c>
      <c r="CF100" s="159">
        <f t="shared" ref="CF100" si="271">+CF101+CF102</f>
        <v>0</v>
      </c>
      <c r="CG100" s="159">
        <f t="shared" ref="CG100" si="272">+CG101+CG102</f>
        <v>0</v>
      </c>
      <c r="CH100" s="159">
        <f t="shared" ref="CH100" si="273">+CH101+CH102</f>
        <v>0</v>
      </c>
      <c r="CI100" s="159">
        <f t="shared" ref="CI100" si="274">+CI101+CI102</f>
        <v>0</v>
      </c>
      <c r="CJ100" s="158">
        <f t="shared" ref="CJ100" si="275">+CJ101+CJ102</f>
        <v>562151656</v>
      </c>
      <c r="CK100" s="159">
        <f>+CK101+CK102</f>
        <v>12413404</v>
      </c>
      <c r="CL100" s="157">
        <f>+CL101+CL102</f>
        <v>23032000</v>
      </c>
      <c r="CM100" s="157">
        <f>+CM101+CM102</f>
        <v>517542488</v>
      </c>
      <c r="CN100" s="157">
        <f>+CN101+CN102</f>
        <v>0</v>
      </c>
      <c r="CO100" s="161">
        <f t="shared" si="162"/>
        <v>0.98886829543238475</v>
      </c>
      <c r="CP100" s="161">
        <f t="shared" si="174"/>
        <v>0.9682143781344934</v>
      </c>
    </row>
    <row r="101" spans="1:94" s="27" customFormat="1" ht="27" customHeight="1" outlineLevel="2">
      <c r="A101" s="524" t="s">
        <v>743</v>
      </c>
      <c r="B101" s="45" t="s">
        <v>157</v>
      </c>
      <c r="C101" s="43" t="s">
        <v>84</v>
      </c>
      <c r="D101" s="69" t="s">
        <v>101</v>
      </c>
      <c r="E101" s="31">
        <v>1045139548</v>
      </c>
      <c r="F101" s="44"/>
      <c r="G101" s="39"/>
      <c r="H101" s="39"/>
      <c r="I101" s="39"/>
      <c r="J101" s="39"/>
      <c r="K101" s="39"/>
      <c r="L101" s="39">
        <v>30000000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>
        <f>+F101+H101+J101+L101+N101+P101+R101+T101+V101+X101+Z101+AB101</f>
        <v>30000000</v>
      </c>
      <c r="AE101" s="39">
        <f>+G101+I101+K101+M101+O101+Q101+S101+U101+W101+Y101+AA101+AC101</f>
        <v>0</v>
      </c>
      <c r="AF101" s="36"/>
      <c r="AG101" s="31">
        <f t="shared" ref="AG101:AG102" si="276">+E101-AD101+AE101+AF101</f>
        <v>1015139548</v>
      </c>
      <c r="AH101" s="34"/>
      <c r="AI101" s="136">
        <f t="shared" si="179"/>
        <v>1007526144</v>
      </c>
      <c r="AJ101" s="38">
        <f>+AG101-AH101</f>
        <v>1015139548</v>
      </c>
      <c r="AK101" s="31">
        <v>1005177204</v>
      </c>
      <c r="AL101" s="384">
        <v>2348940</v>
      </c>
      <c r="AM101" s="384">
        <v>0</v>
      </c>
      <c r="AN101" s="384">
        <v>0</v>
      </c>
      <c r="AO101" s="385">
        <v>0</v>
      </c>
      <c r="AP101" s="31">
        <v>0</v>
      </c>
      <c r="AQ101" s="31"/>
      <c r="AR101" s="41"/>
      <c r="AS101" s="41"/>
      <c r="AT101" s="41"/>
      <c r="AU101" s="180"/>
      <c r="AV101" s="137"/>
      <c r="AW101" s="31">
        <f>+SUM(AK101:AV101)</f>
        <v>1007526144</v>
      </c>
      <c r="AX101" s="31">
        <v>1005177204</v>
      </c>
      <c r="AY101" s="31">
        <v>2348940</v>
      </c>
      <c r="AZ101" s="38">
        <v>0</v>
      </c>
      <c r="BA101" s="47">
        <v>0</v>
      </c>
      <c r="BB101" s="41">
        <v>0</v>
      </c>
      <c r="BC101" s="41">
        <v>0</v>
      </c>
      <c r="BD101" s="41"/>
      <c r="BE101" s="41"/>
      <c r="BF101" s="41"/>
      <c r="BG101" s="41"/>
      <c r="BH101" s="41"/>
      <c r="BI101" s="41"/>
      <c r="BJ101" s="39">
        <f t="shared" ref="BJ101:BJ102" si="277">+SUM(AX101:BI101)</f>
        <v>1007526144</v>
      </c>
      <c r="BK101" s="35">
        <v>87373364</v>
      </c>
      <c r="BL101" s="39">
        <v>79705297</v>
      </c>
      <c r="BM101" s="39">
        <v>117854853</v>
      </c>
      <c r="BN101" s="39">
        <v>59580537</v>
      </c>
      <c r="BO101" s="39">
        <v>126760799</v>
      </c>
      <c r="BP101" s="39">
        <v>90876806</v>
      </c>
      <c r="BQ101" s="39"/>
      <c r="BR101" s="39"/>
      <c r="BS101" s="39"/>
      <c r="BT101" s="39"/>
      <c r="BU101" s="41"/>
      <c r="BV101" s="41"/>
      <c r="BW101" s="39">
        <f t="shared" ref="BW101" si="278">+SUM(BK101:BV101)</f>
        <v>562151656</v>
      </c>
      <c r="BX101" s="39">
        <v>87373364</v>
      </c>
      <c r="BY101" s="39">
        <v>79705297</v>
      </c>
      <c r="BZ101" s="39">
        <v>117854853</v>
      </c>
      <c r="CA101" s="39">
        <v>59580537</v>
      </c>
      <c r="CB101" s="39">
        <v>126760799</v>
      </c>
      <c r="CC101" s="39">
        <v>90876806</v>
      </c>
      <c r="CD101" s="39"/>
      <c r="CE101" s="39"/>
      <c r="CF101" s="39"/>
      <c r="CG101" s="39"/>
      <c r="CH101" s="39"/>
      <c r="CI101" s="137"/>
      <c r="CJ101" s="32">
        <f>+SUM(BX101:CI101)</f>
        <v>562151656</v>
      </c>
      <c r="CK101" s="31">
        <f>+AJ101-AW101</f>
        <v>7613404</v>
      </c>
      <c r="CL101" s="34">
        <f>+AW101-BJ101</f>
        <v>0</v>
      </c>
      <c r="CM101" s="34">
        <f t="shared" ref="CM101" si="279">+BJ101-BW101</f>
        <v>445374488</v>
      </c>
      <c r="CN101" s="34">
        <f>+BW101-CJ101</f>
        <v>0</v>
      </c>
      <c r="CO101" s="87">
        <f>IFERROR(AW101/AJ101,0)</f>
        <v>0.99250014048314861</v>
      </c>
      <c r="CP101" s="87">
        <f>IFERROR(BJ101/AJ101,0)</f>
        <v>0.99250014048314861</v>
      </c>
    </row>
    <row r="102" spans="1:94" s="27" customFormat="1" ht="20.25" customHeight="1" outlineLevel="2">
      <c r="A102" s="525" t="s">
        <v>742</v>
      </c>
      <c r="B102" s="45" t="s">
        <v>449</v>
      </c>
      <c r="C102" s="43">
        <v>10</v>
      </c>
      <c r="D102" s="69" t="s">
        <v>445</v>
      </c>
      <c r="E102" s="31">
        <v>0</v>
      </c>
      <c r="F102" s="44"/>
      <c r="G102" s="39"/>
      <c r="H102" s="39"/>
      <c r="I102" s="39">
        <v>100000000</v>
      </c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>
        <f>+F102+H102+J102+L102+N102+P102+R102+T102+V102+X102+Z102+AB102</f>
        <v>0</v>
      </c>
      <c r="AE102" s="39">
        <f>+G102+I102+K102+M102+O102+Q102+S102+U102+W102+Y102+AA102+AC102</f>
        <v>100000000</v>
      </c>
      <c r="AF102" s="36"/>
      <c r="AG102" s="31">
        <f t="shared" si="276"/>
        <v>100000000</v>
      </c>
      <c r="AH102" s="34"/>
      <c r="AI102" s="35">
        <f t="shared" si="179"/>
        <v>95200000</v>
      </c>
      <c r="AJ102" s="31">
        <f>+AG102-AH102</f>
        <v>100000000</v>
      </c>
      <c r="AK102" s="31">
        <v>0</v>
      </c>
      <c r="AL102" s="384">
        <v>95200000</v>
      </c>
      <c r="AM102" s="384">
        <v>0</v>
      </c>
      <c r="AN102" s="384">
        <v>0</v>
      </c>
      <c r="AO102" s="385">
        <v>0</v>
      </c>
      <c r="AP102" s="31">
        <v>0</v>
      </c>
      <c r="AQ102" s="31"/>
      <c r="AR102" s="33"/>
      <c r="AS102" s="33"/>
      <c r="AT102" s="33"/>
      <c r="AU102" s="190"/>
      <c r="AV102" s="33"/>
      <c r="AW102" s="31">
        <f>+SUM(AK102:AV102)</f>
        <v>95200000</v>
      </c>
      <c r="AX102" s="31">
        <v>0</v>
      </c>
      <c r="AY102" s="31">
        <v>0</v>
      </c>
      <c r="AZ102" s="38">
        <v>0</v>
      </c>
      <c r="BA102" s="47">
        <v>72168000</v>
      </c>
      <c r="BB102" s="41">
        <v>0</v>
      </c>
      <c r="BC102" s="39">
        <v>0</v>
      </c>
      <c r="BD102" s="39"/>
      <c r="BE102" s="39"/>
      <c r="BF102" s="39"/>
      <c r="BG102" s="39"/>
      <c r="BH102" s="39"/>
      <c r="BI102" s="39"/>
      <c r="BJ102" s="39">
        <f t="shared" si="277"/>
        <v>72168000</v>
      </c>
      <c r="BK102" s="35">
        <v>0</v>
      </c>
      <c r="BL102" s="35">
        <v>0</v>
      </c>
      <c r="BM102" s="35">
        <v>0</v>
      </c>
      <c r="BN102" s="35">
        <v>0</v>
      </c>
      <c r="BO102" s="35">
        <v>0</v>
      </c>
      <c r="BP102" s="39">
        <v>0</v>
      </c>
      <c r="BQ102" s="39"/>
      <c r="BR102" s="39"/>
      <c r="BS102" s="39"/>
      <c r="BT102" s="39"/>
      <c r="BU102" s="39"/>
      <c r="BV102" s="39"/>
      <c r="BW102" s="39"/>
      <c r="BX102" s="39">
        <v>0</v>
      </c>
      <c r="BY102" s="39">
        <v>0</v>
      </c>
      <c r="BZ102" s="39">
        <v>0</v>
      </c>
      <c r="CA102" s="39">
        <v>0</v>
      </c>
      <c r="CB102" s="39">
        <v>0</v>
      </c>
      <c r="CC102" s="39">
        <v>0</v>
      </c>
      <c r="CD102" s="33"/>
      <c r="CE102" s="33"/>
      <c r="CF102" s="33"/>
      <c r="CG102" s="33"/>
      <c r="CH102" s="33"/>
      <c r="CI102" s="33"/>
      <c r="CJ102" s="32"/>
      <c r="CK102" s="31">
        <f>+AJ102-AW102</f>
        <v>4800000</v>
      </c>
      <c r="CL102" s="34">
        <f>+AW102-BJ102</f>
        <v>23032000</v>
      </c>
      <c r="CM102" s="34">
        <f t="shared" ref="CM102" si="280">+BJ102-BW102</f>
        <v>72168000</v>
      </c>
      <c r="CN102" s="34">
        <f>+BW102-CJ102</f>
        <v>0</v>
      </c>
      <c r="CO102" s="87">
        <f>IFERROR(AW102/AJ102,0)</f>
        <v>0.95199999999999996</v>
      </c>
      <c r="CP102" s="87">
        <f>IFERROR(BJ102/AJ102,0)</f>
        <v>0.72167999999999999</v>
      </c>
    </row>
    <row r="103" spans="1:94" s="68" customFormat="1" ht="20.25" customHeight="1" outlineLevel="2">
      <c r="A103" s="339"/>
      <c r="B103" s="155" t="s">
        <v>269</v>
      </c>
      <c r="C103" s="156" t="s">
        <v>84</v>
      </c>
      <c r="D103" s="131" t="s">
        <v>260</v>
      </c>
      <c r="E103" s="159">
        <f>+SUM(E104:E105)</f>
        <v>250000000</v>
      </c>
      <c r="F103" s="225">
        <f t="shared" ref="F103:BQ103" si="281">+SUM(F104:F105)</f>
        <v>0</v>
      </c>
      <c r="G103" s="162">
        <f t="shared" ref="G103:AC103" si="282">+SUM(G104:G105)</f>
        <v>0</v>
      </c>
      <c r="H103" s="162">
        <f t="shared" si="282"/>
        <v>12000000</v>
      </c>
      <c r="I103" s="162">
        <f t="shared" si="282"/>
        <v>0</v>
      </c>
      <c r="J103" s="162">
        <f t="shared" si="282"/>
        <v>0</v>
      </c>
      <c r="K103" s="162">
        <f t="shared" si="282"/>
        <v>0</v>
      </c>
      <c r="L103" s="162">
        <f t="shared" si="282"/>
        <v>0</v>
      </c>
      <c r="M103" s="162">
        <f t="shared" si="282"/>
        <v>0</v>
      </c>
      <c r="N103" s="162">
        <f t="shared" si="282"/>
        <v>0</v>
      </c>
      <c r="O103" s="162">
        <f t="shared" si="282"/>
        <v>0</v>
      </c>
      <c r="P103" s="162">
        <f t="shared" si="282"/>
        <v>0</v>
      </c>
      <c r="Q103" s="162">
        <f t="shared" si="282"/>
        <v>60000000</v>
      </c>
      <c r="R103" s="162">
        <f t="shared" si="282"/>
        <v>0</v>
      </c>
      <c r="S103" s="162">
        <f t="shared" si="282"/>
        <v>0</v>
      </c>
      <c r="T103" s="162">
        <f t="shared" si="282"/>
        <v>0</v>
      </c>
      <c r="U103" s="162">
        <f t="shared" si="282"/>
        <v>0</v>
      </c>
      <c r="V103" s="162">
        <f t="shared" si="282"/>
        <v>0</v>
      </c>
      <c r="W103" s="162">
        <f t="shared" si="282"/>
        <v>0</v>
      </c>
      <c r="X103" s="162">
        <f t="shared" si="282"/>
        <v>0</v>
      </c>
      <c r="Y103" s="162">
        <f t="shared" si="282"/>
        <v>0</v>
      </c>
      <c r="Z103" s="162">
        <f t="shared" si="282"/>
        <v>0</v>
      </c>
      <c r="AA103" s="162">
        <f t="shared" si="282"/>
        <v>0</v>
      </c>
      <c r="AB103" s="162">
        <f t="shared" si="282"/>
        <v>0</v>
      </c>
      <c r="AC103" s="162">
        <f t="shared" si="282"/>
        <v>0</v>
      </c>
      <c r="AD103" s="162">
        <f t="shared" si="281"/>
        <v>12000000</v>
      </c>
      <c r="AE103" s="162">
        <f t="shared" si="281"/>
        <v>60000000</v>
      </c>
      <c r="AF103" s="228">
        <f t="shared" si="281"/>
        <v>0</v>
      </c>
      <c r="AG103" s="159">
        <f t="shared" si="281"/>
        <v>298000000</v>
      </c>
      <c r="AH103" s="157">
        <f t="shared" si="281"/>
        <v>0</v>
      </c>
      <c r="AI103" s="159">
        <f t="shared" si="281"/>
        <v>298000000</v>
      </c>
      <c r="AJ103" s="159">
        <f>+SUM(AJ104:AJ105)</f>
        <v>298000000</v>
      </c>
      <c r="AK103" s="159">
        <f t="shared" si="281"/>
        <v>250000000</v>
      </c>
      <c r="AL103" s="160">
        <f t="shared" si="281"/>
        <v>18000000</v>
      </c>
      <c r="AM103" s="159">
        <f t="shared" si="281"/>
        <v>0</v>
      </c>
      <c r="AN103" s="159">
        <f t="shared" si="281"/>
        <v>15000000</v>
      </c>
      <c r="AO103" s="159">
        <f t="shared" si="281"/>
        <v>0</v>
      </c>
      <c r="AP103" s="159">
        <f t="shared" si="281"/>
        <v>15000000</v>
      </c>
      <c r="AQ103" s="159">
        <f t="shared" si="281"/>
        <v>0</v>
      </c>
      <c r="AR103" s="159">
        <f t="shared" si="281"/>
        <v>0</v>
      </c>
      <c r="AS103" s="159">
        <f t="shared" si="281"/>
        <v>0</v>
      </c>
      <c r="AT103" s="159">
        <f t="shared" si="281"/>
        <v>0</v>
      </c>
      <c r="AU103" s="181">
        <f t="shared" si="281"/>
        <v>0</v>
      </c>
      <c r="AV103" s="159">
        <f t="shared" si="281"/>
        <v>0</v>
      </c>
      <c r="AW103" s="159">
        <f>+SUM(AW104:AW105)</f>
        <v>298000000</v>
      </c>
      <c r="AX103" s="157">
        <f t="shared" si="281"/>
        <v>144485098</v>
      </c>
      <c r="AY103" s="160">
        <f t="shared" si="281"/>
        <v>15730326</v>
      </c>
      <c r="AZ103" s="159">
        <f t="shared" si="281"/>
        <v>642352</v>
      </c>
      <c r="BA103" s="157">
        <f t="shared" si="281"/>
        <v>16027116</v>
      </c>
      <c r="BB103" s="159">
        <f t="shared" si="281"/>
        <v>16675967</v>
      </c>
      <c r="BC103" s="159">
        <f t="shared" si="281"/>
        <v>42296745</v>
      </c>
      <c r="BD103" s="159">
        <f t="shared" si="281"/>
        <v>0</v>
      </c>
      <c r="BE103" s="159">
        <f t="shared" si="281"/>
        <v>0</v>
      </c>
      <c r="BF103" s="159">
        <f t="shared" si="281"/>
        <v>0</v>
      </c>
      <c r="BG103" s="159">
        <f t="shared" si="281"/>
        <v>0</v>
      </c>
      <c r="BH103" s="159">
        <f t="shared" si="281"/>
        <v>0</v>
      </c>
      <c r="BI103" s="158">
        <f t="shared" si="281"/>
        <v>0</v>
      </c>
      <c r="BJ103" s="159">
        <f t="shared" si="281"/>
        <v>235857604</v>
      </c>
      <c r="BK103" s="157">
        <f t="shared" si="281"/>
        <v>75574279</v>
      </c>
      <c r="BL103" s="160">
        <f t="shared" si="281"/>
        <v>84270508</v>
      </c>
      <c r="BM103" s="159">
        <f>+SUM(BM104:BM105)</f>
        <v>749411</v>
      </c>
      <c r="BN103" s="157">
        <f t="shared" si="281"/>
        <v>8844868</v>
      </c>
      <c r="BO103" s="159">
        <f t="shared" si="281"/>
        <v>23153474</v>
      </c>
      <c r="BP103" s="159">
        <f t="shared" si="281"/>
        <v>27296745</v>
      </c>
      <c r="BQ103" s="159">
        <f t="shared" si="281"/>
        <v>0</v>
      </c>
      <c r="BR103" s="159">
        <f t="shared" ref="BR103:CN103" si="283">+SUM(BR104:BR105)</f>
        <v>0</v>
      </c>
      <c r="BS103" s="159">
        <f t="shared" si="283"/>
        <v>0</v>
      </c>
      <c r="BT103" s="159">
        <v>0</v>
      </c>
      <c r="BU103" s="159">
        <f t="shared" si="283"/>
        <v>0</v>
      </c>
      <c r="BV103" s="158">
        <f t="shared" si="283"/>
        <v>0</v>
      </c>
      <c r="BW103" s="159">
        <f t="shared" si="283"/>
        <v>219889285</v>
      </c>
      <c r="BX103" s="157">
        <f t="shared" si="283"/>
        <v>67620643</v>
      </c>
      <c r="BY103" s="157">
        <f t="shared" si="283"/>
        <v>90899438</v>
      </c>
      <c r="BZ103" s="159">
        <f>+SUM(BZ104:BZ105)</f>
        <v>2074117</v>
      </c>
      <c r="CA103" s="159">
        <f t="shared" si="283"/>
        <v>7817752</v>
      </c>
      <c r="CB103" s="159">
        <f t="shared" si="283"/>
        <v>24180590</v>
      </c>
      <c r="CC103" s="159">
        <f t="shared" si="283"/>
        <v>27296745</v>
      </c>
      <c r="CD103" s="159">
        <f t="shared" si="283"/>
        <v>0</v>
      </c>
      <c r="CE103" s="159">
        <f t="shared" si="283"/>
        <v>0</v>
      </c>
      <c r="CF103" s="159">
        <f t="shared" si="283"/>
        <v>0</v>
      </c>
      <c r="CG103" s="159">
        <f t="shared" si="283"/>
        <v>0</v>
      </c>
      <c r="CH103" s="159">
        <f t="shared" si="283"/>
        <v>0</v>
      </c>
      <c r="CI103" s="159">
        <f t="shared" si="283"/>
        <v>0</v>
      </c>
      <c r="CJ103" s="158">
        <f>+SUM(CJ104:CJ105)</f>
        <v>219889285</v>
      </c>
      <c r="CK103" s="159">
        <f t="shared" si="283"/>
        <v>0</v>
      </c>
      <c r="CL103" s="157">
        <f t="shared" si="283"/>
        <v>62142396</v>
      </c>
      <c r="CM103" s="157">
        <f t="shared" si="283"/>
        <v>15968319</v>
      </c>
      <c r="CN103" s="157">
        <f t="shared" si="283"/>
        <v>0</v>
      </c>
      <c r="CO103" s="161">
        <f t="shared" si="162"/>
        <v>1</v>
      </c>
      <c r="CP103" s="161">
        <f t="shared" si="174"/>
        <v>0.7914684697986577</v>
      </c>
    </row>
    <row r="104" spans="1:94" s="27" customFormat="1" ht="18" customHeight="1" outlineLevel="2">
      <c r="A104" s="524" t="s">
        <v>744</v>
      </c>
      <c r="B104" s="45" t="s">
        <v>158</v>
      </c>
      <c r="C104" s="43" t="s">
        <v>84</v>
      </c>
      <c r="D104" s="69" t="s">
        <v>102</v>
      </c>
      <c r="E104" s="31">
        <v>50000000</v>
      </c>
      <c r="F104" s="44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>
        <v>60000000</v>
      </c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>
        <f t="shared" ref="AD104:AE106" si="284">+F104+H104+J104+L104+N104+P104+R104+T104+V104+X104+Z104+AB104</f>
        <v>0</v>
      </c>
      <c r="AE104" s="39">
        <f t="shared" si="284"/>
        <v>60000000</v>
      </c>
      <c r="AF104" s="36"/>
      <c r="AG104" s="31">
        <f t="shared" ref="AG104:AG106" si="285">+E104-AD104+AE104+AF104</f>
        <v>110000000</v>
      </c>
      <c r="AH104" s="34"/>
      <c r="AI104" s="136">
        <f t="shared" si="179"/>
        <v>110000000</v>
      </c>
      <c r="AJ104" s="38">
        <f>+AG104-AH104</f>
        <v>110000000</v>
      </c>
      <c r="AK104" s="31">
        <v>80000000</v>
      </c>
      <c r="AL104" s="384">
        <v>0</v>
      </c>
      <c r="AM104" s="384">
        <v>0</v>
      </c>
      <c r="AN104" s="384">
        <v>15000000</v>
      </c>
      <c r="AO104" s="385">
        <v>0</v>
      </c>
      <c r="AP104" s="31">
        <v>15000000</v>
      </c>
      <c r="AQ104" s="31"/>
      <c r="AR104" s="41"/>
      <c r="AS104" s="41"/>
      <c r="AT104" s="41"/>
      <c r="AU104" s="180"/>
      <c r="AV104" s="137"/>
      <c r="AW104" s="31">
        <f>+SUM(AK104:AV104)</f>
        <v>110000000</v>
      </c>
      <c r="AX104" s="31">
        <v>12714633</v>
      </c>
      <c r="AY104" s="31">
        <v>0</v>
      </c>
      <c r="AZ104" s="38">
        <v>0</v>
      </c>
      <c r="BA104" s="47">
        <v>16027116</v>
      </c>
      <c r="BB104" s="41">
        <v>16675967</v>
      </c>
      <c r="BC104" s="41">
        <v>42296745</v>
      </c>
      <c r="BD104" s="41"/>
      <c r="BE104" s="41"/>
      <c r="BF104" s="41"/>
      <c r="BG104" s="41"/>
      <c r="BH104" s="41"/>
      <c r="BI104" s="137"/>
      <c r="BJ104" s="31">
        <f t="shared" ref="BJ104:BJ106" si="286">+SUM(AX104:BI104)</f>
        <v>87714461</v>
      </c>
      <c r="BK104" s="35">
        <v>12714633</v>
      </c>
      <c r="BL104" s="39">
        <v>0</v>
      </c>
      <c r="BM104" s="39">
        <v>0</v>
      </c>
      <c r="BN104" s="39">
        <v>8844868</v>
      </c>
      <c r="BO104" s="39">
        <v>23153474</v>
      </c>
      <c r="BP104" s="39">
        <v>27296745</v>
      </c>
      <c r="BQ104" s="39"/>
      <c r="BR104" s="39"/>
      <c r="BS104" s="39"/>
      <c r="BT104" s="39"/>
      <c r="BU104" s="41"/>
      <c r="BV104" s="137"/>
      <c r="BW104" s="31">
        <f t="shared" ref="BW104:BW106" si="287">+SUM(BK104:BV104)</f>
        <v>72009720</v>
      </c>
      <c r="BX104" s="39">
        <v>12714633</v>
      </c>
      <c r="BY104" s="39">
        <v>0</v>
      </c>
      <c r="BZ104" s="39">
        <v>0</v>
      </c>
      <c r="CA104" s="39">
        <v>7817752</v>
      </c>
      <c r="CB104" s="39">
        <v>24180590</v>
      </c>
      <c r="CC104" s="39">
        <v>27296745</v>
      </c>
      <c r="CD104" s="39"/>
      <c r="CE104" s="39"/>
      <c r="CF104" s="39"/>
      <c r="CG104" s="39"/>
      <c r="CH104" s="39"/>
      <c r="CI104" s="137"/>
      <c r="CJ104" s="32">
        <f t="shared" ref="CJ104:CJ106" si="288">+SUM(BX104:CI104)</f>
        <v>72009720</v>
      </c>
      <c r="CK104" s="31">
        <f t="shared" ref="CK104:CK106" si="289">+AJ104-AW104</f>
        <v>0</v>
      </c>
      <c r="CL104" s="34">
        <f t="shared" ref="CL104:CL105" si="290">+AW104-BJ104</f>
        <v>22285539</v>
      </c>
      <c r="CM104" s="34">
        <f t="shared" ref="CM104:CM105" si="291">+BJ104-BW104</f>
        <v>15704741</v>
      </c>
      <c r="CN104" s="34">
        <f t="shared" ref="CN104:CN105" si="292">+BW104-CJ104</f>
        <v>0</v>
      </c>
      <c r="CO104" s="70">
        <f t="shared" si="162"/>
        <v>1</v>
      </c>
      <c r="CP104" s="70">
        <f t="shared" si="174"/>
        <v>0.79740419090909087</v>
      </c>
    </row>
    <row r="105" spans="1:94" s="27" customFormat="1" ht="18" customHeight="1" outlineLevel="2">
      <c r="A105" s="524" t="s">
        <v>745</v>
      </c>
      <c r="B105" s="45" t="s">
        <v>159</v>
      </c>
      <c r="C105" s="43" t="s">
        <v>84</v>
      </c>
      <c r="D105" s="69" t="s">
        <v>103</v>
      </c>
      <c r="E105" s="31">
        <v>200000000</v>
      </c>
      <c r="F105" s="44"/>
      <c r="G105" s="39"/>
      <c r="H105" s="39">
        <v>12000000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>
        <f t="shared" si="284"/>
        <v>12000000</v>
      </c>
      <c r="AE105" s="39">
        <f t="shared" si="284"/>
        <v>0</v>
      </c>
      <c r="AF105" s="36"/>
      <c r="AG105" s="31">
        <f t="shared" si="285"/>
        <v>188000000</v>
      </c>
      <c r="AH105" s="34"/>
      <c r="AI105" s="136">
        <f t="shared" si="179"/>
        <v>188000000</v>
      </c>
      <c r="AJ105" s="38">
        <f>+AG105-AH105</f>
        <v>188000000</v>
      </c>
      <c r="AK105" s="31">
        <v>170000000</v>
      </c>
      <c r="AL105" s="384">
        <v>18000000</v>
      </c>
      <c r="AM105" s="384">
        <v>0</v>
      </c>
      <c r="AN105" s="384">
        <v>0</v>
      </c>
      <c r="AO105" s="385">
        <v>0</v>
      </c>
      <c r="AP105" s="31">
        <v>0</v>
      </c>
      <c r="AQ105" s="31"/>
      <c r="AR105" s="41"/>
      <c r="AS105" s="41"/>
      <c r="AT105" s="41"/>
      <c r="AU105" s="180"/>
      <c r="AV105" s="137"/>
      <c r="AW105" s="31">
        <f>+SUM(AK105:AV105)</f>
        <v>188000000</v>
      </c>
      <c r="AX105" s="31">
        <v>131770465</v>
      </c>
      <c r="AY105" s="31">
        <v>15730326</v>
      </c>
      <c r="AZ105" s="38">
        <v>642352</v>
      </c>
      <c r="BA105" s="47">
        <v>0</v>
      </c>
      <c r="BB105" s="41">
        <v>0</v>
      </c>
      <c r="BC105" s="41">
        <v>0</v>
      </c>
      <c r="BD105" s="41"/>
      <c r="BE105" s="41"/>
      <c r="BF105" s="41"/>
      <c r="BG105" s="41"/>
      <c r="BH105" s="41"/>
      <c r="BI105" s="137"/>
      <c r="BJ105" s="31">
        <f t="shared" si="286"/>
        <v>148143143</v>
      </c>
      <c r="BK105" s="35">
        <v>62859646</v>
      </c>
      <c r="BL105" s="39">
        <v>84270508</v>
      </c>
      <c r="BM105" s="39">
        <v>749411</v>
      </c>
      <c r="BN105" s="39">
        <v>0</v>
      </c>
      <c r="BO105" s="39">
        <v>0</v>
      </c>
      <c r="BP105" s="39">
        <v>0</v>
      </c>
      <c r="BQ105" s="39"/>
      <c r="BR105" s="39"/>
      <c r="BS105" s="39"/>
      <c r="BT105" s="39"/>
      <c r="BU105" s="41"/>
      <c r="BV105" s="137"/>
      <c r="BW105" s="31">
        <f t="shared" si="287"/>
        <v>147879565</v>
      </c>
      <c r="BX105" s="39">
        <v>54906010</v>
      </c>
      <c r="BY105" s="39">
        <v>90899438</v>
      </c>
      <c r="BZ105" s="39">
        <v>2074117</v>
      </c>
      <c r="CA105" s="39">
        <v>0</v>
      </c>
      <c r="CB105" s="39">
        <v>0</v>
      </c>
      <c r="CC105" s="39">
        <v>0</v>
      </c>
      <c r="CD105" s="39"/>
      <c r="CE105" s="39"/>
      <c r="CF105" s="39"/>
      <c r="CG105" s="39"/>
      <c r="CH105" s="39"/>
      <c r="CI105" s="137"/>
      <c r="CJ105" s="32">
        <f t="shared" si="288"/>
        <v>147879565</v>
      </c>
      <c r="CK105" s="31">
        <f t="shared" si="289"/>
        <v>0</v>
      </c>
      <c r="CL105" s="34">
        <f t="shared" si="290"/>
        <v>39856857</v>
      </c>
      <c r="CM105" s="34">
        <f t="shared" si="291"/>
        <v>263578</v>
      </c>
      <c r="CN105" s="34">
        <f t="shared" si="292"/>
        <v>0</v>
      </c>
      <c r="CO105" s="70">
        <f t="shared" si="162"/>
        <v>1</v>
      </c>
      <c r="CP105" s="70">
        <f t="shared" si="174"/>
        <v>0.78799544148936174</v>
      </c>
    </row>
    <row r="106" spans="1:94" s="283" customFormat="1" ht="18" customHeight="1" outlineLevel="1">
      <c r="A106" s="526" t="s">
        <v>746</v>
      </c>
      <c r="B106" s="300" t="s">
        <v>447</v>
      </c>
      <c r="C106" s="271">
        <v>10</v>
      </c>
      <c r="D106" s="272" t="s">
        <v>448</v>
      </c>
      <c r="E106" s="273">
        <v>0</v>
      </c>
      <c r="F106" s="274">
        <v>0</v>
      </c>
      <c r="G106" s="275">
        <v>0</v>
      </c>
      <c r="H106" s="275"/>
      <c r="I106" s="275">
        <v>2500000</v>
      </c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6">
        <f t="shared" si="284"/>
        <v>0</v>
      </c>
      <c r="AE106" s="276">
        <f t="shared" si="284"/>
        <v>2500000</v>
      </c>
      <c r="AF106" s="277"/>
      <c r="AG106" s="278">
        <f t="shared" si="285"/>
        <v>2500000</v>
      </c>
      <c r="AH106" s="279">
        <v>0</v>
      </c>
      <c r="AI106" s="280">
        <f t="shared" si="179"/>
        <v>831230</v>
      </c>
      <c r="AJ106" s="278">
        <f>+AG106-AH106</f>
        <v>2500000</v>
      </c>
      <c r="AK106" s="273">
        <v>0</v>
      </c>
      <c r="AL106" s="273">
        <v>500000</v>
      </c>
      <c r="AM106" s="273">
        <v>302900</v>
      </c>
      <c r="AN106" s="273">
        <v>0</v>
      </c>
      <c r="AO106" s="273">
        <v>0</v>
      </c>
      <c r="AP106" s="273">
        <v>28330</v>
      </c>
      <c r="AQ106" s="273"/>
      <c r="AR106" s="281"/>
      <c r="AS106" s="281"/>
      <c r="AT106" s="281"/>
      <c r="AU106" s="282"/>
      <c r="AV106" s="281"/>
      <c r="AW106" s="278">
        <f>+SUM(AK106:AV106)</f>
        <v>831230</v>
      </c>
      <c r="AX106" s="279">
        <v>0</v>
      </c>
      <c r="AY106" s="281">
        <v>500000</v>
      </c>
      <c r="AZ106" s="273">
        <v>302900</v>
      </c>
      <c r="BA106" s="281">
        <v>0</v>
      </c>
      <c r="BB106" s="281">
        <v>0</v>
      </c>
      <c r="BC106" s="281">
        <v>28330</v>
      </c>
      <c r="BD106" s="281"/>
      <c r="BE106" s="281"/>
      <c r="BF106" s="281"/>
      <c r="BG106" s="281"/>
      <c r="BH106" s="281"/>
      <c r="BI106" s="281"/>
      <c r="BJ106" s="292">
        <f t="shared" si="286"/>
        <v>831230</v>
      </c>
      <c r="BK106" s="275">
        <v>0</v>
      </c>
      <c r="BL106" s="275">
        <v>500000</v>
      </c>
      <c r="BM106" s="275">
        <v>302900</v>
      </c>
      <c r="BN106" s="275"/>
      <c r="BO106" s="281"/>
      <c r="BP106" s="281">
        <v>28330</v>
      </c>
      <c r="BQ106" s="281"/>
      <c r="BR106" s="281"/>
      <c r="BS106" s="281"/>
      <c r="BT106" s="281"/>
      <c r="BU106" s="281"/>
      <c r="BV106" s="281"/>
      <c r="BW106" s="273">
        <f t="shared" si="287"/>
        <v>831230</v>
      </c>
      <c r="BX106" s="281">
        <v>0</v>
      </c>
      <c r="BY106" s="275">
        <v>500000</v>
      </c>
      <c r="BZ106" s="275">
        <v>302900</v>
      </c>
      <c r="CA106" s="281">
        <v>0</v>
      </c>
      <c r="CB106" s="281">
        <v>0</v>
      </c>
      <c r="CC106" s="281">
        <v>28330</v>
      </c>
      <c r="CD106" s="281"/>
      <c r="CE106" s="281"/>
      <c r="CF106" s="281"/>
      <c r="CG106" s="281"/>
      <c r="CH106" s="281"/>
      <c r="CI106" s="281"/>
      <c r="CJ106" s="273">
        <f t="shared" si="288"/>
        <v>831230</v>
      </c>
      <c r="CK106" s="273">
        <f t="shared" si="289"/>
        <v>1668770</v>
      </c>
      <c r="CL106" s="273">
        <f t="shared" ref="CL106" si="293">+AW106-BJ106</f>
        <v>0</v>
      </c>
      <c r="CM106" s="273">
        <f t="shared" ref="CM106" si="294">+BJ106-BW106</f>
        <v>0</v>
      </c>
      <c r="CN106" s="273">
        <f t="shared" ref="CN106" si="295">+BW106-CJ106</f>
        <v>0</v>
      </c>
      <c r="CO106" s="402">
        <f t="shared" si="162"/>
        <v>0.33249200000000001</v>
      </c>
      <c r="CP106" s="402">
        <f t="shared" si="174"/>
        <v>0.33249200000000001</v>
      </c>
    </row>
    <row r="107" spans="1:94" s="68" customFormat="1" ht="36" customHeight="1" outlineLevel="1">
      <c r="A107" s="339"/>
      <c r="B107" s="155" t="s">
        <v>261</v>
      </c>
      <c r="C107" s="156" t="s">
        <v>84</v>
      </c>
      <c r="D107" s="131" t="s">
        <v>262</v>
      </c>
      <c r="E107" s="159">
        <f>+SUM(E108:E111)</f>
        <v>110000000</v>
      </c>
      <c r="F107" s="225">
        <f t="shared" ref="F107:BQ107" si="296">+SUM(F108:F111)</f>
        <v>32500000</v>
      </c>
      <c r="G107" s="162">
        <f t="shared" ref="G107:AC107" si="297">+SUM(G108:G111)</f>
        <v>32500000</v>
      </c>
      <c r="H107" s="162">
        <f t="shared" si="297"/>
        <v>0</v>
      </c>
      <c r="I107" s="162">
        <f t="shared" si="297"/>
        <v>0</v>
      </c>
      <c r="J107" s="162">
        <f t="shared" si="297"/>
        <v>0</v>
      </c>
      <c r="K107" s="162">
        <f t="shared" si="297"/>
        <v>0</v>
      </c>
      <c r="L107" s="162">
        <f t="shared" si="297"/>
        <v>25000000</v>
      </c>
      <c r="M107" s="162">
        <f t="shared" si="297"/>
        <v>0</v>
      </c>
      <c r="N107" s="162">
        <f t="shared" si="297"/>
        <v>0</v>
      </c>
      <c r="O107" s="162">
        <f t="shared" si="297"/>
        <v>0</v>
      </c>
      <c r="P107" s="162">
        <f t="shared" si="297"/>
        <v>0</v>
      </c>
      <c r="Q107" s="162">
        <f t="shared" si="297"/>
        <v>3570000</v>
      </c>
      <c r="R107" s="162">
        <f t="shared" si="297"/>
        <v>0</v>
      </c>
      <c r="S107" s="162">
        <f t="shared" si="297"/>
        <v>0</v>
      </c>
      <c r="T107" s="162">
        <f t="shared" si="297"/>
        <v>0</v>
      </c>
      <c r="U107" s="162">
        <f t="shared" si="297"/>
        <v>0</v>
      </c>
      <c r="V107" s="162">
        <f t="shared" si="297"/>
        <v>0</v>
      </c>
      <c r="W107" s="162">
        <f t="shared" si="297"/>
        <v>0</v>
      </c>
      <c r="X107" s="162">
        <f t="shared" si="297"/>
        <v>0</v>
      </c>
      <c r="Y107" s="162">
        <f t="shared" si="297"/>
        <v>0</v>
      </c>
      <c r="Z107" s="162">
        <f t="shared" si="297"/>
        <v>0</v>
      </c>
      <c r="AA107" s="162">
        <f t="shared" si="297"/>
        <v>0</v>
      </c>
      <c r="AB107" s="162">
        <f t="shared" si="297"/>
        <v>0</v>
      </c>
      <c r="AC107" s="162">
        <f t="shared" si="297"/>
        <v>0</v>
      </c>
      <c r="AD107" s="162">
        <f t="shared" si="296"/>
        <v>57500000</v>
      </c>
      <c r="AE107" s="162">
        <f t="shared" si="296"/>
        <v>36070000</v>
      </c>
      <c r="AF107" s="228">
        <f t="shared" si="296"/>
        <v>0</v>
      </c>
      <c r="AG107" s="159">
        <f t="shared" si="296"/>
        <v>88570000</v>
      </c>
      <c r="AH107" s="157">
        <f t="shared" si="296"/>
        <v>0</v>
      </c>
      <c r="AI107" s="159">
        <f t="shared" si="296"/>
        <v>66320000</v>
      </c>
      <c r="AJ107" s="159">
        <f>+SUM(AJ108:AJ111)</f>
        <v>88570000</v>
      </c>
      <c r="AK107" s="159">
        <f t="shared" si="296"/>
        <v>62500000</v>
      </c>
      <c r="AL107" s="160">
        <f t="shared" si="296"/>
        <v>250000</v>
      </c>
      <c r="AM107" s="159">
        <f t="shared" si="296"/>
        <v>0</v>
      </c>
      <c r="AN107" s="159">
        <f t="shared" si="296"/>
        <v>0</v>
      </c>
      <c r="AO107" s="159">
        <f t="shared" si="296"/>
        <v>0</v>
      </c>
      <c r="AP107" s="159">
        <f t="shared" si="296"/>
        <v>3570000</v>
      </c>
      <c r="AQ107" s="159">
        <f t="shared" si="296"/>
        <v>0</v>
      </c>
      <c r="AR107" s="159">
        <f t="shared" si="296"/>
        <v>0</v>
      </c>
      <c r="AS107" s="159">
        <f t="shared" si="296"/>
        <v>0</v>
      </c>
      <c r="AT107" s="159">
        <f t="shared" si="296"/>
        <v>0</v>
      </c>
      <c r="AU107" s="181">
        <f t="shared" si="296"/>
        <v>0</v>
      </c>
      <c r="AV107" s="159">
        <f t="shared" si="296"/>
        <v>0</v>
      </c>
      <c r="AW107" s="159">
        <f t="shared" si="296"/>
        <v>66320000</v>
      </c>
      <c r="AX107" s="157">
        <f t="shared" si="296"/>
        <v>62500000</v>
      </c>
      <c r="AY107" s="160">
        <f t="shared" si="296"/>
        <v>250000</v>
      </c>
      <c r="AZ107" s="159">
        <f t="shared" si="296"/>
        <v>0</v>
      </c>
      <c r="BA107" s="157">
        <f t="shared" si="296"/>
        <v>0</v>
      </c>
      <c r="BB107" s="159">
        <f>+SUM(BB108:BB111)</f>
        <v>0</v>
      </c>
      <c r="BC107" s="159">
        <f t="shared" si="296"/>
        <v>3570000</v>
      </c>
      <c r="BD107" s="159">
        <f t="shared" si="296"/>
        <v>0</v>
      </c>
      <c r="BE107" s="159">
        <f t="shared" si="296"/>
        <v>0</v>
      </c>
      <c r="BF107" s="159">
        <f t="shared" si="296"/>
        <v>0</v>
      </c>
      <c r="BG107" s="159">
        <f t="shared" si="296"/>
        <v>0</v>
      </c>
      <c r="BH107" s="159">
        <f t="shared" si="296"/>
        <v>0</v>
      </c>
      <c r="BI107" s="158">
        <f t="shared" si="296"/>
        <v>0</v>
      </c>
      <c r="BJ107" s="159">
        <f t="shared" si="296"/>
        <v>66320000</v>
      </c>
      <c r="BK107" s="157">
        <f t="shared" si="296"/>
        <v>0</v>
      </c>
      <c r="BL107" s="160">
        <f t="shared" si="296"/>
        <v>62750000</v>
      </c>
      <c r="BM107" s="159">
        <f t="shared" si="296"/>
        <v>0</v>
      </c>
      <c r="BN107" s="157">
        <f t="shared" si="296"/>
        <v>0</v>
      </c>
      <c r="BO107" s="159">
        <f t="shared" si="296"/>
        <v>0</v>
      </c>
      <c r="BP107" s="159">
        <f t="shared" si="296"/>
        <v>3570000</v>
      </c>
      <c r="BQ107" s="159">
        <f t="shared" si="296"/>
        <v>0</v>
      </c>
      <c r="BR107" s="159">
        <f t="shared" ref="BR107:CN107" si="298">+SUM(BR108:BR111)</f>
        <v>0</v>
      </c>
      <c r="BS107" s="159">
        <f t="shared" si="298"/>
        <v>0</v>
      </c>
      <c r="BT107" s="159">
        <f t="shared" si="298"/>
        <v>0</v>
      </c>
      <c r="BU107" s="159">
        <f t="shared" si="298"/>
        <v>0</v>
      </c>
      <c r="BV107" s="158">
        <f t="shared" si="298"/>
        <v>0</v>
      </c>
      <c r="BW107" s="159">
        <f t="shared" si="298"/>
        <v>66320000</v>
      </c>
      <c r="BX107" s="157">
        <f t="shared" si="298"/>
        <v>0</v>
      </c>
      <c r="BY107" s="157">
        <f t="shared" si="298"/>
        <v>62750000</v>
      </c>
      <c r="BZ107" s="159">
        <f t="shared" si="298"/>
        <v>0</v>
      </c>
      <c r="CA107" s="159">
        <f t="shared" si="298"/>
        <v>0</v>
      </c>
      <c r="CB107" s="159">
        <f t="shared" si="298"/>
        <v>0</v>
      </c>
      <c r="CC107" s="159">
        <f t="shared" si="298"/>
        <v>3570000</v>
      </c>
      <c r="CD107" s="159">
        <f t="shared" si="298"/>
        <v>0</v>
      </c>
      <c r="CE107" s="159">
        <f t="shared" si="298"/>
        <v>0</v>
      </c>
      <c r="CF107" s="159">
        <f t="shared" si="298"/>
        <v>0</v>
      </c>
      <c r="CG107" s="159">
        <f t="shared" si="298"/>
        <v>0</v>
      </c>
      <c r="CH107" s="159">
        <f t="shared" si="298"/>
        <v>0</v>
      </c>
      <c r="CI107" s="159">
        <f t="shared" si="298"/>
        <v>0</v>
      </c>
      <c r="CJ107" s="158">
        <f t="shared" si="298"/>
        <v>66320000</v>
      </c>
      <c r="CK107" s="159">
        <f t="shared" si="298"/>
        <v>22250000</v>
      </c>
      <c r="CL107" s="157">
        <f t="shared" si="298"/>
        <v>0</v>
      </c>
      <c r="CM107" s="157">
        <f t="shared" si="298"/>
        <v>0</v>
      </c>
      <c r="CN107" s="157">
        <f t="shared" si="298"/>
        <v>0</v>
      </c>
      <c r="CO107" s="161">
        <f t="shared" si="162"/>
        <v>0.74878627074630233</v>
      </c>
      <c r="CP107" s="161">
        <f t="shared" si="174"/>
        <v>0.74878627074630233</v>
      </c>
    </row>
    <row r="108" spans="1:94" s="27" customFormat="1" ht="18" customHeight="1" outlineLevel="2">
      <c r="A108" s="524" t="s">
        <v>747</v>
      </c>
      <c r="B108" s="45" t="s">
        <v>162</v>
      </c>
      <c r="C108" s="43" t="s">
        <v>84</v>
      </c>
      <c r="D108" s="69" t="s">
        <v>104</v>
      </c>
      <c r="E108" s="31">
        <v>30000000</v>
      </c>
      <c r="F108" s="44">
        <v>16500000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>
        <f t="shared" ref="AD108:AE113" si="299">+F108+H108+J108+L108+N108+P108+R108+T108+V108+X108+Z108+AB108</f>
        <v>16500000</v>
      </c>
      <c r="AE108" s="39">
        <f t="shared" si="299"/>
        <v>0</v>
      </c>
      <c r="AF108" s="36"/>
      <c r="AG108" s="31">
        <f t="shared" ref="AG108:AG111" si="300">+E108-AD108+AE108+AF108</f>
        <v>13500000</v>
      </c>
      <c r="AH108" s="34"/>
      <c r="AI108" s="136">
        <f t="shared" ref="AI108:AI113" si="301">+AH108+AW108</f>
        <v>250000</v>
      </c>
      <c r="AJ108" s="38">
        <f t="shared" ref="AJ108:AJ113" si="302">+AG108-AH108</f>
        <v>13500000</v>
      </c>
      <c r="AK108" s="31">
        <v>0</v>
      </c>
      <c r="AL108" s="384">
        <v>250000</v>
      </c>
      <c r="AM108" s="384">
        <v>0</v>
      </c>
      <c r="AN108" s="384">
        <v>0</v>
      </c>
      <c r="AO108" s="385">
        <v>0</v>
      </c>
      <c r="AP108" s="31">
        <v>0</v>
      </c>
      <c r="AQ108" s="31"/>
      <c r="AR108" s="41"/>
      <c r="AS108" s="41"/>
      <c r="AT108" s="41"/>
      <c r="AU108" s="180"/>
      <c r="AV108" s="137"/>
      <c r="AW108" s="31">
        <f>+SUM(AK108:AV108)</f>
        <v>250000</v>
      </c>
      <c r="AX108" s="31">
        <v>0</v>
      </c>
      <c r="AY108" s="31">
        <v>250000</v>
      </c>
      <c r="AZ108" s="38">
        <v>0</v>
      </c>
      <c r="BA108" s="47">
        <v>0</v>
      </c>
      <c r="BB108" s="41">
        <v>0</v>
      </c>
      <c r="BC108" s="41">
        <v>0</v>
      </c>
      <c r="BD108" s="41"/>
      <c r="BE108" s="41"/>
      <c r="BF108" s="41"/>
      <c r="BG108" s="41"/>
      <c r="BH108" s="41"/>
      <c r="BI108" s="137"/>
      <c r="BJ108" s="31">
        <f t="shared" ref="BJ108:BJ111" si="303">+SUM(AX108:BI108)</f>
        <v>250000</v>
      </c>
      <c r="BK108" s="35">
        <v>0</v>
      </c>
      <c r="BL108" s="39">
        <v>250000</v>
      </c>
      <c r="BM108" s="39">
        <v>0</v>
      </c>
      <c r="BN108" s="39">
        <v>0</v>
      </c>
      <c r="BO108" s="39">
        <v>0</v>
      </c>
      <c r="BP108" s="41">
        <v>0</v>
      </c>
      <c r="BQ108" s="39"/>
      <c r="BR108" s="39"/>
      <c r="BS108" s="39"/>
      <c r="BT108" s="39"/>
      <c r="BU108" s="41"/>
      <c r="BV108" s="137"/>
      <c r="BW108" s="31">
        <f t="shared" ref="BW108:BW111" si="304">+SUM(BK108:BV108)</f>
        <v>250000</v>
      </c>
      <c r="BX108" s="39">
        <v>0</v>
      </c>
      <c r="BY108" s="39">
        <v>250000</v>
      </c>
      <c r="BZ108" s="39">
        <v>0</v>
      </c>
      <c r="CA108" s="39">
        <v>0</v>
      </c>
      <c r="CB108" s="39">
        <v>0</v>
      </c>
      <c r="CC108" s="41">
        <v>0</v>
      </c>
      <c r="CD108" s="39"/>
      <c r="CE108" s="39"/>
      <c r="CF108" s="39"/>
      <c r="CG108" s="39"/>
      <c r="CH108" s="39"/>
      <c r="CI108" s="137"/>
      <c r="CJ108" s="32">
        <f t="shared" ref="CJ108:CJ111" si="305">+SUM(BX108:CI108)</f>
        <v>250000</v>
      </c>
      <c r="CK108" s="31">
        <f t="shared" ref="CK108:CK111" si="306">+AJ108-AW108</f>
        <v>13250000</v>
      </c>
      <c r="CL108" s="34">
        <f t="shared" ref="CL108:CL111" si="307">+AW108-BJ108</f>
        <v>0</v>
      </c>
      <c r="CM108" s="34">
        <f t="shared" ref="CM108:CM111" si="308">+BJ108-BW108</f>
        <v>0</v>
      </c>
      <c r="CN108" s="34">
        <f>+BW108-CJ108</f>
        <v>0</v>
      </c>
      <c r="CO108" s="87">
        <f t="shared" si="162"/>
        <v>1.8518518518518517E-2</v>
      </c>
      <c r="CP108" s="87">
        <f t="shared" si="174"/>
        <v>1.8518518518518517E-2</v>
      </c>
    </row>
    <row r="109" spans="1:94" s="27" customFormat="1" ht="18" customHeight="1" outlineLevel="2">
      <c r="A109" s="524" t="s">
        <v>748</v>
      </c>
      <c r="B109" s="45" t="s">
        <v>163</v>
      </c>
      <c r="C109" s="43" t="s">
        <v>84</v>
      </c>
      <c r="D109" s="69" t="s">
        <v>105</v>
      </c>
      <c r="E109" s="31">
        <v>20000000</v>
      </c>
      <c r="F109" s="44">
        <v>16000000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>
        <f t="shared" si="299"/>
        <v>16000000</v>
      </c>
      <c r="AE109" s="39">
        <f t="shared" si="299"/>
        <v>0</v>
      </c>
      <c r="AF109" s="36"/>
      <c r="AG109" s="31">
        <f t="shared" si="300"/>
        <v>4000000</v>
      </c>
      <c r="AH109" s="34"/>
      <c r="AI109" s="136">
        <f t="shared" si="301"/>
        <v>0</v>
      </c>
      <c r="AJ109" s="38">
        <f t="shared" si="302"/>
        <v>4000000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0</v>
      </c>
      <c r="AQ109" s="31"/>
      <c r="AR109" s="41"/>
      <c r="AS109" s="41"/>
      <c r="AT109" s="41"/>
      <c r="AU109" s="180"/>
      <c r="AV109" s="137"/>
      <c r="AW109" s="31">
        <f>+SUM(AK109:AV109)</f>
        <v>0</v>
      </c>
      <c r="AX109" s="31">
        <v>0</v>
      </c>
      <c r="AY109" s="31">
        <v>0</v>
      </c>
      <c r="AZ109" s="38">
        <v>0</v>
      </c>
      <c r="BA109" s="47">
        <v>0</v>
      </c>
      <c r="BB109" s="41">
        <v>0</v>
      </c>
      <c r="BC109" s="41">
        <v>0</v>
      </c>
      <c r="BD109" s="41"/>
      <c r="BE109" s="41"/>
      <c r="BF109" s="41"/>
      <c r="BG109" s="41"/>
      <c r="BH109" s="41"/>
      <c r="BI109" s="137"/>
      <c r="BJ109" s="31">
        <f t="shared" si="303"/>
        <v>0</v>
      </c>
      <c r="BK109" s="35">
        <v>0</v>
      </c>
      <c r="BL109" s="35">
        <v>0</v>
      </c>
      <c r="BM109" s="35">
        <v>0</v>
      </c>
      <c r="BN109" s="35">
        <v>0</v>
      </c>
      <c r="BO109" s="35">
        <v>0</v>
      </c>
      <c r="BP109" s="41">
        <v>0</v>
      </c>
      <c r="BQ109" s="39"/>
      <c r="BR109" s="39"/>
      <c r="BS109" s="39"/>
      <c r="BT109" s="39"/>
      <c r="BU109" s="41"/>
      <c r="BV109" s="137"/>
      <c r="BW109" s="31">
        <f t="shared" si="304"/>
        <v>0</v>
      </c>
      <c r="BX109" s="39">
        <v>0</v>
      </c>
      <c r="BY109" s="39">
        <v>0</v>
      </c>
      <c r="BZ109" s="39">
        <v>0</v>
      </c>
      <c r="CA109" s="39">
        <v>0</v>
      </c>
      <c r="CB109" s="39">
        <v>0</v>
      </c>
      <c r="CC109" s="41">
        <v>0</v>
      </c>
      <c r="CD109" s="39"/>
      <c r="CE109" s="39"/>
      <c r="CF109" s="39"/>
      <c r="CG109" s="39"/>
      <c r="CH109" s="39"/>
      <c r="CI109" s="137"/>
      <c r="CJ109" s="32">
        <f t="shared" si="305"/>
        <v>0</v>
      </c>
      <c r="CK109" s="31">
        <f t="shared" si="306"/>
        <v>4000000</v>
      </c>
      <c r="CL109" s="34">
        <f t="shared" si="307"/>
        <v>0</v>
      </c>
      <c r="CM109" s="34">
        <f t="shared" si="308"/>
        <v>0</v>
      </c>
      <c r="CN109" s="34">
        <f t="shared" ref="CN109:CN111" si="309">+BW109-CJ109</f>
        <v>0</v>
      </c>
      <c r="CO109" s="87">
        <f t="shared" si="162"/>
        <v>0</v>
      </c>
      <c r="CP109" s="87">
        <f t="shared" si="174"/>
        <v>0</v>
      </c>
    </row>
    <row r="110" spans="1:94" s="27" customFormat="1" ht="18" customHeight="1" outlineLevel="2">
      <c r="A110" s="524" t="s">
        <v>749</v>
      </c>
      <c r="B110" s="45" t="s">
        <v>164</v>
      </c>
      <c r="C110" s="43" t="s">
        <v>84</v>
      </c>
      <c r="D110" s="69" t="s">
        <v>106</v>
      </c>
      <c r="E110" s="31">
        <v>30000000</v>
      </c>
      <c r="F110" s="44"/>
      <c r="G110" s="39">
        <v>32500000</v>
      </c>
      <c r="H110" s="39"/>
      <c r="I110" s="39"/>
      <c r="J110" s="39"/>
      <c r="K110" s="39"/>
      <c r="L110" s="39"/>
      <c r="M110" s="39"/>
      <c r="N110" s="39"/>
      <c r="O110" s="39"/>
      <c r="P110" s="39"/>
      <c r="Q110" s="39">
        <v>3570000</v>
      </c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>
        <f t="shared" si="299"/>
        <v>0</v>
      </c>
      <c r="AE110" s="39">
        <f t="shared" si="299"/>
        <v>36070000</v>
      </c>
      <c r="AF110" s="36"/>
      <c r="AG110" s="31">
        <f t="shared" si="300"/>
        <v>66070000</v>
      </c>
      <c r="AH110" s="34"/>
      <c r="AI110" s="136">
        <f t="shared" si="301"/>
        <v>66070000</v>
      </c>
      <c r="AJ110" s="38">
        <f t="shared" si="302"/>
        <v>66070000</v>
      </c>
      <c r="AK110" s="31">
        <v>62500000</v>
      </c>
      <c r="AL110" s="384">
        <v>0</v>
      </c>
      <c r="AM110" s="384">
        <v>0</v>
      </c>
      <c r="AN110" s="384">
        <v>0</v>
      </c>
      <c r="AO110" s="385">
        <v>0</v>
      </c>
      <c r="AP110" s="31">
        <v>3570000</v>
      </c>
      <c r="AQ110" s="31"/>
      <c r="AR110" s="41"/>
      <c r="AS110" s="41"/>
      <c r="AT110" s="41"/>
      <c r="AU110" s="180"/>
      <c r="AV110" s="137"/>
      <c r="AW110" s="31">
        <f>+SUM(AK110:AV110)</f>
        <v>66070000</v>
      </c>
      <c r="AX110" s="31">
        <v>62500000</v>
      </c>
      <c r="AY110" s="31">
        <v>0</v>
      </c>
      <c r="AZ110" s="38">
        <v>0</v>
      </c>
      <c r="BA110" s="47">
        <v>0</v>
      </c>
      <c r="BB110" s="41">
        <v>0</v>
      </c>
      <c r="BC110" s="41">
        <v>3570000</v>
      </c>
      <c r="BD110" s="41"/>
      <c r="BE110" s="41"/>
      <c r="BF110" s="41"/>
      <c r="BG110" s="41"/>
      <c r="BH110" s="41"/>
      <c r="BI110" s="137"/>
      <c r="BJ110" s="31">
        <f t="shared" si="303"/>
        <v>66070000</v>
      </c>
      <c r="BK110" s="35">
        <v>0</v>
      </c>
      <c r="BL110" s="39">
        <v>62500000</v>
      </c>
      <c r="BM110" s="39">
        <v>0</v>
      </c>
      <c r="BN110" s="39">
        <v>0</v>
      </c>
      <c r="BO110" s="39">
        <v>0</v>
      </c>
      <c r="BP110" s="41">
        <v>3570000</v>
      </c>
      <c r="BQ110" s="39"/>
      <c r="BR110" s="39"/>
      <c r="BS110" s="39"/>
      <c r="BT110" s="39"/>
      <c r="BU110" s="41"/>
      <c r="BV110" s="137"/>
      <c r="BW110" s="31">
        <f t="shared" si="304"/>
        <v>66070000</v>
      </c>
      <c r="BX110" s="39">
        <v>0</v>
      </c>
      <c r="BY110" s="39">
        <v>62500000</v>
      </c>
      <c r="BZ110" s="39">
        <v>0</v>
      </c>
      <c r="CA110" s="39">
        <v>0</v>
      </c>
      <c r="CB110" s="39">
        <v>0</v>
      </c>
      <c r="CC110" s="41">
        <v>3570000</v>
      </c>
      <c r="CD110" s="39"/>
      <c r="CE110" s="39"/>
      <c r="CF110" s="39"/>
      <c r="CG110" s="39"/>
      <c r="CH110" s="39"/>
      <c r="CI110" s="137"/>
      <c r="CJ110" s="32">
        <f t="shared" si="305"/>
        <v>66070000</v>
      </c>
      <c r="CK110" s="31">
        <f t="shared" si="306"/>
        <v>0</v>
      </c>
      <c r="CL110" s="34">
        <f t="shared" si="307"/>
        <v>0</v>
      </c>
      <c r="CM110" s="34">
        <f t="shared" si="308"/>
        <v>0</v>
      </c>
      <c r="CN110" s="34">
        <f t="shared" si="309"/>
        <v>0</v>
      </c>
      <c r="CO110" s="87">
        <f t="shared" si="162"/>
        <v>1</v>
      </c>
      <c r="CP110" s="87">
        <f t="shared" si="174"/>
        <v>1</v>
      </c>
    </row>
    <row r="111" spans="1:94" s="27" customFormat="1" ht="18" customHeight="1" outlineLevel="2">
      <c r="A111" s="524" t="s">
        <v>750</v>
      </c>
      <c r="B111" s="45" t="s">
        <v>165</v>
      </c>
      <c r="C111" s="43" t="s">
        <v>84</v>
      </c>
      <c r="D111" s="69" t="s">
        <v>107</v>
      </c>
      <c r="E111" s="31">
        <v>30000000</v>
      </c>
      <c r="F111" s="44"/>
      <c r="G111" s="39"/>
      <c r="H111" s="39"/>
      <c r="I111" s="39"/>
      <c r="J111" s="39"/>
      <c r="K111" s="39"/>
      <c r="L111" s="39">
        <v>25000000</v>
      </c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>
        <f t="shared" si="299"/>
        <v>25000000</v>
      </c>
      <c r="AE111" s="39">
        <f t="shared" si="299"/>
        <v>0</v>
      </c>
      <c r="AF111" s="36"/>
      <c r="AG111" s="31">
        <f t="shared" si="300"/>
        <v>5000000</v>
      </c>
      <c r="AH111" s="34"/>
      <c r="AI111" s="136">
        <f t="shared" si="301"/>
        <v>0</v>
      </c>
      <c r="AJ111" s="38">
        <f t="shared" si="302"/>
        <v>5000000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>
        <v>0</v>
      </c>
      <c r="AQ111" s="31"/>
      <c r="AR111" s="41"/>
      <c r="AS111" s="41"/>
      <c r="AT111" s="41"/>
      <c r="AU111" s="180"/>
      <c r="AV111" s="137"/>
      <c r="AW111" s="31">
        <f>+SUM(AK111:AV111)</f>
        <v>0</v>
      </c>
      <c r="AX111" s="31">
        <v>0</v>
      </c>
      <c r="AY111" s="31">
        <v>0</v>
      </c>
      <c r="AZ111" s="38">
        <v>0</v>
      </c>
      <c r="BA111" s="47">
        <v>0</v>
      </c>
      <c r="BB111" s="41">
        <v>0</v>
      </c>
      <c r="BC111" s="41">
        <v>0</v>
      </c>
      <c r="BD111" s="41"/>
      <c r="BE111" s="41"/>
      <c r="BF111" s="41"/>
      <c r="BG111" s="41"/>
      <c r="BH111" s="41"/>
      <c r="BI111" s="137"/>
      <c r="BJ111" s="31">
        <f t="shared" si="303"/>
        <v>0</v>
      </c>
      <c r="BK111" s="35">
        <v>0</v>
      </c>
      <c r="BL111" s="35">
        <v>0</v>
      </c>
      <c r="BM111" s="35">
        <v>0</v>
      </c>
      <c r="BN111" s="35">
        <v>0</v>
      </c>
      <c r="BO111" s="35">
        <v>0</v>
      </c>
      <c r="BP111" s="41">
        <v>0</v>
      </c>
      <c r="BQ111" s="39"/>
      <c r="BR111" s="39"/>
      <c r="BS111" s="39"/>
      <c r="BT111" s="39"/>
      <c r="BU111" s="41"/>
      <c r="BV111" s="137"/>
      <c r="BW111" s="31">
        <f t="shared" si="304"/>
        <v>0</v>
      </c>
      <c r="BX111" s="39">
        <v>0</v>
      </c>
      <c r="BY111" s="39">
        <v>0</v>
      </c>
      <c r="BZ111" s="39">
        <v>0</v>
      </c>
      <c r="CA111" s="39">
        <v>0</v>
      </c>
      <c r="CB111" s="39">
        <v>0</v>
      </c>
      <c r="CC111" s="41">
        <v>0</v>
      </c>
      <c r="CD111" s="39"/>
      <c r="CE111" s="39"/>
      <c r="CF111" s="39"/>
      <c r="CG111" s="39"/>
      <c r="CH111" s="39"/>
      <c r="CI111" s="137"/>
      <c r="CJ111" s="32">
        <f t="shared" si="305"/>
        <v>0</v>
      </c>
      <c r="CK111" s="31">
        <f t="shared" si="306"/>
        <v>5000000</v>
      </c>
      <c r="CL111" s="34">
        <f t="shared" si="307"/>
        <v>0</v>
      </c>
      <c r="CM111" s="34">
        <f t="shared" si="308"/>
        <v>0</v>
      </c>
      <c r="CN111" s="34">
        <f t="shared" si="309"/>
        <v>0</v>
      </c>
      <c r="CO111" s="87">
        <f t="shared" si="162"/>
        <v>0</v>
      </c>
      <c r="CP111" s="87">
        <f t="shared" si="174"/>
        <v>0</v>
      </c>
    </row>
    <row r="112" spans="1:94" s="68" customFormat="1" ht="20.25" customHeight="1" outlineLevel="1">
      <c r="A112" s="339"/>
      <c r="B112" s="155" t="s">
        <v>442</v>
      </c>
      <c r="C112" s="156" t="s">
        <v>84</v>
      </c>
      <c r="D112" s="131" t="s">
        <v>206</v>
      </c>
      <c r="E112" s="403">
        <f>+E113</f>
        <v>25450000</v>
      </c>
      <c r="F112" s="225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>
        <f>+P113</f>
        <v>3570000</v>
      </c>
      <c r="Q112" s="162">
        <f>+Q113</f>
        <v>0</v>
      </c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>
        <f t="shared" si="299"/>
        <v>3570000</v>
      </c>
      <c r="AE112" s="162">
        <f t="shared" si="299"/>
        <v>0</v>
      </c>
      <c r="AF112" s="228"/>
      <c r="AG112" s="159">
        <f>+AG113</f>
        <v>21880000</v>
      </c>
      <c r="AH112" s="157"/>
      <c r="AI112" s="159">
        <f t="shared" si="301"/>
        <v>392800</v>
      </c>
      <c r="AJ112" s="159">
        <f t="shared" si="302"/>
        <v>21880000</v>
      </c>
      <c r="AK112" s="306">
        <f>+AK113</f>
        <v>0</v>
      </c>
      <c r="AL112" s="306">
        <f>+AL113</f>
        <v>250000</v>
      </c>
      <c r="AM112" s="306">
        <f t="shared" ref="AM112:CI112" si="310">+AM113</f>
        <v>0</v>
      </c>
      <c r="AN112" s="306">
        <f t="shared" si="310"/>
        <v>0</v>
      </c>
      <c r="AO112" s="306">
        <f t="shared" si="310"/>
        <v>142800</v>
      </c>
      <c r="AP112" s="306">
        <f t="shared" si="310"/>
        <v>0</v>
      </c>
      <c r="AQ112" s="306">
        <f t="shared" si="310"/>
        <v>0</v>
      </c>
      <c r="AR112" s="306">
        <f t="shared" si="310"/>
        <v>0</v>
      </c>
      <c r="AS112" s="306">
        <f t="shared" si="310"/>
        <v>0</v>
      </c>
      <c r="AT112" s="306">
        <f t="shared" si="310"/>
        <v>0</v>
      </c>
      <c r="AU112" s="306">
        <f t="shared" si="310"/>
        <v>0</v>
      </c>
      <c r="AV112" s="306">
        <f t="shared" si="310"/>
        <v>0</v>
      </c>
      <c r="AW112" s="245">
        <f t="shared" si="310"/>
        <v>392800</v>
      </c>
      <c r="AX112" s="306">
        <f t="shared" si="310"/>
        <v>0</v>
      </c>
      <c r="AY112" s="306">
        <f t="shared" si="310"/>
        <v>250000</v>
      </c>
      <c r="AZ112" s="306">
        <f t="shared" si="310"/>
        <v>0</v>
      </c>
      <c r="BA112" s="306">
        <f t="shared" si="310"/>
        <v>0</v>
      </c>
      <c r="BB112" s="306">
        <f t="shared" si="310"/>
        <v>142800</v>
      </c>
      <c r="BC112" s="306">
        <f t="shared" si="310"/>
        <v>0</v>
      </c>
      <c r="BD112" s="306">
        <f t="shared" si="310"/>
        <v>0</v>
      </c>
      <c r="BE112" s="306">
        <f t="shared" si="310"/>
        <v>0</v>
      </c>
      <c r="BF112" s="306">
        <f t="shared" si="310"/>
        <v>0</v>
      </c>
      <c r="BG112" s="306">
        <f t="shared" si="310"/>
        <v>0</v>
      </c>
      <c r="BH112" s="306">
        <f t="shared" si="310"/>
        <v>0</v>
      </c>
      <c r="BI112" s="306">
        <f t="shared" si="310"/>
        <v>0</v>
      </c>
      <c r="BJ112" s="306">
        <f t="shared" si="310"/>
        <v>392800</v>
      </c>
      <c r="BK112" s="306">
        <f t="shared" si="310"/>
        <v>0</v>
      </c>
      <c r="BL112" s="306">
        <f t="shared" si="310"/>
        <v>250000</v>
      </c>
      <c r="BM112" s="306">
        <f t="shared" si="310"/>
        <v>0</v>
      </c>
      <c r="BN112" s="306">
        <f t="shared" si="310"/>
        <v>0</v>
      </c>
      <c r="BO112" s="306">
        <f t="shared" si="310"/>
        <v>142800</v>
      </c>
      <c r="BP112" s="306">
        <f t="shared" si="310"/>
        <v>0</v>
      </c>
      <c r="BQ112" s="306">
        <f t="shared" si="310"/>
        <v>0</v>
      </c>
      <c r="BR112" s="306">
        <f t="shared" si="310"/>
        <v>0</v>
      </c>
      <c r="BS112" s="306">
        <f t="shared" si="310"/>
        <v>0</v>
      </c>
      <c r="BT112" s="306">
        <f t="shared" si="310"/>
        <v>0</v>
      </c>
      <c r="BU112" s="306">
        <f t="shared" si="310"/>
        <v>0</v>
      </c>
      <c r="BV112" s="306">
        <f t="shared" si="310"/>
        <v>0</v>
      </c>
      <c r="BW112" s="245">
        <f>+BW113</f>
        <v>392800</v>
      </c>
      <c r="BX112" s="245">
        <f t="shared" si="310"/>
        <v>0</v>
      </c>
      <c r="BY112" s="245">
        <f t="shared" si="310"/>
        <v>250000</v>
      </c>
      <c r="BZ112" s="245">
        <f t="shared" si="310"/>
        <v>0</v>
      </c>
      <c r="CA112" s="245">
        <f t="shared" si="310"/>
        <v>0</v>
      </c>
      <c r="CB112" s="245">
        <f t="shared" si="310"/>
        <v>142800</v>
      </c>
      <c r="CC112" s="245">
        <f t="shared" si="310"/>
        <v>0</v>
      </c>
      <c r="CD112" s="245">
        <f t="shared" si="310"/>
        <v>0</v>
      </c>
      <c r="CE112" s="245">
        <f t="shared" si="310"/>
        <v>0</v>
      </c>
      <c r="CF112" s="245">
        <f t="shared" si="310"/>
        <v>0</v>
      </c>
      <c r="CG112" s="245">
        <f t="shared" si="310"/>
        <v>0</v>
      </c>
      <c r="CH112" s="245">
        <f t="shared" si="310"/>
        <v>0</v>
      </c>
      <c r="CI112" s="245">
        <f t="shared" si="310"/>
        <v>0</v>
      </c>
      <c r="CJ112" s="245">
        <f>+CJ113</f>
        <v>392800</v>
      </c>
      <c r="CK112" s="157">
        <f>+AG112-AW112</f>
        <v>21487200</v>
      </c>
      <c r="CL112" s="157">
        <f>+AW112-BJ112</f>
        <v>0</v>
      </c>
      <c r="CM112" s="157">
        <f>+BJ112-BW112</f>
        <v>0</v>
      </c>
      <c r="CN112" s="157">
        <f>+BW112-CJ112</f>
        <v>0</v>
      </c>
      <c r="CO112" s="161">
        <f t="shared" ref="CO112:CO116" si="311">IFERROR(AW112/AJ112,0)</f>
        <v>1.7952468007312615E-2</v>
      </c>
      <c r="CP112" s="161">
        <f t="shared" ref="CP112:CP116" si="312">IFERROR(BJ112/AJ112,0)</f>
        <v>1.7952468007312615E-2</v>
      </c>
    </row>
    <row r="113" spans="1:94" s="68" customFormat="1" ht="20.25" customHeight="1" outlineLevel="2">
      <c r="A113" s="524" t="s">
        <v>751</v>
      </c>
      <c r="B113" s="192" t="s">
        <v>174</v>
      </c>
      <c r="C113" s="43" t="s">
        <v>84</v>
      </c>
      <c r="D113" s="69" t="s">
        <v>206</v>
      </c>
      <c r="E113" s="404">
        <v>25450000</v>
      </c>
      <c r="F113" s="96"/>
      <c r="G113" s="97"/>
      <c r="H113" s="97"/>
      <c r="I113" s="97"/>
      <c r="J113" s="97"/>
      <c r="K113" s="97"/>
      <c r="L113" s="97"/>
      <c r="M113" s="97"/>
      <c r="N113" s="97"/>
      <c r="O113" s="97"/>
      <c r="P113" s="97">
        <v>3570000</v>
      </c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39">
        <f t="shared" si="299"/>
        <v>3570000</v>
      </c>
      <c r="AE113" s="39">
        <f t="shared" si="299"/>
        <v>0</v>
      </c>
      <c r="AF113" s="115"/>
      <c r="AG113" s="31">
        <f t="shared" ref="AG113" si="313">+E113-AD113+AE113+AF113</f>
        <v>21880000</v>
      </c>
      <c r="AH113" s="95"/>
      <c r="AI113" s="136">
        <f t="shared" si="301"/>
        <v>392800</v>
      </c>
      <c r="AJ113" s="38">
        <f t="shared" si="302"/>
        <v>21880000</v>
      </c>
      <c r="AK113" s="31">
        <v>0</v>
      </c>
      <c r="AL113" s="384">
        <v>250000</v>
      </c>
      <c r="AM113" s="384">
        <v>0</v>
      </c>
      <c r="AN113" s="384">
        <v>0</v>
      </c>
      <c r="AO113" s="385">
        <v>142800</v>
      </c>
      <c r="AP113" s="31">
        <v>0</v>
      </c>
      <c r="AQ113" s="31"/>
      <c r="AR113" s="41"/>
      <c r="AS113" s="41"/>
      <c r="AT113" s="41"/>
      <c r="AU113" s="180"/>
      <c r="AV113" s="137"/>
      <c r="AW113" s="31">
        <f>+SUM(AK113:AV113)</f>
        <v>392800</v>
      </c>
      <c r="AX113" s="31">
        <v>0</v>
      </c>
      <c r="AY113" s="31">
        <v>250000</v>
      </c>
      <c r="AZ113" s="405">
        <v>0</v>
      </c>
      <c r="BA113" s="406">
        <v>0</v>
      </c>
      <c r="BB113" s="33">
        <v>142800</v>
      </c>
      <c r="BC113" s="33">
        <v>0</v>
      </c>
      <c r="BD113" s="405"/>
      <c r="BE113" s="405"/>
      <c r="BF113" s="405"/>
      <c r="BG113" s="33"/>
      <c r="BH113" s="405"/>
      <c r="BI113" s="407"/>
      <c r="BJ113" s="31">
        <f t="shared" ref="BJ113" si="314">+SUM(AX113:BI113)</f>
        <v>392800</v>
      </c>
      <c r="BK113" s="35">
        <v>0</v>
      </c>
      <c r="BL113" s="39">
        <v>250000</v>
      </c>
      <c r="BM113" s="39">
        <v>0</v>
      </c>
      <c r="BN113" s="39">
        <v>0</v>
      </c>
      <c r="BO113" s="39">
        <v>142800</v>
      </c>
      <c r="BP113" s="33">
        <v>0</v>
      </c>
      <c r="BQ113" s="405"/>
      <c r="BR113" s="405"/>
      <c r="BS113" s="405"/>
      <c r="BT113" s="405"/>
      <c r="BU113" s="405"/>
      <c r="BV113" s="33"/>
      <c r="BW113" s="31">
        <f t="shared" ref="BW113" si="315">+SUM(BK113:BV113)</f>
        <v>392800</v>
      </c>
      <c r="BX113" s="39">
        <v>0</v>
      </c>
      <c r="BY113" s="39">
        <v>250000</v>
      </c>
      <c r="BZ113" s="39">
        <v>0</v>
      </c>
      <c r="CA113" s="39">
        <v>0</v>
      </c>
      <c r="CB113" s="39">
        <v>142800</v>
      </c>
      <c r="CC113" s="33">
        <v>0</v>
      </c>
      <c r="CD113" s="405"/>
      <c r="CE113" s="405"/>
      <c r="CF113" s="405"/>
      <c r="CG113" s="405"/>
      <c r="CH113" s="405"/>
      <c r="CI113" s="405"/>
      <c r="CJ113" s="32">
        <f>+SUM(BX113:CI113)</f>
        <v>392800</v>
      </c>
      <c r="CK113" s="31">
        <f>+AJ113-AW113</f>
        <v>21487200</v>
      </c>
      <c r="CL113" s="34">
        <f>+AW113-BJ113</f>
        <v>0</v>
      </c>
      <c r="CM113" s="34">
        <f t="shared" ref="CM113" si="316">+BJ113-BW113</f>
        <v>0</v>
      </c>
      <c r="CN113" s="34">
        <f>+BW113-CJ113</f>
        <v>0</v>
      </c>
      <c r="CO113" s="87">
        <f t="shared" si="311"/>
        <v>1.7952468007312615E-2</v>
      </c>
      <c r="CP113" s="87">
        <f t="shared" si="312"/>
        <v>1.7952468007312615E-2</v>
      </c>
    </row>
    <row r="114" spans="1:94" s="415" customFormat="1" ht="33" customHeight="1" outlineLevel="1">
      <c r="A114" s="339"/>
      <c r="B114" s="155" t="s">
        <v>263</v>
      </c>
      <c r="C114" s="156" t="s">
        <v>84</v>
      </c>
      <c r="D114" s="131" t="s">
        <v>264</v>
      </c>
      <c r="E114" s="403">
        <f t="shared" ref="E114:AF114" si="317">+SUM(E115:E116)</f>
        <v>5000000</v>
      </c>
      <c r="F114" s="408">
        <f>+SUM(F115:F117)</f>
        <v>0</v>
      </c>
      <c r="G114" s="408">
        <f t="shared" ref="G114:AC114" si="318">+SUM(G115:G117)</f>
        <v>100000000</v>
      </c>
      <c r="H114" s="408">
        <f t="shared" si="318"/>
        <v>46000000</v>
      </c>
      <c r="I114" s="408">
        <f t="shared" si="318"/>
        <v>0</v>
      </c>
      <c r="J114" s="408">
        <f t="shared" si="318"/>
        <v>0</v>
      </c>
      <c r="K114" s="408">
        <f t="shared" si="318"/>
        <v>0</v>
      </c>
      <c r="L114" s="408">
        <f t="shared" si="318"/>
        <v>42000000</v>
      </c>
      <c r="M114" s="408">
        <f t="shared" si="318"/>
        <v>15000000</v>
      </c>
      <c r="N114" s="408">
        <f t="shared" si="318"/>
        <v>0</v>
      </c>
      <c r="O114" s="408">
        <f t="shared" si="318"/>
        <v>0</v>
      </c>
      <c r="P114" s="408">
        <f t="shared" si="318"/>
        <v>0</v>
      </c>
      <c r="Q114" s="408">
        <f t="shared" si="318"/>
        <v>0</v>
      </c>
      <c r="R114" s="408">
        <f t="shared" si="318"/>
        <v>0</v>
      </c>
      <c r="S114" s="408">
        <f t="shared" si="318"/>
        <v>0</v>
      </c>
      <c r="T114" s="408">
        <f t="shared" si="318"/>
        <v>0</v>
      </c>
      <c r="U114" s="408">
        <f t="shared" si="318"/>
        <v>0</v>
      </c>
      <c r="V114" s="408">
        <f t="shared" si="318"/>
        <v>0</v>
      </c>
      <c r="W114" s="408">
        <f t="shared" si="318"/>
        <v>0</v>
      </c>
      <c r="X114" s="408">
        <f t="shared" si="318"/>
        <v>0</v>
      </c>
      <c r="Y114" s="408">
        <f t="shared" si="318"/>
        <v>0</v>
      </c>
      <c r="Z114" s="408">
        <f t="shared" si="318"/>
        <v>0</v>
      </c>
      <c r="AA114" s="408">
        <f t="shared" si="318"/>
        <v>0</v>
      </c>
      <c r="AB114" s="408">
        <f t="shared" si="318"/>
        <v>0</v>
      </c>
      <c r="AC114" s="408">
        <f t="shared" si="318"/>
        <v>0</v>
      </c>
      <c r="AD114" s="409">
        <f t="shared" si="317"/>
        <v>88000000</v>
      </c>
      <c r="AE114" s="409">
        <f>+SUM(AE115:AE117)</f>
        <v>115000000</v>
      </c>
      <c r="AF114" s="410">
        <f t="shared" si="317"/>
        <v>0</v>
      </c>
      <c r="AG114" s="403">
        <f>+SUM(AG115:AG117)</f>
        <v>32000000</v>
      </c>
      <c r="AH114" s="411">
        <f t="shared" ref="AH114:BI114" si="319">+SUM(AH115:AH116)</f>
        <v>0</v>
      </c>
      <c r="AI114" s="403">
        <f>+SUM(AI115:AI117)</f>
        <v>18615462</v>
      </c>
      <c r="AJ114" s="403">
        <f>+AJ115+AJ116+AJ117</f>
        <v>32000000</v>
      </c>
      <c r="AK114" s="403">
        <f t="shared" si="319"/>
        <v>0</v>
      </c>
      <c r="AL114" s="412">
        <f t="shared" si="319"/>
        <v>2000000</v>
      </c>
      <c r="AM114" s="403">
        <f t="shared" si="319"/>
        <v>270000</v>
      </c>
      <c r="AN114" s="403">
        <f>+SUM(AN115:AN117)</f>
        <v>15000000</v>
      </c>
      <c r="AO114" s="403">
        <f t="shared" si="319"/>
        <v>1345462</v>
      </c>
      <c r="AP114" s="403">
        <f t="shared" si="319"/>
        <v>0</v>
      </c>
      <c r="AQ114" s="403">
        <f t="shared" si="319"/>
        <v>0</v>
      </c>
      <c r="AR114" s="403">
        <f t="shared" si="319"/>
        <v>0</v>
      </c>
      <c r="AS114" s="403">
        <f t="shared" si="319"/>
        <v>0</v>
      </c>
      <c r="AT114" s="403">
        <f t="shared" si="319"/>
        <v>0</v>
      </c>
      <c r="AU114" s="413">
        <f t="shared" si="319"/>
        <v>0</v>
      </c>
      <c r="AV114" s="403">
        <f t="shared" si="319"/>
        <v>0</v>
      </c>
      <c r="AW114" s="403">
        <f>+SUM(AW115:AW117)</f>
        <v>18615462</v>
      </c>
      <c r="AX114" s="411">
        <v>0</v>
      </c>
      <c r="AY114" s="412">
        <v>0</v>
      </c>
      <c r="AZ114" s="403">
        <v>0</v>
      </c>
      <c r="BA114" s="411">
        <v>0</v>
      </c>
      <c r="BB114" s="403">
        <f>+BB115+BB116+BB117</f>
        <v>1345462</v>
      </c>
      <c r="BC114" s="403">
        <f t="shared" si="319"/>
        <v>0</v>
      </c>
      <c r="BD114" s="403">
        <f t="shared" si="319"/>
        <v>0</v>
      </c>
      <c r="BE114" s="403">
        <f t="shared" si="319"/>
        <v>0</v>
      </c>
      <c r="BF114" s="403">
        <f t="shared" si="319"/>
        <v>0</v>
      </c>
      <c r="BG114" s="403">
        <f t="shared" si="319"/>
        <v>0</v>
      </c>
      <c r="BH114" s="403">
        <f t="shared" si="319"/>
        <v>0</v>
      </c>
      <c r="BI114" s="414">
        <f t="shared" si="319"/>
        <v>0</v>
      </c>
      <c r="BJ114" s="403">
        <f>+SUM(BJ115:BJ117)</f>
        <v>3615462</v>
      </c>
      <c r="BK114" s="411">
        <f t="shared" ref="BK114:CN114" si="320">+SUM(BK115:BK116)</f>
        <v>0</v>
      </c>
      <c r="BL114" s="412">
        <f t="shared" si="320"/>
        <v>2000000</v>
      </c>
      <c r="BM114" s="403">
        <f t="shared" si="320"/>
        <v>270000</v>
      </c>
      <c r="BN114" s="411">
        <f>+SUM(BN115:BV117)</f>
        <v>1345462</v>
      </c>
      <c r="BO114" s="403">
        <f t="shared" si="320"/>
        <v>1345462</v>
      </c>
      <c r="BP114" s="403">
        <f t="shared" si="320"/>
        <v>0</v>
      </c>
      <c r="BQ114" s="403">
        <f t="shared" si="320"/>
        <v>0</v>
      </c>
      <c r="BR114" s="403">
        <f t="shared" si="320"/>
        <v>0</v>
      </c>
      <c r="BS114" s="403">
        <f t="shared" si="320"/>
        <v>0</v>
      </c>
      <c r="BT114" s="403">
        <f t="shared" si="320"/>
        <v>0</v>
      </c>
      <c r="BU114" s="403">
        <f t="shared" si="320"/>
        <v>0</v>
      </c>
      <c r="BV114" s="414">
        <f t="shared" si="320"/>
        <v>0</v>
      </c>
      <c r="BW114" s="403">
        <f t="shared" si="320"/>
        <v>3615462</v>
      </c>
      <c r="BX114" s="411">
        <f>+SUM(BX115:BX117)</f>
        <v>0</v>
      </c>
      <c r="BY114" s="411">
        <f>+SUM(BY115:BY117)</f>
        <v>2000000</v>
      </c>
      <c r="BZ114" s="403">
        <f>+SUM(BZ115:BZ117)</f>
        <v>270000</v>
      </c>
      <c r="CA114" s="403">
        <f>+SUM(CA115:CA117)</f>
        <v>0</v>
      </c>
      <c r="CB114" s="403">
        <f>+SUM(CB115:CB117)</f>
        <v>1345462</v>
      </c>
      <c r="CC114" s="403">
        <f t="shared" si="320"/>
        <v>0</v>
      </c>
      <c r="CD114" s="403">
        <f t="shared" si="320"/>
        <v>0</v>
      </c>
      <c r="CE114" s="403">
        <f t="shared" si="320"/>
        <v>0</v>
      </c>
      <c r="CF114" s="403">
        <f t="shared" si="320"/>
        <v>0</v>
      </c>
      <c r="CG114" s="403">
        <f t="shared" si="320"/>
        <v>0</v>
      </c>
      <c r="CH114" s="403">
        <f t="shared" si="320"/>
        <v>0</v>
      </c>
      <c r="CI114" s="403">
        <f t="shared" si="320"/>
        <v>0</v>
      </c>
      <c r="CJ114" s="414">
        <f>+SUM(CJ115:CJ117)</f>
        <v>3615462</v>
      </c>
      <c r="CK114" s="403">
        <f t="shared" si="320"/>
        <v>13384538</v>
      </c>
      <c r="CL114" s="411">
        <f>+SUM(CL115:CL117)</f>
        <v>15000000</v>
      </c>
      <c r="CM114" s="411">
        <f t="shared" si="320"/>
        <v>0</v>
      </c>
      <c r="CN114" s="411">
        <f t="shared" si="320"/>
        <v>0</v>
      </c>
      <c r="CO114" s="161">
        <f t="shared" si="311"/>
        <v>0.58173318750000003</v>
      </c>
      <c r="CP114" s="161">
        <f t="shared" si="312"/>
        <v>0.1129831875</v>
      </c>
    </row>
    <row r="115" spans="1:94" s="27" customFormat="1" ht="18" customHeight="1" outlineLevel="2">
      <c r="A115" s="524" t="s">
        <v>752</v>
      </c>
      <c r="B115" s="45" t="s">
        <v>176</v>
      </c>
      <c r="C115" s="43" t="s">
        <v>84</v>
      </c>
      <c r="D115" s="69" t="s">
        <v>109</v>
      </c>
      <c r="E115" s="31">
        <v>0</v>
      </c>
      <c r="F115" s="235"/>
      <c r="G115" s="236">
        <v>100000000</v>
      </c>
      <c r="H115" s="39">
        <v>46000000</v>
      </c>
      <c r="I115" s="39"/>
      <c r="J115" s="39"/>
      <c r="K115" s="39"/>
      <c r="L115" s="39">
        <v>42000000</v>
      </c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>
        <f t="shared" ref="AD115" si="321">+F115+H115+J115+L115+N115+P115+R115+T115+V115+X115+Z115+AB115</f>
        <v>88000000</v>
      </c>
      <c r="AE115" s="39">
        <f t="shared" ref="AE115" si="322">+G115+I115+K115+M115+O115+Q115+S115+U115+W115+Y115+AA115+AC115</f>
        <v>100000000</v>
      </c>
      <c r="AF115" s="36"/>
      <c r="AG115" s="31">
        <f t="shared" ref="AG115:AG117" si="323">+E115-AD115+AE115+AF115</f>
        <v>12000000</v>
      </c>
      <c r="AH115" s="34"/>
      <c r="AI115" s="136">
        <f>+AH115+AW115</f>
        <v>0</v>
      </c>
      <c r="AJ115" s="38">
        <f>+AG115-AH115</f>
        <v>12000000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0</v>
      </c>
      <c r="AQ115" s="31"/>
      <c r="AR115" s="41"/>
      <c r="AS115" s="41"/>
      <c r="AT115" s="41"/>
      <c r="AU115" s="180"/>
      <c r="AV115" s="137"/>
      <c r="AW115" s="31">
        <f t="shared" ref="AW115:AW117" si="324">+SUM(AK115:AV115)</f>
        <v>0</v>
      </c>
      <c r="AX115" s="31">
        <v>0</v>
      </c>
      <c r="AY115" s="31">
        <v>0</v>
      </c>
      <c r="AZ115" s="38">
        <v>0</v>
      </c>
      <c r="BA115" s="47">
        <v>0</v>
      </c>
      <c r="BB115" s="41">
        <v>0</v>
      </c>
      <c r="BC115" s="41">
        <v>0</v>
      </c>
      <c r="BD115" s="41"/>
      <c r="BE115" s="41"/>
      <c r="BF115" s="41"/>
      <c r="BG115" s="41"/>
      <c r="BH115" s="41"/>
      <c r="BI115" s="137"/>
      <c r="BJ115" s="31">
        <f t="shared" ref="BJ115:BJ116" si="325">+SUM(AX115:BI115)</f>
        <v>0</v>
      </c>
      <c r="BK115" s="35">
        <v>0</v>
      </c>
      <c r="BL115" s="35">
        <v>0</v>
      </c>
      <c r="BM115" s="35">
        <v>0</v>
      </c>
      <c r="BN115" s="35">
        <v>0</v>
      </c>
      <c r="BO115" s="35">
        <v>0</v>
      </c>
      <c r="BP115" s="41">
        <v>0</v>
      </c>
      <c r="BQ115" s="39"/>
      <c r="BR115" s="39"/>
      <c r="BS115" s="39"/>
      <c r="BT115" s="39"/>
      <c r="BU115" s="41"/>
      <c r="BV115" s="137"/>
      <c r="BW115" s="31">
        <f t="shared" ref="BW115:BW116" si="326">+SUM(BK115:BV115)</f>
        <v>0</v>
      </c>
      <c r="BX115" s="39">
        <v>0</v>
      </c>
      <c r="BY115" s="39">
        <v>0</v>
      </c>
      <c r="BZ115" s="39">
        <v>0</v>
      </c>
      <c r="CA115" s="39">
        <v>0</v>
      </c>
      <c r="CB115" s="39">
        <v>0</v>
      </c>
      <c r="CC115" s="41">
        <v>0</v>
      </c>
      <c r="CD115" s="125"/>
      <c r="CE115" s="125"/>
      <c r="CF115" s="125"/>
      <c r="CG115" s="125"/>
      <c r="CH115" s="125"/>
      <c r="CI115" s="137"/>
      <c r="CJ115" s="32">
        <f t="shared" ref="CJ115:CJ116" si="327">+SUM(BX115:CI115)</f>
        <v>0</v>
      </c>
      <c r="CK115" s="31">
        <f t="shared" ref="CK115:CK116" si="328">+AJ115-AW115</f>
        <v>12000000</v>
      </c>
      <c r="CL115" s="34">
        <f t="shared" ref="CL115:CL117" si="329">+AW115-BJ115</f>
        <v>0</v>
      </c>
      <c r="CM115" s="34">
        <f t="shared" ref="CM115:CM116" si="330">+BJ115-BW115</f>
        <v>0</v>
      </c>
      <c r="CN115" s="34">
        <f t="shared" ref="CN115:CN116" si="331">+BW115-CJ115</f>
        <v>0</v>
      </c>
      <c r="CO115" s="87">
        <f t="shared" si="311"/>
        <v>0</v>
      </c>
      <c r="CP115" s="87">
        <f t="shared" si="312"/>
        <v>0</v>
      </c>
    </row>
    <row r="116" spans="1:94" s="27" customFormat="1" ht="22.5" customHeight="1" outlineLevel="2">
      <c r="A116" s="527" t="s">
        <v>753</v>
      </c>
      <c r="B116" s="116" t="s">
        <v>177</v>
      </c>
      <c r="C116" s="117" t="s">
        <v>84</v>
      </c>
      <c r="D116" s="118" t="s">
        <v>110</v>
      </c>
      <c r="E116" s="121">
        <v>5000000</v>
      </c>
      <c r="F116" s="122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>
        <f t="shared" ref="AD116:AE116" si="332">+F116+H116+J116+L116+N116+P116+R116+T116+V116+X116+Z116+AB116</f>
        <v>0</v>
      </c>
      <c r="AE116" s="125">
        <f t="shared" si="332"/>
        <v>0</v>
      </c>
      <c r="AF116" s="123"/>
      <c r="AG116" s="121">
        <f t="shared" si="323"/>
        <v>5000000</v>
      </c>
      <c r="AH116" s="122"/>
      <c r="AI116" s="136">
        <f>+AH116+AW116</f>
        <v>3615462</v>
      </c>
      <c r="AJ116" s="126">
        <f>+AG116-AH116</f>
        <v>5000000</v>
      </c>
      <c r="AK116" s="31">
        <v>0</v>
      </c>
      <c r="AL116" s="384">
        <v>2000000</v>
      </c>
      <c r="AM116" s="384">
        <v>270000</v>
      </c>
      <c r="AN116" s="384">
        <v>0</v>
      </c>
      <c r="AO116" s="385">
        <v>1345462</v>
      </c>
      <c r="AP116" s="31">
        <v>0</v>
      </c>
      <c r="AQ116" s="31"/>
      <c r="AR116" s="41"/>
      <c r="AS116" s="41"/>
      <c r="AT116" s="41"/>
      <c r="AU116" s="180"/>
      <c r="AV116" s="137"/>
      <c r="AW116" s="31">
        <f>+SUM(AK116:AV116)</f>
        <v>3615462</v>
      </c>
      <c r="AX116" s="121">
        <v>0</v>
      </c>
      <c r="AY116" s="121">
        <v>2000000</v>
      </c>
      <c r="AZ116" s="126">
        <v>270000</v>
      </c>
      <c r="BA116" s="126">
        <v>0</v>
      </c>
      <c r="BB116" s="126">
        <v>1345462</v>
      </c>
      <c r="BC116" s="126">
        <v>0</v>
      </c>
      <c r="BD116" s="126"/>
      <c r="BE116" s="126"/>
      <c r="BF116" s="126"/>
      <c r="BG116" s="126"/>
      <c r="BH116" s="126"/>
      <c r="BI116" s="126"/>
      <c r="BJ116" s="121">
        <f t="shared" si="325"/>
        <v>3615462</v>
      </c>
      <c r="BK116" s="35">
        <v>0</v>
      </c>
      <c r="BL116" s="39">
        <v>2000000</v>
      </c>
      <c r="BM116" s="39">
        <v>270000</v>
      </c>
      <c r="BN116" s="39">
        <v>0</v>
      </c>
      <c r="BO116" s="39">
        <v>1345462</v>
      </c>
      <c r="BP116" s="126">
        <v>0</v>
      </c>
      <c r="BQ116" s="125"/>
      <c r="BR116" s="125"/>
      <c r="BS116" s="125"/>
      <c r="BT116" s="125"/>
      <c r="BU116" s="126"/>
      <c r="BV116" s="126"/>
      <c r="BW116" s="121">
        <f t="shared" si="326"/>
        <v>3615462</v>
      </c>
      <c r="BX116" s="39">
        <v>0</v>
      </c>
      <c r="BY116" s="39">
        <v>2000000</v>
      </c>
      <c r="BZ116" s="39">
        <v>270000</v>
      </c>
      <c r="CA116" s="39">
        <v>0</v>
      </c>
      <c r="CB116" s="39">
        <v>1345462</v>
      </c>
      <c r="CC116" s="126">
        <v>0</v>
      </c>
      <c r="CD116" s="125"/>
      <c r="CE116" s="125"/>
      <c r="CF116" s="125"/>
      <c r="CG116" s="125"/>
      <c r="CH116" s="125"/>
      <c r="CI116" s="126"/>
      <c r="CJ116" s="120">
        <f t="shared" si="327"/>
        <v>3615462</v>
      </c>
      <c r="CK116" s="121">
        <f t="shared" si="328"/>
        <v>1384538</v>
      </c>
      <c r="CL116" s="34">
        <f t="shared" si="329"/>
        <v>0</v>
      </c>
      <c r="CM116" s="119">
        <f t="shared" si="330"/>
        <v>0</v>
      </c>
      <c r="CN116" s="119">
        <f t="shared" si="331"/>
        <v>0</v>
      </c>
      <c r="CO116" s="416">
        <f t="shared" si="311"/>
        <v>0.72309239999999997</v>
      </c>
      <c r="CP116" s="416">
        <f t="shared" si="312"/>
        <v>0.72309239999999997</v>
      </c>
    </row>
    <row r="117" spans="1:94" s="27" customFormat="1" ht="22.5" customHeight="1" outlineLevel="2" thickBot="1">
      <c r="A117" s="528" t="s">
        <v>754</v>
      </c>
      <c r="B117" s="51" t="s">
        <v>175</v>
      </c>
      <c r="C117" s="52">
        <v>10</v>
      </c>
      <c r="D117" s="301" t="s">
        <v>451</v>
      </c>
      <c r="E117" s="53">
        <v>0</v>
      </c>
      <c r="F117" s="53"/>
      <c r="G117" s="53"/>
      <c r="H117" s="53"/>
      <c r="I117" s="53"/>
      <c r="J117" s="53"/>
      <c r="K117" s="53"/>
      <c r="L117" s="53"/>
      <c r="M117" s="53">
        <v>15000000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>
        <f t="shared" ref="AD117" si="333">+F117+H117+J117+L117+N117+P117+R117+T117+V117+X117+Z117+AB117</f>
        <v>0</v>
      </c>
      <c r="AE117" s="53">
        <f t="shared" ref="AE117" si="334">+G117+I117+K117+M117+O117+Q117+S117+U117+W117+Y117+AA117+AC117</f>
        <v>15000000</v>
      </c>
      <c r="AF117" s="54"/>
      <c r="AG117" s="53">
        <f t="shared" si="323"/>
        <v>15000000</v>
      </c>
      <c r="AH117" s="55"/>
      <c r="AI117" s="302">
        <f>+AH117+AW117</f>
        <v>15000000</v>
      </c>
      <c r="AJ117" s="302">
        <f>+AG117-AH117</f>
        <v>15000000</v>
      </c>
      <c r="AK117" s="31">
        <v>0</v>
      </c>
      <c r="AL117" s="384">
        <v>0</v>
      </c>
      <c r="AM117" s="384">
        <v>0</v>
      </c>
      <c r="AN117" s="384">
        <v>15000000</v>
      </c>
      <c r="AO117" s="385">
        <v>0</v>
      </c>
      <c r="AP117" s="31">
        <v>0</v>
      </c>
      <c r="AQ117" s="31"/>
      <c r="AR117" s="41"/>
      <c r="AS117" s="41"/>
      <c r="AT117" s="41"/>
      <c r="AU117" s="180"/>
      <c r="AV117" s="137"/>
      <c r="AW117" s="31">
        <f t="shared" si="324"/>
        <v>15000000</v>
      </c>
      <c r="AX117" s="53">
        <v>0</v>
      </c>
      <c r="AY117" s="53">
        <v>0</v>
      </c>
      <c r="AZ117" s="302">
        <v>0</v>
      </c>
      <c r="BA117" s="302">
        <v>0</v>
      </c>
      <c r="BB117" s="302">
        <v>0</v>
      </c>
      <c r="BC117" s="302">
        <v>0</v>
      </c>
      <c r="BD117" s="302"/>
      <c r="BE117" s="302"/>
      <c r="BF117" s="302"/>
      <c r="BG117" s="302"/>
      <c r="BH117" s="302"/>
      <c r="BI117" s="302"/>
      <c r="BJ117" s="53"/>
      <c r="BK117" s="35">
        <v>0</v>
      </c>
      <c r="BL117" s="35">
        <v>0</v>
      </c>
      <c r="BM117" s="35">
        <v>0</v>
      </c>
      <c r="BN117" s="35">
        <v>0</v>
      </c>
      <c r="BO117" s="35">
        <v>0</v>
      </c>
      <c r="BP117" s="302">
        <v>0</v>
      </c>
      <c r="BQ117" s="53"/>
      <c r="BR117" s="53"/>
      <c r="BS117" s="53"/>
      <c r="BT117" s="53"/>
      <c r="BU117" s="302"/>
      <c r="BV117" s="302"/>
      <c r="BW117" s="53"/>
      <c r="BX117" s="39">
        <v>0</v>
      </c>
      <c r="BY117" s="39">
        <v>0</v>
      </c>
      <c r="BZ117" s="39">
        <v>0</v>
      </c>
      <c r="CA117" s="39">
        <v>0</v>
      </c>
      <c r="CB117" s="39">
        <v>0</v>
      </c>
      <c r="CC117" s="302">
        <v>0</v>
      </c>
      <c r="CD117" s="53"/>
      <c r="CE117" s="53"/>
      <c r="CF117" s="53"/>
      <c r="CG117" s="53"/>
      <c r="CH117" s="53"/>
      <c r="CI117" s="302"/>
      <c r="CJ117" s="54"/>
      <c r="CK117" s="57"/>
      <c r="CL117" s="58">
        <f t="shared" si="329"/>
        <v>15000000</v>
      </c>
      <c r="CM117" s="58"/>
      <c r="CN117" s="58"/>
      <c r="CO117" s="88"/>
      <c r="CP117" s="88"/>
    </row>
    <row r="118" spans="1:94" s="27" customFormat="1" ht="18.75" thickBot="1">
      <c r="A118" s="417"/>
      <c r="E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89"/>
      <c r="AG118" s="231"/>
      <c r="AO118" s="151"/>
      <c r="AP118" s="151"/>
      <c r="AU118" s="183"/>
      <c r="BG118" s="266">
        <v>0</v>
      </c>
      <c r="CG118" s="27">
        <v>0</v>
      </c>
      <c r="CO118" s="165"/>
      <c r="CP118" s="165"/>
    </row>
    <row r="119" spans="1:94" s="68" customFormat="1" ht="30" customHeight="1" thickBot="1">
      <c r="A119" s="418"/>
      <c r="B119" s="419" t="s">
        <v>30</v>
      </c>
      <c r="C119" s="420"/>
      <c r="D119" s="243" t="s">
        <v>26</v>
      </c>
      <c r="E119" s="421">
        <f>+E120+E121+E123+E124+E125+E128+E122</f>
        <v>269937100000</v>
      </c>
      <c r="F119" s="421">
        <f t="shared" ref="F119:BQ119" si="335">+F120+F121+F123+F124+F125+F128+F122</f>
        <v>0</v>
      </c>
      <c r="G119" s="421">
        <f t="shared" si="335"/>
        <v>0</v>
      </c>
      <c r="H119" s="421">
        <f t="shared" si="335"/>
        <v>0</v>
      </c>
      <c r="I119" s="421">
        <f t="shared" si="335"/>
        <v>0</v>
      </c>
      <c r="J119" s="421">
        <f t="shared" si="335"/>
        <v>0</v>
      </c>
      <c r="K119" s="421">
        <f t="shared" si="335"/>
        <v>0</v>
      </c>
      <c r="L119" s="421">
        <f t="shared" si="335"/>
        <v>0</v>
      </c>
      <c r="M119" s="421">
        <f t="shared" si="335"/>
        <v>0</v>
      </c>
      <c r="N119" s="421">
        <f t="shared" si="335"/>
        <v>0</v>
      </c>
      <c r="O119" s="421">
        <f t="shared" si="335"/>
        <v>0</v>
      </c>
      <c r="P119" s="421">
        <f t="shared" si="335"/>
        <v>420000000</v>
      </c>
      <c r="Q119" s="421">
        <f t="shared" si="335"/>
        <v>420000000</v>
      </c>
      <c r="R119" s="421">
        <f t="shared" si="335"/>
        <v>0</v>
      </c>
      <c r="S119" s="421">
        <f t="shared" si="335"/>
        <v>0</v>
      </c>
      <c r="T119" s="421">
        <f t="shared" si="335"/>
        <v>0</v>
      </c>
      <c r="U119" s="421">
        <f t="shared" si="335"/>
        <v>0</v>
      </c>
      <c r="V119" s="421">
        <f t="shared" si="335"/>
        <v>0</v>
      </c>
      <c r="W119" s="421">
        <f t="shared" si="335"/>
        <v>0</v>
      </c>
      <c r="X119" s="421">
        <f t="shared" si="335"/>
        <v>0</v>
      </c>
      <c r="Y119" s="421">
        <f t="shared" si="335"/>
        <v>0</v>
      </c>
      <c r="Z119" s="421">
        <f t="shared" si="335"/>
        <v>0</v>
      </c>
      <c r="AA119" s="421">
        <f t="shared" si="335"/>
        <v>0</v>
      </c>
      <c r="AB119" s="421">
        <f t="shared" si="335"/>
        <v>0</v>
      </c>
      <c r="AC119" s="421">
        <f t="shared" si="335"/>
        <v>0</v>
      </c>
      <c r="AD119" s="421">
        <f t="shared" si="335"/>
        <v>420000000</v>
      </c>
      <c r="AE119" s="421">
        <f t="shared" si="335"/>
        <v>420000000</v>
      </c>
      <c r="AF119" s="421">
        <f t="shared" si="335"/>
        <v>0</v>
      </c>
      <c r="AG119" s="421">
        <f t="shared" si="335"/>
        <v>269937100000</v>
      </c>
      <c r="AH119" s="421">
        <f t="shared" si="335"/>
        <v>0</v>
      </c>
      <c r="AI119" s="421">
        <f t="shared" si="335"/>
        <v>222292485926</v>
      </c>
      <c r="AJ119" s="421">
        <f t="shared" si="335"/>
        <v>269937100000</v>
      </c>
      <c r="AK119" s="421">
        <f t="shared" si="335"/>
        <v>210159109618</v>
      </c>
      <c r="AL119" s="421">
        <f t="shared" si="335"/>
        <v>2621564785</v>
      </c>
      <c r="AM119" s="421">
        <f t="shared" si="335"/>
        <v>2723522909</v>
      </c>
      <c r="AN119" s="421">
        <f t="shared" si="335"/>
        <v>172721414</v>
      </c>
      <c r="AO119" s="421">
        <f t="shared" si="335"/>
        <v>5027222255</v>
      </c>
      <c r="AP119" s="421">
        <f t="shared" si="335"/>
        <v>1588344945</v>
      </c>
      <c r="AQ119" s="421">
        <f t="shared" si="335"/>
        <v>0</v>
      </c>
      <c r="AR119" s="421">
        <f t="shared" si="335"/>
        <v>0</v>
      </c>
      <c r="AS119" s="421">
        <f t="shared" si="335"/>
        <v>0</v>
      </c>
      <c r="AT119" s="421">
        <f t="shared" si="335"/>
        <v>0</v>
      </c>
      <c r="AU119" s="421">
        <f t="shared" si="335"/>
        <v>0</v>
      </c>
      <c r="AV119" s="421">
        <f t="shared" si="335"/>
        <v>0</v>
      </c>
      <c r="AW119" s="421">
        <f t="shared" si="335"/>
        <v>222292485926</v>
      </c>
      <c r="AX119" s="421">
        <f t="shared" si="335"/>
        <v>53193911325</v>
      </c>
      <c r="AY119" s="421">
        <f t="shared" si="335"/>
        <v>2621297659</v>
      </c>
      <c r="AZ119" s="421">
        <f t="shared" si="335"/>
        <v>93765025124</v>
      </c>
      <c r="BA119" s="421">
        <f t="shared" si="335"/>
        <v>39096273595</v>
      </c>
      <c r="BB119" s="421">
        <f t="shared" si="335"/>
        <v>8244890830</v>
      </c>
      <c r="BC119" s="421">
        <f t="shared" si="335"/>
        <v>5272338769</v>
      </c>
      <c r="BD119" s="421">
        <f t="shared" si="335"/>
        <v>0</v>
      </c>
      <c r="BE119" s="421">
        <f t="shared" si="335"/>
        <v>0</v>
      </c>
      <c r="BF119" s="421">
        <f t="shared" si="335"/>
        <v>0</v>
      </c>
      <c r="BG119" s="421">
        <f t="shared" si="335"/>
        <v>0</v>
      </c>
      <c r="BH119" s="421">
        <f t="shared" si="335"/>
        <v>0</v>
      </c>
      <c r="BI119" s="421">
        <f t="shared" si="335"/>
        <v>0</v>
      </c>
      <c r="BJ119" s="421">
        <f t="shared" si="335"/>
        <v>202193737302</v>
      </c>
      <c r="BK119" s="421">
        <f t="shared" si="335"/>
        <v>67916417</v>
      </c>
      <c r="BL119" s="421">
        <f t="shared" si="335"/>
        <v>16692448642</v>
      </c>
      <c r="BM119" s="421">
        <f t="shared" si="335"/>
        <v>17712832719</v>
      </c>
      <c r="BN119" s="421">
        <f t="shared" si="335"/>
        <v>14298987127</v>
      </c>
      <c r="BO119" s="421">
        <f t="shared" si="335"/>
        <v>19394436045</v>
      </c>
      <c r="BP119" s="421">
        <f t="shared" si="335"/>
        <v>15432250413</v>
      </c>
      <c r="BQ119" s="421">
        <f t="shared" si="335"/>
        <v>0</v>
      </c>
      <c r="BR119" s="421">
        <f t="shared" ref="BR119:CN119" si="336">+BR120+BR121+BR123+BR124+BR125+BR128+BR122</f>
        <v>0</v>
      </c>
      <c r="BS119" s="421">
        <f t="shared" si="336"/>
        <v>0</v>
      </c>
      <c r="BT119" s="421">
        <f t="shared" si="336"/>
        <v>0</v>
      </c>
      <c r="BU119" s="421">
        <f t="shared" si="336"/>
        <v>0</v>
      </c>
      <c r="BV119" s="421">
        <f t="shared" si="336"/>
        <v>0</v>
      </c>
      <c r="BW119" s="421">
        <f t="shared" si="336"/>
        <v>83598871363</v>
      </c>
      <c r="BX119" s="421">
        <f t="shared" si="336"/>
        <v>222300</v>
      </c>
      <c r="BY119" s="421">
        <f t="shared" si="336"/>
        <v>16753784535</v>
      </c>
      <c r="BZ119" s="421">
        <f t="shared" si="336"/>
        <v>17708504808</v>
      </c>
      <c r="CA119" s="421">
        <f t="shared" si="336"/>
        <v>14003378228</v>
      </c>
      <c r="CB119" s="421">
        <f t="shared" si="336"/>
        <v>19509799885</v>
      </c>
      <c r="CC119" s="421">
        <f t="shared" si="336"/>
        <v>15530664492</v>
      </c>
      <c r="CD119" s="421">
        <f t="shared" si="336"/>
        <v>0</v>
      </c>
      <c r="CE119" s="421">
        <f t="shared" si="336"/>
        <v>0</v>
      </c>
      <c r="CF119" s="421">
        <f t="shared" si="336"/>
        <v>0</v>
      </c>
      <c r="CG119" s="421">
        <f t="shared" si="336"/>
        <v>0</v>
      </c>
      <c r="CH119" s="421">
        <f t="shared" si="336"/>
        <v>0</v>
      </c>
      <c r="CI119" s="421">
        <f t="shared" si="336"/>
        <v>0</v>
      </c>
      <c r="CJ119" s="421">
        <f t="shared" si="336"/>
        <v>83506354248</v>
      </c>
      <c r="CK119" s="421">
        <f t="shared" si="336"/>
        <v>47644614074</v>
      </c>
      <c r="CL119" s="421">
        <f t="shared" si="336"/>
        <v>20098748624</v>
      </c>
      <c r="CM119" s="421">
        <f t="shared" si="336"/>
        <v>118594865939</v>
      </c>
      <c r="CN119" s="421">
        <f t="shared" si="336"/>
        <v>92517115</v>
      </c>
      <c r="CO119" s="423">
        <f t="shared" ref="CO119:CO128" si="337">IFERROR(AW119/AJ119,0)</f>
        <v>0.82349734781176798</v>
      </c>
      <c r="CP119" s="423">
        <f t="shared" ref="CP119:CP128" si="338">IFERROR(BJ119/AJ119,0)</f>
        <v>0.74904019233369556</v>
      </c>
    </row>
    <row r="120" spans="1:94" s="71" customFormat="1" outlineLevel="1">
      <c r="A120" s="529" t="s">
        <v>755</v>
      </c>
      <c r="B120" s="72" t="s">
        <v>198</v>
      </c>
      <c r="C120" s="73" t="s">
        <v>99</v>
      </c>
      <c r="D120" s="223" t="s">
        <v>111</v>
      </c>
      <c r="E120" s="77">
        <v>519000000</v>
      </c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>
        <f t="shared" ref="AD120:AE122" si="339">+F120+H120+J120+L120+N120+P120+R120+T120+V120+X120+Z120+AB120</f>
        <v>0</v>
      </c>
      <c r="AE120" s="77">
        <f t="shared" si="339"/>
        <v>0</v>
      </c>
      <c r="AF120" s="113"/>
      <c r="AG120" s="79">
        <f t="shared" ref="AG120:AG124" si="340">+E120-AD120+AE120+AF120</f>
        <v>519000000</v>
      </c>
      <c r="AH120" s="75"/>
      <c r="AI120" s="101">
        <f>+AH120+AW120</f>
        <v>0</v>
      </c>
      <c r="AJ120" s="79">
        <f>+AG120-AH120</f>
        <v>519000000</v>
      </c>
      <c r="AK120" s="82">
        <v>0</v>
      </c>
      <c r="AL120" s="82">
        <v>0</v>
      </c>
      <c r="AM120" s="82">
        <v>0</v>
      </c>
      <c r="AN120" s="82">
        <v>0</v>
      </c>
      <c r="AO120" s="82">
        <v>0</v>
      </c>
      <c r="AP120" s="74">
        <v>0</v>
      </c>
      <c r="AQ120" s="76"/>
      <c r="AR120" s="146"/>
      <c r="AS120" s="146"/>
      <c r="AT120" s="146"/>
      <c r="AU120" s="267"/>
      <c r="AV120" s="268"/>
      <c r="AW120" s="78">
        <f>+SUM(AK120:AV120)</f>
        <v>0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146">
        <v>0</v>
      </c>
      <c r="BD120" s="146"/>
      <c r="BE120" s="146"/>
      <c r="BF120" s="146"/>
      <c r="BG120" s="146"/>
      <c r="BH120" s="146"/>
      <c r="BI120" s="268"/>
      <c r="BJ120" s="74">
        <f t="shared" ref="BJ120:BJ124" si="341">+SUM(AX120:BI120)</f>
        <v>0</v>
      </c>
      <c r="BK120" s="237">
        <v>0</v>
      </c>
      <c r="BL120" s="237">
        <v>0</v>
      </c>
      <c r="BM120" s="97">
        <v>0</v>
      </c>
      <c r="BN120" s="97">
        <v>0</v>
      </c>
      <c r="BO120" s="97">
        <v>0</v>
      </c>
      <c r="BP120" s="146">
        <v>0</v>
      </c>
      <c r="BQ120" s="77"/>
      <c r="BR120" s="77"/>
      <c r="BS120" s="77"/>
      <c r="BT120" s="77"/>
      <c r="BU120" s="146"/>
      <c r="BV120" s="268"/>
      <c r="BW120" s="78">
        <f>+SUM(BK120:BV120)</f>
        <v>0</v>
      </c>
      <c r="BX120" s="237">
        <v>0</v>
      </c>
      <c r="BY120" s="237">
        <v>0</v>
      </c>
      <c r="BZ120" s="237">
        <v>0</v>
      </c>
      <c r="CA120" s="237">
        <v>0</v>
      </c>
      <c r="CB120" s="237">
        <v>0</v>
      </c>
      <c r="CC120" s="146">
        <v>0</v>
      </c>
      <c r="CD120" s="77"/>
      <c r="CE120" s="77"/>
      <c r="CF120" s="77"/>
      <c r="CG120" s="77"/>
      <c r="CH120" s="77"/>
      <c r="CI120" s="268"/>
      <c r="CJ120" s="74">
        <f t="shared" ref="CJ120:CJ124" si="342">+SUM(BX120:CI120)</f>
        <v>0</v>
      </c>
      <c r="CK120" s="76">
        <f t="shared" ref="CK120:CK124" si="343">+AJ120-AW120</f>
        <v>519000000</v>
      </c>
      <c r="CL120" s="77">
        <f t="shared" ref="CL120:CL124" si="344">+AW120-BJ120</f>
        <v>0</v>
      </c>
      <c r="CM120" s="77">
        <f t="shared" ref="CM120:CM124" si="345">+BJ120-BW120</f>
        <v>0</v>
      </c>
      <c r="CN120" s="77">
        <f t="shared" ref="CN120:CN124" si="346">+BW120-CJ120</f>
        <v>0</v>
      </c>
      <c r="CO120" s="424">
        <f t="shared" si="337"/>
        <v>0</v>
      </c>
      <c r="CP120" s="425">
        <f t="shared" si="338"/>
        <v>0</v>
      </c>
    </row>
    <row r="121" spans="1:94" s="71" customFormat="1" outlineLevel="1">
      <c r="A121" s="529" t="s">
        <v>756</v>
      </c>
      <c r="B121" s="80" t="s">
        <v>199</v>
      </c>
      <c r="C121" s="81" t="s">
        <v>84</v>
      </c>
      <c r="D121" s="224" t="s">
        <v>112</v>
      </c>
      <c r="E121" s="49">
        <v>606200000</v>
      </c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>
        <v>420000000</v>
      </c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>
        <f t="shared" si="339"/>
        <v>420000000</v>
      </c>
      <c r="AE121" s="49">
        <f t="shared" si="339"/>
        <v>0</v>
      </c>
      <c r="AF121" s="114"/>
      <c r="AG121" s="86">
        <f t="shared" si="340"/>
        <v>186200000</v>
      </c>
      <c r="AH121" s="83"/>
      <c r="AI121" s="102">
        <f>+AH121+AW121</f>
        <v>0</v>
      </c>
      <c r="AJ121" s="86">
        <f>+AG121-AH121</f>
        <v>186200000</v>
      </c>
      <c r="AK121" s="82">
        <v>0</v>
      </c>
      <c r="AL121" s="82">
        <v>0</v>
      </c>
      <c r="AM121" s="82">
        <v>0</v>
      </c>
      <c r="AN121" s="82">
        <v>0</v>
      </c>
      <c r="AO121" s="82">
        <v>0</v>
      </c>
      <c r="AP121" s="74">
        <v>0</v>
      </c>
      <c r="AQ121" s="84"/>
      <c r="AR121" s="50"/>
      <c r="AS121" s="50"/>
      <c r="AT121" s="50"/>
      <c r="AU121" s="240"/>
      <c r="AV121" s="241"/>
      <c r="AW121" s="85">
        <f>+SUM(AK121:AV121)</f>
        <v>0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50">
        <v>0</v>
      </c>
      <c r="BD121" s="50"/>
      <c r="BE121" s="50"/>
      <c r="BF121" s="50"/>
      <c r="BG121" s="50"/>
      <c r="BH121" s="50"/>
      <c r="BI121" s="241"/>
      <c r="BJ121" s="82">
        <f t="shared" si="341"/>
        <v>0</v>
      </c>
      <c r="BK121" s="237">
        <v>0</v>
      </c>
      <c r="BL121" s="237">
        <v>0</v>
      </c>
      <c r="BM121" s="97">
        <v>0</v>
      </c>
      <c r="BN121" s="97">
        <v>0</v>
      </c>
      <c r="BO121" s="97">
        <v>0</v>
      </c>
      <c r="BP121" s="50">
        <v>0</v>
      </c>
      <c r="BQ121" s="49"/>
      <c r="BR121" s="49"/>
      <c r="BS121" s="49"/>
      <c r="BT121" s="49"/>
      <c r="BU121" s="50"/>
      <c r="BV121" s="241"/>
      <c r="BW121" s="82">
        <f t="shared" ref="BW121:BW128" si="347">+SUM(BK121:BV121)</f>
        <v>0</v>
      </c>
      <c r="BX121" s="237">
        <v>0</v>
      </c>
      <c r="BY121" s="237">
        <v>0</v>
      </c>
      <c r="BZ121" s="237">
        <v>0</v>
      </c>
      <c r="CA121" s="237">
        <v>0</v>
      </c>
      <c r="CB121" s="237">
        <v>0</v>
      </c>
      <c r="CC121" s="50">
        <v>0</v>
      </c>
      <c r="CD121" s="49"/>
      <c r="CE121" s="49"/>
      <c r="CF121" s="49"/>
      <c r="CG121" s="49"/>
      <c r="CH121" s="49"/>
      <c r="CI121" s="241"/>
      <c r="CJ121" s="82">
        <f t="shared" si="342"/>
        <v>0</v>
      </c>
      <c r="CK121" s="84">
        <f t="shared" si="343"/>
        <v>186200000</v>
      </c>
      <c r="CL121" s="49">
        <f t="shared" si="344"/>
        <v>0</v>
      </c>
      <c r="CM121" s="49">
        <f t="shared" si="345"/>
        <v>0</v>
      </c>
      <c r="CN121" s="49">
        <f t="shared" si="346"/>
        <v>0</v>
      </c>
      <c r="CO121" s="426">
        <f t="shared" si="337"/>
        <v>0</v>
      </c>
      <c r="CP121" s="427">
        <f t="shared" si="338"/>
        <v>0</v>
      </c>
    </row>
    <row r="122" spans="1:94" s="68" customFormat="1" ht="35.25" customHeight="1" outlineLevel="1">
      <c r="A122" s="529" t="s">
        <v>757</v>
      </c>
      <c r="B122" s="93" t="s">
        <v>677</v>
      </c>
      <c r="C122" s="81" t="s">
        <v>84</v>
      </c>
      <c r="D122" s="224" t="s">
        <v>458</v>
      </c>
      <c r="E122" s="49">
        <v>0</v>
      </c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>
        <v>420000000</v>
      </c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>
        <f t="shared" si="339"/>
        <v>0</v>
      </c>
      <c r="AE122" s="97">
        <f t="shared" si="339"/>
        <v>420000000</v>
      </c>
      <c r="AF122" s="115"/>
      <c r="AG122" s="94">
        <f t="shared" ref="AG122" si="348">+E122-AD122+AE122+AF122</f>
        <v>420000000</v>
      </c>
      <c r="AH122" s="95"/>
      <c r="AI122" s="96">
        <f>+AH122+AW122</f>
        <v>0</v>
      </c>
      <c r="AJ122" s="94">
        <f>+AG122-AH122</f>
        <v>420000000</v>
      </c>
      <c r="AK122" s="82">
        <v>0</v>
      </c>
      <c r="AL122" s="82">
        <v>0</v>
      </c>
      <c r="AM122" s="82">
        <v>0</v>
      </c>
      <c r="AN122" s="82">
        <v>0</v>
      </c>
      <c r="AO122" s="82">
        <v>0</v>
      </c>
      <c r="AP122" s="74">
        <v>0</v>
      </c>
      <c r="AQ122" s="96"/>
      <c r="AR122" s="50"/>
      <c r="AS122" s="50"/>
      <c r="AT122" s="50"/>
      <c r="AU122" s="240"/>
      <c r="AV122" s="241"/>
      <c r="AW122" s="98">
        <f>+SUM(AK122:AV122)</f>
        <v>0</v>
      </c>
      <c r="AX122" s="82">
        <v>0</v>
      </c>
      <c r="AY122" s="82">
        <v>0</v>
      </c>
      <c r="AZ122" s="82">
        <v>0</v>
      </c>
      <c r="BA122" s="82">
        <v>0</v>
      </c>
      <c r="BB122" s="82">
        <v>0</v>
      </c>
      <c r="BC122" s="100">
        <v>0</v>
      </c>
      <c r="BD122" s="97"/>
      <c r="BE122" s="147"/>
      <c r="BF122" s="148"/>
      <c r="BG122" s="50"/>
      <c r="BH122" s="50"/>
      <c r="BI122" s="241"/>
      <c r="BJ122" s="82">
        <f t="shared" ref="BJ122" si="349">+SUM(AX122:BI122)</f>
        <v>0</v>
      </c>
      <c r="BK122" s="237">
        <v>0</v>
      </c>
      <c r="BL122" s="237">
        <v>0</v>
      </c>
      <c r="BM122" s="237">
        <v>0</v>
      </c>
      <c r="BN122" s="237">
        <v>0</v>
      </c>
      <c r="BO122" s="237">
        <v>0</v>
      </c>
      <c r="BP122" s="100">
        <v>0</v>
      </c>
      <c r="BQ122" s="97"/>
      <c r="BR122" s="97"/>
      <c r="BS122" s="97"/>
      <c r="BT122" s="97"/>
      <c r="BU122" s="50"/>
      <c r="BV122" s="241"/>
      <c r="BW122" s="82">
        <f t="shared" ref="BW122" si="350">+SUM(BK122:BV122)</f>
        <v>0</v>
      </c>
      <c r="BX122" s="237">
        <v>0</v>
      </c>
      <c r="BY122" s="237">
        <v>0</v>
      </c>
      <c r="BZ122" s="237">
        <v>0</v>
      </c>
      <c r="CA122" s="237">
        <v>0</v>
      </c>
      <c r="CB122" s="237">
        <v>0</v>
      </c>
      <c r="CC122" s="100">
        <v>0</v>
      </c>
      <c r="CD122" s="97"/>
      <c r="CE122" s="97"/>
      <c r="CF122" s="97"/>
      <c r="CG122" s="97"/>
      <c r="CH122" s="97"/>
      <c r="CI122" s="241"/>
      <c r="CJ122" s="82">
        <f t="shared" ref="CJ122" si="351">+SUM(BX122:CI122)</f>
        <v>0</v>
      </c>
      <c r="CK122" s="84">
        <f t="shared" ref="CK122" si="352">+AJ122-AW122</f>
        <v>420000000</v>
      </c>
      <c r="CL122" s="49">
        <f t="shared" ref="CL122" si="353">+AW122-BJ122</f>
        <v>0</v>
      </c>
      <c r="CM122" s="49">
        <f t="shared" ref="CM122" si="354">+BJ122-BW122</f>
        <v>0</v>
      </c>
      <c r="CN122" s="49">
        <f t="shared" ref="CN122" si="355">+BW122-CJ122</f>
        <v>0</v>
      </c>
      <c r="CO122" s="426">
        <f t="shared" ref="CO122" si="356">IFERROR(AW122/AJ122,0)</f>
        <v>0</v>
      </c>
      <c r="CP122" s="427">
        <f t="shared" ref="CP122" si="357">IFERROR(BJ122/AJ122,0)</f>
        <v>0</v>
      </c>
    </row>
    <row r="123" spans="1:94" s="68" customFormat="1" ht="35.25" customHeight="1" outlineLevel="1">
      <c r="A123" s="529" t="s">
        <v>758</v>
      </c>
      <c r="B123" s="93" t="s">
        <v>203</v>
      </c>
      <c r="C123" s="81" t="s">
        <v>84</v>
      </c>
      <c r="D123" s="224" t="s">
        <v>113</v>
      </c>
      <c r="E123" s="49">
        <v>298000000</v>
      </c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>
        <f t="shared" ref="AD123:AE124" si="358">+F123+H123+J123+L123+N123+P123+R123+T123+V123+X123+Z123+AB123</f>
        <v>0</v>
      </c>
      <c r="AE123" s="97">
        <f t="shared" si="358"/>
        <v>0</v>
      </c>
      <c r="AF123" s="115"/>
      <c r="AG123" s="94">
        <f t="shared" si="340"/>
        <v>298000000</v>
      </c>
      <c r="AH123" s="95"/>
      <c r="AI123" s="96">
        <f>+AH123+AW123</f>
        <v>231500000</v>
      </c>
      <c r="AJ123" s="94">
        <f>+AG123-AH123</f>
        <v>298000000</v>
      </c>
      <c r="AK123" s="82">
        <v>21000000</v>
      </c>
      <c r="AL123" s="188">
        <v>0</v>
      </c>
      <c r="AM123" s="188">
        <v>117000000</v>
      </c>
      <c r="AN123" s="188">
        <v>70000000</v>
      </c>
      <c r="AO123" s="348">
        <v>0</v>
      </c>
      <c r="AP123" s="74">
        <v>23500000</v>
      </c>
      <c r="AQ123" s="96"/>
      <c r="AR123" s="50"/>
      <c r="AS123" s="50"/>
      <c r="AT123" s="50"/>
      <c r="AU123" s="240"/>
      <c r="AV123" s="241"/>
      <c r="AW123" s="98">
        <f>+SUM(AK123:AV123)</f>
        <v>231500000</v>
      </c>
      <c r="AX123" s="82">
        <v>18316667</v>
      </c>
      <c r="AY123" s="31">
        <v>0</v>
      </c>
      <c r="AZ123" s="100">
        <v>117000000</v>
      </c>
      <c r="BA123" s="100">
        <v>0</v>
      </c>
      <c r="BB123" s="100">
        <v>70000000</v>
      </c>
      <c r="BC123" s="100">
        <v>8750000</v>
      </c>
      <c r="BD123" s="97"/>
      <c r="BE123" s="147"/>
      <c r="BF123" s="148"/>
      <c r="BG123" s="50"/>
      <c r="BH123" s="50"/>
      <c r="BI123" s="241"/>
      <c r="BJ123" s="82">
        <f t="shared" si="341"/>
        <v>214066667</v>
      </c>
      <c r="BK123" s="237">
        <v>0</v>
      </c>
      <c r="BL123" s="237">
        <v>816667</v>
      </c>
      <c r="BM123" s="97">
        <v>3500000</v>
      </c>
      <c r="BN123" s="97">
        <v>8483333</v>
      </c>
      <c r="BO123" s="97">
        <v>23000000</v>
      </c>
      <c r="BP123" s="97">
        <v>33500000</v>
      </c>
      <c r="BQ123" s="97"/>
      <c r="BR123" s="97"/>
      <c r="BS123" s="97"/>
      <c r="BT123" s="97"/>
      <c r="BU123" s="50"/>
      <c r="BV123" s="241"/>
      <c r="BW123" s="82">
        <f t="shared" si="347"/>
        <v>69300000</v>
      </c>
      <c r="BX123" s="237">
        <v>0</v>
      </c>
      <c r="BY123" s="237">
        <v>816667</v>
      </c>
      <c r="BZ123" s="237">
        <v>3500000</v>
      </c>
      <c r="CA123" s="237">
        <v>8483333</v>
      </c>
      <c r="CB123" s="237">
        <v>23000000</v>
      </c>
      <c r="CC123" s="50">
        <v>33500000</v>
      </c>
      <c r="CD123" s="97"/>
      <c r="CE123" s="97"/>
      <c r="CF123" s="97"/>
      <c r="CG123" s="97"/>
      <c r="CH123" s="97"/>
      <c r="CI123" s="241"/>
      <c r="CJ123" s="82">
        <f t="shared" si="342"/>
        <v>69300000</v>
      </c>
      <c r="CK123" s="84">
        <f t="shared" si="343"/>
        <v>66500000</v>
      </c>
      <c r="CL123" s="49">
        <f t="shared" si="344"/>
        <v>17433333</v>
      </c>
      <c r="CM123" s="49">
        <f t="shared" si="345"/>
        <v>144766667</v>
      </c>
      <c r="CN123" s="49">
        <f t="shared" si="346"/>
        <v>0</v>
      </c>
      <c r="CO123" s="426">
        <f t="shared" si="337"/>
        <v>0.77684563758389258</v>
      </c>
      <c r="CP123" s="427">
        <f t="shared" si="338"/>
        <v>0.71834452013422823</v>
      </c>
    </row>
    <row r="124" spans="1:94" s="68" customFormat="1" ht="30" customHeight="1" outlineLevel="1">
      <c r="A124" s="529" t="s">
        <v>759</v>
      </c>
      <c r="B124" s="93" t="s">
        <v>205</v>
      </c>
      <c r="C124" s="81" t="s">
        <v>84</v>
      </c>
      <c r="D124" s="224" t="s">
        <v>114</v>
      </c>
      <c r="E124" s="49">
        <v>202000000000</v>
      </c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>
        <f t="shared" si="358"/>
        <v>0</v>
      </c>
      <c r="AE124" s="97">
        <f t="shared" si="358"/>
        <v>0</v>
      </c>
      <c r="AF124" s="115"/>
      <c r="AG124" s="94">
        <f t="shared" si="340"/>
        <v>202000000000</v>
      </c>
      <c r="AH124" s="95"/>
      <c r="AI124" s="96">
        <f>+AH124+AW124</f>
        <v>202000000000</v>
      </c>
      <c r="AJ124" s="82">
        <f>+AG124</f>
        <v>202000000000</v>
      </c>
      <c r="AK124" s="82">
        <v>199757310000</v>
      </c>
      <c r="AL124" s="188">
        <v>2242690000</v>
      </c>
      <c r="AM124" s="188">
        <v>0</v>
      </c>
      <c r="AN124" s="188">
        <v>0</v>
      </c>
      <c r="AO124" s="348">
        <v>0</v>
      </c>
      <c r="AP124" s="49">
        <v>0</v>
      </c>
      <c r="AQ124" s="97"/>
      <c r="AR124" s="50"/>
      <c r="AS124" s="50"/>
      <c r="AT124" s="50"/>
      <c r="AU124" s="238"/>
      <c r="AV124" s="241"/>
      <c r="AW124" s="97">
        <f>+SUM(AK124:AV124)</f>
        <v>202000000000</v>
      </c>
      <c r="AX124" s="82">
        <v>45430712019</v>
      </c>
      <c r="AY124" s="82">
        <v>228346922</v>
      </c>
      <c r="AZ124" s="82">
        <v>93563064941</v>
      </c>
      <c r="BA124" s="82">
        <v>37600795433</v>
      </c>
      <c r="BB124" s="82">
        <v>6652532281</v>
      </c>
      <c r="BC124" s="100">
        <v>4690117212</v>
      </c>
      <c r="BD124" s="100"/>
      <c r="BE124" s="100"/>
      <c r="BF124" s="100"/>
      <c r="BG124" s="50"/>
      <c r="BH124" s="50"/>
      <c r="BI124" s="241"/>
      <c r="BJ124" s="82">
        <f t="shared" si="341"/>
        <v>188165568808</v>
      </c>
      <c r="BK124" s="237">
        <v>222300</v>
      </c>
      <c r="BL124" s="237">
        <v>16041789650</v>
      </c>
      <c r="BM124" s="97">
        <v>16071852840</v>
      </c>
      <c r="BN124" s="97">
        <v>13111219521</v>
      </c>
      <c r="BO124" s="97">
        <v>13906246549</v>
      </c>
      <c r="BP124" s="97">
        <v>15243825176</v>
      </c>
      <c r="BQ124" s="97"/>
      <c r="BR124" s="97"/>
      <c r="BS124" s="97"/>
      <c r="BT124" s="97"/>
      <c r="BU124" s="50"/>
      <c r="BV124" s="241"/>
      <c r="BW124" s="82">
        <f t="shared" si="347"/>
        <v>74375156036</v>
      </c>
      <c r="BX124" s="237">
        <v>222300</v>
      </c>
      <c r="BY124" s="237">
        <v>16036094832</v>
      </c>
      <c r="BZ124" s="237">
        <f>9316701935+6750473666</f>
        <v>16067175601</v>
      </c>
      <c r="CA124" s="237">
        <v>13108940244</v>
      </c>
      <c r="CB124" s="237">
        <v>13875674334</v>
      </c>
      <c r="CC124" s="50">
        <v>15235069679</v>
      </c>
      <c r="CD124" s="97"/>
      <c r="CE124" s="97"/>
      <c r="CF124" s="97"/>
      <c r="CG124" s="97"/>
      <c r="CH124" s="97"/>
      <c r="CI124" s="241"/>
      <c r="CJ124" s="82">
        <f t="shared" si="342"/>
        <v>74323176990</v>
      </c>
      <c r="CK124" s="84">
        <f t="shared" si="343"/>
        <v>0</v>
      </c>
      <c r="CL124" s="49">
        <f t="shared" si="344"/>
        <v>13834431192</v>
      </c>
      <c r="CM124" s="49">
        <f t="shared" si="345"/>
        <v>113790412772</v>
      </c>
      <c r="CN124" s="49">
        <f t="shared" si="346"/>
        <v>51979046</v>
      </c>
      <c r="CO124" s="426">
        <f t="shared" si="337"/>
        <v>1</v>
      </c>
      <c r="CP124" s="427">
        <f>IFERROR(BJ124/AJ124,0)</f>
        <v>0.93151271687128712</v>
      </c>
    </row>
    <row r="125" spans="1:94" s="68" customFormat="1" ht="54" outlineLevel="1">
      <c r="A125" s="155"/>
      <c r="B125" s="155" t="s">
        <v>200</v>
      </c>
      <c r="C125" s="156" t="s">
        <v>42</v>
      </c>
      <c r="D125" s="244" t="s">
        <v>207</v>
      </c>
      <c r="E125" s="245">
        <f>+E126+E127</f>
        <v>66009000000</v>
      </c>
      <c r="F125" s="162">
        <f t="shared" ref="F125:BQ125" si="359">+SUM(F126:F127)</f>
        <v>0</v>
      </c>
      <c r="G125" s="162">
        <f t="shared" ref="G125:AC125" si="360">+SUM(G126:G127)</f>
        <v>0</v>
      </c>
      <c r="H125" s="162">
        <f t="shared" si="360"/>
        <v>0</v>
      </c>
      <c r="I125" s="162">
        <f t="shared" si="360"/>
        <v>0</v>
      </c>
      <c r="J125" s="162">
        <f t="shared" si="360"/>
        <v>0</v>
      </c>
      <c r="K125" s="162">
        <f t="shared" si="360"/>
        <v>0</v>
      </c>
      <c r="L125" s="162">
        <f t="shared" si="360"/>
        <v>0</v>
      </c>
      <c r="M125" s="162">
        <f t="shared" si="360"/>
        <v>0</v>
      </c>
      <c r="N125" s="162">
        <f t="shared" si="360"/>
        <v>0</v>
      </c>
      <c r="O125" s="162">
        <f t="shared" si="360"/>
        <v>0</v>
      </c>
      <c r="P125" s="162">
        <f t="shared" si="360"/>
        <v>0</v>
      </c>
      <c r="Q125" s="162">
        <f t="shared" si="360"/>
        <v>0</v>
      </c>
      <c r="R125" s="162">
        <f t="shared" si="360"/>
        <v>0</v>
      </c>
      <c r="S125" s="162">
        <f t="shared" si="360"/>
        <v>0</v>
      </c>
      <c r="T125" s="162">
        <f t="shared" si="360"/>
        <v>0</v>
      </c>
      <c r="U125" s="162">
        <f t="shared" si="360"/>
        <v>0</v>
      </c>
      <c r="V125" s="162">
        <f t="shared" si="360"/>
        <v>0</v>
      </c>
      <c r="W125" s="162">
        <f t="shared" si="360"/>
        <v>0</v>
      </c>
      <c r="X125" s="162">
        <f t="shared" si="360"/>
        <v>0</v>
      </c>
      <c r="Y125" s="162">
        <f t="shared" si="360"/>
        <v>0</v>
      </c>
      <c r="Z125" s="162">
        <f t="shared" si="360"/>
        <v>0</v>
      </c>
      <c r="AA125" s="162">
        <f t="shared" si="360"/>
        <v>0</v>
      </c>
      <c r="AB125" s="162">
        <f t="shared" si="360"/>
        <v>0</v>
      </c>
      <c r="AC125" s="162">
        <f t="shared" si="360"/>
        <v>0</v>
      </c>
      <c r="AD125" s="162">
        <f t="shared" si="359"/>
        <v>0</v>
      </c>
      <c r="AE125" s="162">
        <f t="shared" si="359"/>
        <v>0</v>
      </c>
      <c r="AF125" s="228">
        <f>+SUM(AF126:AF127)</f>
        <v>0</v>
      </c>
      <c r="AG125" s="159">
        <f t="shared" si="359"/>
        <v>66009000000</v>
      </c>
      <c r="AH125" s="157">
        <f t="shared" si="359"/>
        <v>0</v>
      </c>
      <c r="AI125" s="157">
        <f t="shared" si="359"/>
        <v>20060985926</v>
      </c>
      <c r="AJ125" s="159">
        <f>+AJ126+AJ127</f>
        <v>66009000000</v>
      </c>
      <c r="AK125" s="159">
        <f t="shared" si="359"/>
        <v>10380799618</v>
      </c>
      <c r="AL125" s="158">
        <f t="shared" si="359"/>
        <v>378874785</v>
      </c>
      <c r="AM125" s="158">
        <f t="shared" si="359"/>
        <v>2606522909</v>
      </c>
      <c r="AN125" s="158">
        <f t="shared" si="359"/>
        <v>102721414</v>
      </c>
      <c r="AO125" s="158">
        <f t="shared" si="359"/>
        <v>5027222255</v>
      </c>
      <c r="AP125" s="159">
        <f t="shared" si="359"/>
        <v>1564844945</v>
      </c>
      <c r="AQ125" s="157">
        <f t="shared" si="359"/>
        <v>0</v>
      </c>
      <c r="AR125" s="159">
        <f t="shared" si="359"/>
        <v>0</v>
      </c>
      <c r="AS125" s="159">
        <f t="shared" si="359"/>
        <v>0</v>
      </c>
      <c r="AT125" s="159">
        <f t="shared" si="359"/>
        <v>0</v>
      </c>
      <c r="AU125" s="181">
        <f t="shared" si="359"/>
        <v>0</v>
      </c>
      <c r="AV125" s="159">
        <f t="shared" si="359"/>
        <v>0</v>
      </c>
      <c r="AW125" s="159">
        <f t="shared" si="359"/>
        <v>20060985926</v>
      </c>
      <c r="AX125" s="159">
        <f t="shared" si="359"/>
        <v>7744882639</v>
      </c>
      <c r="AY125" s="159">
        <f t="shared" si="359"/>
        <v>2392950737</v>
      </c>
      <c r="AZ125" s="159">
        <f t="shared" si="359"/>
        <v>84960183</v>
      </c>
      <c r="BA125" s="159">
        <f t="shared" si="359"/>
        <v>1495478162</v>
      </c>
      <c r="BB125" s="159">
        <f t="shared" si="359"/>
        <v>1522358549</v>
      </c>
      <c r="BC125" s="159">
        <f t="shared" si="359"/>
        <v>573471557</v>
      </c>
      <c r="BD125" s="159">
        <f t="shared" si="359"/>
        <v>0</v>
      </c>
      <c r="BE125" s="159">
        <f t="shared" si="359"/>
        <v>0</v>
      </c>
      <c r="BF125" s="159">
        <f t="shared" si="359"/>
        <v>0</v>
      </c>
      <c r="BG125" s="159">
        <f t="shared" si="359"/>
        <v>0</v>
      </c>
      <c r="BH125" s="159">
        <f t="shared" si="359"/>
        <v>0</v>
      </c>
      <c r="BI125" s="159">
        <f t="shared" si="359"/>
        <v>0</v>
      </c>
      <c r="BJ125" s="159">
        <f t="shared" si="359"/>
        <v>13814101827</v>
      </c>
      <c r="BK125" s="159">
        <f t="shared" si="359"/>
        <v>67694117</v>
      </c>
      <c r="BL125" s="159">
        <f t="shared" si="359"/>
        <v>649842325</v>
      </c>
      <c r="BM125" s="159">
        <f>+SUM(BM126:BM127)</f>
        <v>1637479879</v>
      </c>
      <c r="BN125" s="159">
        <f t="shared" si="359"/>
        <v>1179284273</v>
      </c>
      <c r="BO125" s="159">
        <f t="shared" si="359"/>
        <v>5465189496</v>
      </c>
      <c r="BP125" s="159">
        <f t="shared" si="359"/>
        <v>154925237</v>
      </c>
      <c r="BQ125" s="159">
        <f t="shared" si="359"/>
        <v>0</v>
      </c>
      <c r="BR125" s="159">
        <f t="shared" ref="BR125:CJ125" si="361">+SUM(BR126:BR127)</f>
        <v>0</v>
      </c>
      <c r="BS125" s="159">
        <f t="shared" si="361"/>
        <v>0</v>
      </c>
      <c r="BT125" s="159">
        <f t="shared" si="361"/>
        <v>0</v>
      </c>
      <c r="BU125" s="159">
        <f t="shared" si="361"/>
        <v>0</v>
      </c>
      <c r="BV125" s="159">
        <f t="shared" si="361"/>
        <v>0</v>
      </c>
      <c r="BW125" s="159">
        <f t="shared" si="361"/>
        <v>9154415327</v>
      </c>
      <c r="BX125" s="159">
        <f t="shared" si="361"/>
        <v>0</v>
      </c>
      <c r="BY125" s="159">
        <f t="shared" si="361"/>
        <v>716873036</v>
      </c>
      <c r="BZ125" s="159">
        <f t="shared" si="361"/>
        <v>1637829207</v>
      </c>
      <c r="CA125" s="159">
        <f t="shared" si="361"/>
        <v>885954651</v>
      </c>
      <c r="CB125" s="159">
        <f>+SUM(CB126:CB127)</f>
        <v>5611125551</v>
      </c>
      <c r="CC125" s="159">
        <f t="shared" si="361"/>
        <v>262094813</v>
      </c>
      <c r="CD125" s="159">
        <f t="shared" si="361"/>
        <v>0</v>
      </c>
      <c r="CE125" s="159">
        <f t="shared" si="361"/>
        <v>0</v>
      </c>
      <c r="CF125" s="159">
        <f t="shared" si="361"/>
        <v>0</v>
      </c>
      <c r="CG125" s="159">
        <f t="shared" si="361"/>
        <v>0</v>
      </c>
      <c r="CH125" s="159">
        <f t="shared" ref="CH125" si="362">+SUM(CH126:CH127)</f>
        <v>0</v>
      </c>
      <c r="CI125" s="159">
        <f t="shared" si="361"/>
        <v>0</v>
      </c>
      <c r="CJ125" s="159">
        <f t="shared" si="361"/>
        <v>9113877258</v>
      </c>
      <c r="CK125" s="159">
        <f>+CK126+CK127</f>
        <v>45948014074</v>
      </c>
      <c r="CL125" s="159">
        <f>+SUM(CL126:CL127)</f>
        <v>6246884099</v>
      </c>
      <c r="CM125" s="159">
        <f t="shared" ref="CM125:CM128" si="363">+BJ125-BW125</f>
        <v>4659686500</v>
      </c>
      <c r="CN125" s="158">
        <f t="shared" ref="CN125:CN128" si="364">+BW125-CJ125</f>
        <v>40538069</v>
      </c>
      <c r="CO125" s="342">
        <f t="shared" si="337"/>
        <v>0.30391288954536505</v>
      </c>
      <c r="CP125" s="342">
        <f t="shared" si="338"/>
        <v>0.20927603549515975</v>
      </c>
    </row>
    <row r="126" spans="1:94" s="27" customFormat="1" ht="25.5" customHeight="1" outlineLevel="2">
      <c r="A126" s="529" t="s">
        <v>760</v>
      </c>
      <c r="B126" s="134" t="s">
        <v>201</v>
      </c>
      <c r="C126" s="132" t="s">
        <v>42</v>
      </c>
      <c r="D126" s="222" t="s">
        <v>115</v>
      </c>
      <c r="E126" s="39">
        <v>58014500000</v>
      </c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>
        <f t="shared" ref="AD126:AE128" si="365">+F126+H126+J126+L126+N126+P126+R126+T126+V126+X126+Z126+AB126</f>
        <v>0</v>
      </c>
      <c r="AE126" s="41">
        <f t="shared" si="365"/>
        <v>0</v>
      </c>
      <c r="AF126" s="137"/>
      <c r="AG126" s="384">
        <f t="shared" ref="AG126:AG128" si="366">+E126-AD126+AE126+AF126</f>
        <v>58014500000</v>
      </c>
      <c r="AH126" s="144"/>
      <c r="AI126" s="428">
        <f t="shared" ref="AI126:AI127" si="367">+AH126+AW126</f>
        <v>12141485926</v>
      </c>
      <c r="AJ126" s="215">
        <f t="shared" ref="AJ126:AJ127" si="368">+AG126-AH126</f>
        <v>58014500000</v>
      </c>
      <c r="AK126" s="31">
        <v>2461299618</v>
      </c>
      <c r="AL126" s="384">
        <v>378874785</v>
      </c>
      <c r="AM126" s="384">
        <v>2606522909</v>
      </c>
      <c r="AN126" s="384">
        <v>102721414</v>
      </c>
      <c r="AO126" s="385">
        <v>5027222255</v>
      </c>
      <c r="AP126" s="41">
        <v>1564844945</v>
      </c>
      <c r="AQ126" s="41"/>
      <c r="AR126" s="41"/>
      <c r="AS126" s="41"/>
      <c r="AT126" s="41"/>
      <c r="AU126" s="185"/>
      <c r="AV126" s="137"/>
      <c r="AW126" s="41">
        <f>+SUM(AK126:AV126)</f>
        <v>12141485926</v>
      </c>
      <c r="AX126" s="31">
        <v>85382639</v>
      </c>
      <c r="AY126" s="31">
        <v>2386116829</v>
      </c>
      <c r="AZ126" s="41">
        <v>68422547</v>
      </c>
      <c r="BA126" s="41">
        <v>1491478162</v>
      </c>
      <c r="BB126" s="41">
        <v>1518018549</v>
      </c>
      <c r="BC126" s="41">
        <v>573471557</v>
      </c>
      <c r="BD126" s="41"/>
      <c r="BE126" s="41"/>
      <c r="BF126" s="41"/>
      <c r="BG126" s="41"/>
      <c r="BH126" s="41"/>
      <c r="BI126" s="137"/>
      <c r="BJ126" s="31">
        <f t="shared" ref="BJ126:BJ128" si="369">+SUM(AX126:BI126)</f>
        <v>6122890283</v>
      </c>
      <c r="BK126" s="35">
        <v>67694117</v>
      </c>
      <c r="BL126" s="39">
        <v>643008417</v>
      </c>
      <c r="BM126" s="39">
        <v>1634431697</v>
      </c>
      <c r="BN126" s="39">
        <v>1175794819</v>
      </c>
      <c r="BO126" s="39">
        <v>1625833336</v>
      </c>
      <c r="BP126" s="41">
        <v>154382597</v>
      </c>
      <c r="BQ126" s="41"/>
      <c r="BR126" s="41"/>
      <c r="BS126" s="41"/>
      <c r="BT126" s="41"/>
      <c r="BU126" s="41"/>
      <c r="BV126" s="137"/>
      <c r="BW126" s="31">
        <f t="shared" si="347"/>
        <v>5301144983</v>
      </c>
      <c r="BX126" s="39">
        <v>0</v>
      </c>
      <c r="BY126" s="39">
        <v>710039128</v>
      </c>
      <c r="BZ126" s="39">
        <v>1634781025</v>
      </c>
      <c r="CA126" s="39">
        <v>882465197</v>
      </c>
      <c r="CB126" s="39">
        <v>1771769391</v>
      </c>
      <c r="CC126" s="41">
        <v>261552173</v>
      </c>
      <c r="CD126" s="41"/>
      <c r="CE126" s="41"/>
      <c r="CF126" s="41"/>
      <c r="CG126" s="41"/>
      <c r="CH126" s="41"/>
      <c r="CI126" s="137"/>
      <c r="CJ126" s="31">
        <f t="shared" ref="CJ126:CJ128" si="370">+SUM(BX126:CI126)</f>
        <v>5260606914</v>
      </c>
      <c r="CK126" s="44">
        <f t="shared" ref="CK126:CK127" si="371">+AJ126-AW126</f>
        <v>45873014074</v>
      </c>
      <c r="CL126" s="39">
        <f t="shared" ref="CL126:CL128" si="372">+AW126-BJ126</f>
        <v>6018595643</v>
      </c>
      <c r="CM126" s="39">
        <f t="shared" si="363"/>
        <v>821745300</v>
      </c>
      <c r="CN126" s="39">
        <f t="shared" si="364"/>
        <v>40538069</v>
      </c>
      <c r="CO126" s="429">
        <f t="shared" si="337"/>
        <v>0.20928364333054666</v>
      </c>
      <c r="CP126" s="430">
        <f t="shared" si="338"/>
        <v>0.10554068867265942</v>
      </c>
    </row>
    <row r="127" spans="1:94" s="27" customFormat="1" ht="27.75" customHeight="1" outlineLevel="2">
      <c r="A127" s="529" t="s">
        <v>761</v>
      </c>
      <c r="B127" s="45" t="s">
        <v>202</v>
      </c>
      <c r="C127" s="43" t="s">
        <v>42</v>
      </c>
      <c r="D127" s="222" t="s">
        <v>116</v>
      </c>
      <c r="E127" s="39">
        <v>7994500000</v>
      </c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>
        <f t="shared" si="365"/>
        <v>0</v>
      </c>
      <c r="AE127" s="39">
        <f t="shared" si="365"/>
        <v>0</v>
      </c>
      <c r="AF127" s="36"/>
      <c r="AG127" s="38">
        <f t="shared" si="366"/>
        <v>7994500000</v>
      </c>
      <c r="AH127" s="34"/>
      <c r="AI127" s="431">
        <f t="shared" si="367"/>
        <v>7919500000</v>
      </c>
      <c r="AJ127" s="215">
        <f t="shared" si="368"/>
        <v>7994500000</v>
      </c>
      <c r="AK127" s="31">
        <v>7919500000</v>
      </c>
      <c r="AL127" s="384">
        <v>0</v>
      </c>
      <c r="AM127" s="384">
        <v>0</v>
      </c>
      <c r="AN127" s="384">
        <v>0</v>
      </c>
      <c r="AO127" s="385">
        <v>0</v>
      </c>
      <c r="AP127" s="60">
        <v>0</v>
      </c>
      <c r="AQ127" s="44"/>
      <c r="AR127" s="41"/>
      <c r="AS127" s="41"/>
      <c r="AT127" s="41"/>
      <c r="AU127" s="180"/>
      <c r="AV127" s="137"/>
      <c r="AW127" s="37">
        <f>+SUM(AK127:AV127)</f>
        <v>7919500000</v>
      </c>
      <c r="AX127" s="31">
        <v>7659500000</v>
      </c>
      <c r="AY127" s="31">
        <v>6833908</v>
      </c>
      <c r="AZ127" s="41">
        <v>16537636</v>
      </c>
      <c r="BA127" s="41">
        <v>4000000</v>
      </c>
      <c r="BB127" s="41">
        <v>4340000</v>
      </c>
      <c r="BC127" s="41">
        <v>0</v>
      </c>
      <c r="BD127" s="41"/>
      <c r="BE127" s="41"/>
      <c r="BF127" s="41"/>
      <c r="BG127" s="41"/>
      <c r="BH127" s="41"/>
      <c r="BI127" s="137"/>
      <c r="BJ127" s="31">
        <f t="shared" si="369"/>
        <v>7691211544</v>
      </c>
      <c r="BK127" s="35">
        <v>0</v>
      </c>
      <c r="BL127" s="39">
        <v>6833908</v>
      </c>
      <c r="BM127" s="39">
        <v>3048182</v>
      </c>
      <c r="BN127" s="39">
        <v>3489454</v>
      </c>
      <c r="BO127" s="39">
        <v>3839356160</v>
      </c>
      <c r="BP127" s="125">
        <v>542640</v>
      </c>
      <c r="BQ127" s="39"/>
      <c r="BR127" s="39"/>
      <c r="BS127" s="39"/>
      <c r="BT127" s="39"/>
      <c r="BU127" s="41"/>
      <c r="BV127" s="137"/>
      <c r="BW127" s="31">
        <f t="shared" si="347"/>
        <v>3853270344</v>
      </c>
      <c r="BX127" s="39">
        <v>0</v>
      </c>
      <c r="BY127" s="39">
        <v>6833908</v>
      </c>
      <c r="BZ127" s="39">
        <v>3048182</v>
      </c>
      <c r="CA127" s="39">
        <v>3489454</v>
      </c>
      <c r="CB127" s="39">
        <v>3839356160</v>
      </c>
      <c r="CC127" s="41">
        <v>542640</v>
      </c>
      <c r="CD127" s="39"/>
      <c r="CE127" s="39"/>
      <c r="CF127" s="39"/>
      <c r="CG127" s="39"/>
      <c r="CH127" s="39"/>
      <c r="CI127" s="137"/>
      <c r="CJ127" s="31">
        <f t="shared" si="370"/>
        <v>3853270344</v>
      </c>
      <c r="CK127" s="44">
        <f t="shared" si="371"/>
        <v>75000000</v>
      </c>
      <c r="CL127" s="39">
        <f t="shared" si="372"/>
        <v>228288456</v>
      </c>
      <c r="CM127" s="39">
        <f t="shared" si="363"/>
        <v>3837941200</v>
      </c>
      <c r="CN127" s="39">
        <f t="shared" si="364"/>
        <v>0</v>
      </c>
      <c r="CO127" s="429">
        <f t="shared" si="337"/>
        <v>0.99061855025329915</v>
      </c>
      <c r="CP127" s="430">
        <f t="shared" si="338"/>
        <v>0.96206286121708673</v>
      </c>
    </row>
    <row r="128" spans="1:94" s="68" customFormat="1" ht="36.75" customHeight="1" outlineLevel="1">
      <c r="A128" s="529" t="s">
        <v>762</v>
      </c>
      <c r="B128" s="186" t="s">
        <v>204</v>
      </c>
      <c r="C128" s="187" t="s">
        <v>42</v>
      </c>
      <c r="D128" s="224" t="s">
        <v>117</v>
      </c>
      <c r="E128" s="49">
        <v>504900000</v>
      </c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>
        <f t="shared" si="365"/>
        <v>0</v>
      </c>
      <c r="AE128" s="100">
        <f t="shared" si="365"/>
        <v>0</v>
      </c>
      <c r="AF128" s="229">
        <v>0</v>
      </c>
      <c r="AG128" s="188">
        <f t="shared" si="366"/>
        <v>504900000</v>
      </c>
      <c r="AH128" s="147"/>
      <c r="AI128" s="148">
        <f>+AH128+AW128</f>
        <v>0</v>
      </c>
      <c r="AJ128" s="188">
        <f>+AG128-AH128</f>
        <v>504900000</v>
      </c>
      <c r="AK128" s="82">
        <v>0</v>
      </c>
      <c r="AL128" s="82">
        <v>0</v>
      </c>
      <c r="AM128" s="82">
        <v>0</v>
      </c>
      <c r="AN128" s="82">
        <v>0</v>
      </c>
      <c r="AO128" s="82">
        <v>0</v>
      </c>
      <c r="AP128" s="79">
        <v>0</v>
      </c>
      <c r="AQ128" s="148">
        <v>0</v>
      </c>
      <c r="AR128" s="50">
        <v>0</v>
      </c>
      <c r="AS128" s="50">
        <v>0</v>
      </c>
      <c r="AT128" s="50">
        <v>0</v>
      </c>
      <c r="AU128" s="240">
        <v>0</v>
      </c>
      <c r="AV128" s="241"/>
      <c r="AW128" s="189">
        <f>+SUM(AK128:AV128)</f>
        <v>0</v>
      </c>
      <c r="AX128" s="82">
        <v>0</v>
      </c>
      <c r="AY128" s="82">
        <v>0</v>
      </c>
      <c r="AZ128" s="82">
        <v>0</v>
      </c>
      <c r="BA128" s="82">
        <v>0</v>
      </c>
      <c r="BB128" s="82">
        <v>0</v>
      </c>
      <c r="BC128" s="82">
        <v>0</v>
      </c>
      <c r="BD128" s="82"/>
      <c r="BE128" s="82"/>
      <c r="BF128" s="82"/>
      <c r="BG128" s="82"/>
      <c r="BH128" s="82"/>
      <c r="BI128" s="82"/>
      <c r="BJ128" s="82">
        <f t="shared" si="369"/>
        <v>0</v>
      </c>
      <c r="BK128" s="237">
        <v>0</v>
      </c>
      <c r="BL128" s="39">
        <v>0</v>
      </c>
      <c r="BM128" s="100">
        <v>0</v>
      </c>
      <c r="BN128" s="100">
        <v>0</v>
      </c>
      <c r="BO128" s="229">
        <v>0</v>
      </c>
      <c r="BP128" s="100">
        <v>0</v>
      </c>
      <c r="BQ128" s="148">
        <v>0</v>
      </c>
      <c r="BR128" s="100">
        <v>0</v>
      </c>
      <c r="BS128" s="100">
        <v>0</v>
      </c>
      <c r="BT128" s="100">
        <v>0</v>
      </c>
      <c r="BU128" s="50">
        <v>0</v>
      </c>
      <c r="BV128" s="241"/>
      <c r="BW128" s="82">
        <f t="shared" si="347"/>
        <v>0</v>
      </c>
      <c r="BX128" s="237">
        <v>0</v>
      </c>
      <c r="BY128" s="237">
        <v>0</v>
      </c>
      <c r="BZ128" s="237">
        <v>0</v>
      </c>
      <c r="CA128" s="237">
        <v>0</v>
      </c>
      <c r="CB128" s="237">
        <v>0</v>
      </c>
      <c r="CC128" s="50">
        <v>0</v>
      </c>
      <c r="CD128" s="100">
        <v>0</v>
      </c>
      <c r="CE128" s="100">
        <v>0</v>
      </c>
      <c r="CF128" s="100">
        <v>0</v>
      </c>
      <c r="CG128" s="100">
        <v>0</v>
      </c>
      <c r="CH128" s="100">
        <v>0</v>
      </c>
      <c r="CI128" s="241">
        <v>0</v>
      </c>
      <c r="CJ128" s="82">
        <f t="shared" si="370"/>
        <v>0</v>
      </c>
      <c r="CK128" s="84">
        <f>+AJ128-AW128</f>
        <v>504900000</v>
      </c>
      <c r="CL128" s="49">
        <f t="shared" si="372"/>
        <v>0</v>
      </c>
      <c r="CM128" s="49">
        <f t="shared" si="363"/>
        <v>0</v>
      </c>
      <c r="CN128" s="49">
        <f t="shared" si="364"/>
        <v>0</v>
      </c>
      <c r="CO128" s="426">
        <f t="shared" si="337"/>
        <v>0</v>
      </c>
      <c r="CP128" s="427">
        <f t="shared" si="338"/>
        <v>0</v>
      </c>
    </row>
    <row r="129" spans="1:94" s="89" customFormat="1" ht="40.5" customHeight="1" thickBot="1">
      <c r="A129" s="155"/>
      <c r="B129" s="64"/>
      <c r="C129" s="65"/>
      <c r="D129" s="66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232"/>
      <c r="AH129" s="67"/>
      <c r="AI129" s="91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184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90"/>
      <c r="CL129" s="90"/>
      <c r="CM129" s="90"/>
      <c r="CN129" s="90"/>
      <c r="CO129" s="166"/>
      <c r="CP129" s="166"/>
    </row>
    <row r="130" spans="1:94" s="68" customFormat="1" ht="30" customHeight="1" thickBot="1">
      <c r="A130" s="418"/>
      <c r="B130" s="419" t="s">
        <v>118</v>
      </c>
      <c r="C130" s="420"/>
      <c r="D130" s="269" t="s">
        <v>266</v>
      </c>
      <c r="E130" s="422">
        <f t="shared" ref="E130:AH130" si="373">+E131+E159+E167+E175+E183+E191+E199+E145</f>
        <v>38120420000</v>
      </c>
      <c r="F130" s="422">
        <f t="shared" si="373"/>
        <v>197200000</v>
      </c>
      <c r="G130" s="422">
        <f t="shared" si="373"/>
        <v>394400000</v>
      </c>
      <c r="H130" s="422">
        <f t="shared" si="373"/>
        <v>394400000</v>
      </c>
      <c r="I130" s="422">
        <f t="shared" si="373"/>
        <v>394400000</v>
      </c>
      <c r="J130" s="422">
        <f t="shared" si="373"/>
        <v>394400000</v>
      </c>
      <c r="K130" s="422">
        <f t="shared" si="373"/>
        <v>394400000</v>
      </c>
      <c r="L130" s="422">
        <f t="shared" si="373"/>
        <v>463895316</v>
      </c>
      <c r="M130" s="422">
        <f t="shared" si="373"/>
        <v>463895316</v>
      </c>
      <c r="N130" s="422">
        <f t="shared" si="373"/>
        <v>646552000</v>
      </c>
      <c r="O130" s="422">
        <f t="shared" si="373"/>
        <v>646552000</v>
      </c>
      <c r="P130" s="422">
        <f t="shared" si="373"/>
        <v>247200000</v>
      </c>
      <c r="Q130" s="422">
        <f t="shared" si="373"/>
        <v>3062525822</v>
      </c>
      <c r="R130" s="422">
        <f t="shared" si="373"/>
        <v>0</v>
      </c>
      <c r="S130" s="422">
        <f t="shared" si="373"/>
        <v>0</v>
      </c>
      <c r="T130" s="422">
        <f t="shared" si="373"/>
        <v>0</v>
      </c>
      <c r="U130" s="422">
        <f t="shared" si="373"/>
        <v>0</v>
      </c>
      <c r="V130" s="422">
        <f t="shared" si="373"/>
        <v>0</v>
      </c>
      <c r="W130" s="422">
        <f t="shared" si="373"/>
        <v>0</v>
      </c>
      <c r="X130" s="422">
        <f t="shared" si="373"/>
        <v>0</v>
      </c>
      <c r="Y130" s="422">
        <f t="shared" si="373"/>
        <v>0</v>
      </c>
      <c r="Z130" s="422">
        <f t="shared" si="373"/>
        <v>0</v>
      </c>
      <c r="AA130" s="422">
        <f t="shared" si="373"/>
        <v>0</v>
      </c>
      <c r="AB130" s="422">
        <f t="shared" si="373"/>
        <v>0</v>
      </c>
      <c r="AC130" s="422">
        <f t="shared" si="373"/>
        <v>0</v>
      </c>
      <c r="AD130" s="422">
        <f t="shared" si="373"/>
        <v>568847316</v>
      </c>
      <c r="AE130" s="422">
        <f t="shared" si="373"/>
        <v>3384173138</v>
      </c>
      <c r="AF130" s="422">
        <f t="shared" si="373"/>
        <v>0</v>
      </c>
      <c r="AG130" s="422">
        <f t="shared" si="373"/>
        <v>40935745822</v>
      </c>
      <c r="AH130" s="422">
        <f t="shared" si="373"/>
        <v>19120420000</v>
      </c>
      <c r="AI130" s="422">
        <f>+AI131+AI159+AI167+AI175+AI183+AI191+AI199+AI145</f>
        <v>36286424924</v>
      </c>
      <c r="AJ130" s="422">
        <f>+AJ131+AJ159+AJ167+AJ175+AJ183+AJ191+AJ199+AJ145</f>
        <v>21815325822</v>
      </c>
      <c r="AK130" s="422">
        <f t="shared" ref="AK130:CJ130" si="374">+AK131+AK159+AK167+AK175+AK183+AK191+AK199+AK145</f>
        <v>11428920000</v>
      </c>
      <c r="AL130" s="422">
        <f t="shared" si="374"/>
        <v>1890573563</v>
      </c>
      <c r="AM130" s="422">
        <f t="shared" si="374"/>
        <v>1057588971</v>
      </c>
      <c r="AN130" s="422">
        <f t="shared" si="374"/>
        <v>2025654930</v>
      </c>
      <c r="AO130" s="422">
        <f t="shared" si="374"/>
        <v>262867460</v>
      </c>
      <c r="AP130" s="422">
        <f t="shared" si="374"/>
        <v>500400000</v>
      </c>
      <c r="AQ130" s="422">
        <f t="shared" si="374"/>
        <v>0</v>
      </c>
      <c r="AR130" s="422">
        <f t="shared" si="374"/>
        <v>0</v>
      </c>
      <c r="AS130" s="422">
        <f t="shared" si="374"/>
        <v>0</v>
      </c>
      <c r="AT130" s="422">
        <f t="shared" si="374"/>
        <v>0</v>
      </c>
      <c r="AU130" s="422">
        <f t="shared" si="374"/>
        <v>0</v>
      </c>
      <c r="AV130" s="422">
        <f t="shared" si="374"/>
        <v>0</v>
      </c>
      <c r="AW130" s="422">
        <f t="shared" si="374"/>
        <v>17166004924</v>
      </c>
      <c r="AX130" s="422">
        <f t="shared" si="374"/>
        <v>5000000000</v>
      </c>
      <c r="AY130" s="422">
        <f t="shared" si="374"/>
        <v>1018800979</v>
      </c>
      <c r="AZ130" s="422">
        <f t="shared" si="374"/>
        <v>2926015969</v>
      </c>
      <c r="BA130" s="422">
        <f t="shared" si="374"/>
        <v>1208937866</v>
      </c>
      <c r="BB130" s="422">
        <f t="shared" si="374"/>
        <v>2935253768</v>
      </c>
      <c r="BC130" s="422">
        <f t="shared" si="374"/>
        <v>655331639</v>
      </c>
      <c r="BD130" s="422">
        <f t="shared" si="374"/>
        <v>0</v>
      </c>
      <c r="BE130" s="422">
        <f t="shared" si="374"/>
        <v>0</v>
      </c>
      <c r="BF130" s="422">
        <f t="shared" si="374"/>
        <v>0</v>
      </c>
      <c r="BG130" s="422">
        <f t="shared" si="374"/>
        <v>0</v>
      </c>
      <c r="BH130" s="422">
        <f t="shared" si="374"/>
        <v>0</v>
      </c>
      <c r="BI130" s="422">
        <f t="shared" si="374"/>
        <v>0</v>
      </c>
      <c r="BJ130" s="422">
        <f t="shared" si="374"/>
        <v>13744340221</v>
      </c>
      <c r="BK130" s="422">
        <f t="shared" si="374"/>
        <v>0</v>
      </c>
      <c r="BL130" s="422">
        <f t="shared" si="374"/>
        <v>100232792</v>
      </c>
      <c r="BM130" s="422">
        <f>+BM131+BM159+BM167+BM175+BM183+BM191+BM199+BM145</f>
        <v>319646074</v>
      </c>
      <c r="BN130" s="422">
        <f t="shared" si="374"/>
        <v>339006020</v>
      </c>
      <c r="BO130" s="422">
        <f t="shared" si="374"/>
        <v>515429827</v>
      </c>
      <c r="BP130" s="422">
        <f t="shared" si="374"/>
        <v>1119027577</v>
      </c>
      <c r="BQ130" s="422">
        <f t="shared" si="374"/>
        <v>0</v>
      </c>
      <c r="BR130" s="422">
        <f t="shared" si="374"/>
        <v>0</v>
      </c>
      <c r="BS130" s="422">
        <f t="shared" si="374"/>
        <v>0</v>
      </c>
      <c r="BT130" s="422">
        <f t="shared" si="374"/>
        <v>0</v>
      </c>
      <c r="BU130" s="422">
        <f t="shared" si="374"/>
        <v>0</v>
      </c>
      <c r="BV130" s="422">
        <f t="shared" si="374"/>
        <v>0</v>
      </c>
      <c r="BW130" s="422">
        <f t="shared" si="374"/>
        <v>2393342290</v>
      </c>
      <c r="BX130" s="422">
        <f t="shared" si="374"/>
        <v>0</v>
      </c>
      <c r="BY130" s="422">
        <f t="shared" si="374"/>
        <v>67231785</v>
      </c>
      <c r="BZ130" s="422">
        <f t="shared" si="374"/>
        <v>297098914</v>
      </c>
      <c r="CA130" s="422">
        <f t="shared" si="374"/>
        <v>365035110</v>
      </c>
      <c r="CB130" s="422">
        <f t="shared" si="374"/>
        <v>492923432</v>
      </c>
      <c r="CC130" s="422">
        <f t="shared" si="374"/>
        <v>1050430827</v>
      </c>
      <c r="CD130" s="422">
        <f t="shared" si="374"/>
        <v>0</v>
      </c>
      <c r="CE130" s="422">
        <f t="shared" si="374"/>
        <v>0</v>
      </c>
      <c r="CF130" s="422">
        <f t="shared" si="374"/>
        <v>0</v>
      </c>
      <c r="CG130" s="422">
        <f t="shared" si="374"/>
        <v>0</v>
      </c>
      <c r="CH130" s="422">
        <f t="shared" si="374"/>
        <v>0</v>
      </c>
      <c r="CI130" s="422">
        <f t="shared" si="374"/>
        <v>0</v>
      </c>
      <c r="CJ130" s="422">
        <f t="shared" si="374"/>
        <v>2272720068</v>
      </c>
      <c r="CK130" s="422">
        <f>+CK131+CK145+CK159+CK167+CK175+CK183+CK191+CK199</f>
        <v>4649320898</v>
      </c>
      <c r="CL130" s="422">
        <f t="shared" ref="CL130:CN130" si="375">+CL131+CL145+CL159+CL167+CL175+CL183+CL191+CL199</f>
        <v>3421664703</v>
      </c>
      <c r="CM130" s="422">
        <f t="shared" si="375"/>
        <v>11350997931</v>
      </c>
      <c r="CN130" s="422">
        <f t="shared" si="375"/>
        <v>120622222</v>
      </c>
      <c r="CO130" s="423">
        <f>IFERROR(AW130/AJ130,0)</f>
        <v>0.78687822790566253</v>
      </c>
      <c r="CP130" s="423">
        <f>IFERROR(BJ130/AJ130,0)</f>
        <v>0.63003139779554929</v>
      </c>
    </row>
    <row r="131" spans="1:94" s="27" customFormat="1" ht="64.5" customHeight="1" outlineLevel="1">
      <c r="A131" s="155"/>
      <c r="B131" s="432" t="s">
        <v>373</v>
      </c>
      <c r="C131" s="433" t="s">
        <v>84</v>
      </c>
      <c r="D131" s="286" t="s">
        <v>271</v>
      </c>
      <c r="E131" s="434">
        <f>+E132+E139</f>
        <v>1700000000</v>
      </c>
      <c r="F131" s="434">
        <f t="shared" ref="F131" si="376">+F132+F139</f>
        <v>197200000</v>
      </c>
      <c r="G131" s="434">
        <f t="shared" ref="G131" si="377">+G132+G139</f>
        <v>394400000</v>
      </c>
      <c r="H131" s="434">
        <f t="shared" ref="H131" si="378">+H132+H139</f>
        <v>394400000</v>
      </c>
      <c r="I131" s="434">
        <f t="shared" ref="I131" si="379">+I132+I139</f>
        <v>394400000</v>
      </c>
      <c r="J131" s="434">
        <f t="shared" ref="J131" si="380">+J132+J139</f>
        <v>394400000</v>
      </c>
      <c r="K131" s="434">
        <f t="shared" ref="K131" si="381">+K132+K139</f>
        <v>394400000</v>
      </c>
      <c r="L131" s="434">
        <f t="shared" ref="L131" si="382">+L132+L139</f>
        <v>394400000</v>
      </c>
      <c r="M131" s="434">
        <f t="shared" ref="M131" si="383">+M132+M139</f>
        <v>394400000</v>
      </c>
      <c r="N131" s="434">
        <f t="shared" ref="N131" si="384">+N132+N139</f>
        <v>394400000</v>
      </c>
      <c r="O131" s="434">
        <f t="shared" ref="O131" si="385">+O132+O139</f>
        <v>394400000</v>
      </c>
      <c r="P131" s="434">
        <f t="shared" ref="P131" si="386">+P132+P139</f>
        <v>197200000</v>
      </c>
      <c r="Q131" s="434">
        <f t="shared" ref="Q131:BQ131" si="387">+Q132+Q139</f>
        <v>3012525822</v>
      </c>
      <c r="R131" s="434">
        <f t="shared" si="387"/>
        <v>0</v>
      </c>
      <c r="S131" s="434">
        <f t="shared" si="387"/>
        <v>0</v>
      </c>
      <c r="T131" s="434">
        <f t="shared" si="387"/>
        <v>0</v>
      </c>
      <c r="U131" s="434">
        <f t="shared" si="387"/>
        <v>0</v>
      </c>
      <c r="V131" s="434">
        <f t="shared" si="387"/>
        <v>0</v>
      </c>
      <c r="W131" s="434">
        <f t="shared" si="387"/>
        <v>0</v>
      </c>
      <c r="X131" s="434">
        <f t="shared" si="387"/>
        <v>0</v>
      </c>
      <c r="Y131" s="434">
        <f t="shared" si="387"/>
        <v>0</v>
      </c>
      <c r="Z131" s="434">
        <f t="shared" si="387"/>
        <v>0</v>
      </c>
      <c r="AA131" s="434">
        <f t="shared" si="387"/>
        <v>0</v>
      </c>
      <c r="AB131" s="434">
        <f t="shared" si="387"/>
        <v>0</v>
      </c>
      <c r="AC131" s="434">
        <f t="shared" si="387"/>
        <v>0</v>
      </c>
      <c r="AD131" s="434">
        <f t="shared" si="387"/>
        <v>197200000</v>
      </c>
      <c r="AE131" s="434">
        <f t="shared" si="387"/>
        <v>3012525822</v>
      </c>
      <c r="AF131" s="434">
        <f t="shared" si="387"/>
        <v>0</v>
      </c>
      <c r="AG131" s="434">
        <f t="shared" si="387"/>
        <v>4515325822</v>
      </c>
      <c r="AH131" s="434">
        <f t="shared" si="387"/>
        <v>400000000</v>
      </c>
      <c r="AI131" s="434">
        <f t="shared" si="387"/>
        <v>1891400000</v>
      </c>
      <c r="AJ131" s="434">
        <f t="shared" si="387"/>
        <v>4115325822</v>
      </c>
      <c r="AK131" s="434">
        <f t="shared" si="387"/>
        <v>341600000</v>
      </c>
      <c r="AL131" s="434">
        <f t="shared" si="387"/>
        <v>394400000</v>
      </c>
      <c r="AM131" s="434">
        <f t="shared" si="387"/>
        <v>5000000</v>
      </c>
      <c r="AN131" s="434">
        <f t="shared" si="387"/>
        <v>270000000</v>
      </c>
      <c r="AO131" s="434">
        <f t="shared" si="387"/>
        <v>0</v>
      </c>
      <c r="AP131" s="434">
        <f t="shared" si="387"/>
        <v>480400000</v>
      </c>
      <c r="AQ131" s="434">
        <f t="shared" si="387"/>
        <v>0</v>
      </c>
      <c r="AR131" s="434">
        <f t="shared" si="387"/>
        <v>0</v>
      </c>
      <c r="AS131" s="434">
        <f t="shared" si="387"/>
        <v>0</v>
      </c>
      <c r="AT131" s="434">
        <f t="shared" si="387"/>
        <v>0</v>
      </c>
      <c r="AU131" s="434">
        <f t="shared" si="387"/>
        <v>0</v>
      </c>
      <c r="AV131" s="434">
        <f t="shared" si="387"/>
        <v>0</v>
      </c>
      <c r="AW131" s="434">
        <f t="shared" si="387"/>
        <v>1491400000</v>
      </c>
      <c r="AX131" s="434">
        <f t="shared" si="387"/>
        <v>0</v>
      </c>
      <c r="AY131" s="434">
        <f t="shared" si="387"/>
        <v>0</v>
      </c>
      <c r="AZ131" s="434">
        <f t="shared" si="387"/>
        <v>346600000</v>
      </c>
      <c r="BA131" s="434">
        <f t="shared" si="387"/>
        <v>0</v>
      </c>
      <c r="BB131" s="434">
        <f t="shared" si="387"/>
        <v>101070588</v>
      </c>
      <c r="BC131" s="434">
        <f t="shared" si="387"/>
        <v>15409633</v>
      </c>
      <c r="BD131" s="434">
        <f t="shared" si="387"/>
        <v>0</v>
      </c>
      <c r="BE131" s="434">
        <f t="shared" si="387"/>
        <v>0</v>
      </c>
      <c r="BF131" s="434">
        <f t="shared" si="387"/>
        <v>0</v>
      </c>
      <c r="BG131" s="434">
        <f t="shared" si="387"/>
        <v>0</v>
      </c>
      <c r="BH131" s="434">
        <f t="shared" si="387"/>
        <v>0</v>
      </c>
      <c r="BI131" s="434">
        <f t="shared" si="387"/>
        <v>0</v>
      </c>
      <c r="BJ131" s="434">
        <f t="shared" si="387"/>
        <v>463080221</v>
      </c>
      <c r="BK131" s="434">
        <f t="shared" si="387"/>
        <v>0</v>
      </c>
      <c r="BL131" s="434">
        <f t="shared" si="387"/>
        <v>0</v>
      </c>
      <c r="BM131" s="434">
        <f t="shared" si="387"/>
        <v>0</v>
      </c>
      <c r="BN131" s="434">
        <f t="shared" si="387"/>
        <v>0</v>
      </c>
      <c r="BO131" s="434">
        <f t="shared" si="387"/>
        <v>8268435</v>
      </c>
      <c r="BP131" s="434">
        <f t="shared" si="387"/>
        <v>22538350</v>
      </c>
      <c r="BQ131" s="434">
        <f t="shared" si="387"/>
        <v>0</v>
      </c>
      <c r="BR131" s="434">
        <f t="shared" ref="BR131:CN131" si="388">+BR132+BR139</f>
        <v>0</v>
      </c>
      <c r="BS131" s="434">
        <f t="shared" si="388"/>
        <v>0</v>
      </c>
      <c r="BT131" s="434">
        <f t="shared" si="388"/>
        <v>0</v>
      </c>
      <c r="BU131" s="434">
        <f t="shared" si="388"/>
        <v>0</v>
      </c>
      <c r="BV131" s="434">
        <f t="shared" si="388"/>
        <v>0</v>
      </c>
      <c r="BW131" s="434">
        <f t="shared" si="388"/>
        <v>30806785</v>
      </c>
      <c r="BX131" s="434">
        <f t="shared" si="388"/>
        <v>0</v>
      </c>
      <c r="BY131" s="434">
        <f t="shared" si="388"/>
        <v>0</v>
      </c>
      <c r="BZ131" s="434">
        <f t="shared" si="388"/>
        <v>0</v>
      </c>
      <c r="CA131" s="434">
        <f t="shared" si="388"/>
        <v>0</v>
      </c>
      <c r="CB131" s="434">
        <f t="shared" si="388"/>
        <v>5000000</v>
      </c>
      <c r="CC131" s="434">
        <f t="shared" si="388"/>
        <v>23268435</v>
      </c>
      <c r="CD131" s="434">
        <f t="shared" si="388"/>
        <v>0</v>
      </c>
      <c r="CE131" s="434">
        <f t="shared" si="388"/>
        <v>0</v>
      </c>
      <c r="CF131" s="434">
        <f t="shared" si="388"/>
        <v>0</v>
      </c>
      <c r="CG131" s="434">
        <f t="shared" si="388"/>
        <v>0</v>
      </c>
      <c r="CH131" s="434">
        <f t="shared" si="388"/>
        <v>0</v>
      </c>
      <c r="CI131" s="434">
        <f t="shared" si="388"/>
        <v>0</v>
      </c>
      <c r="CJ131" s="434">
        <f t="shared" si="388"/>
        <v>28268435</v>
      </c>
      <c r="CK131" s="434">
        <f t="shared" si="388"/>
        <v>2623925822</v>
      </c>
      <c r="CL131" s="434">
        <f t="shared" si="388"/>
        <v>1028319779</v>
      </c>
      <c r="CM131" s="434">
        <f t="shared" si="388"/>
        <v>432273436</v>
      </c>
      <c r="CN131" s="434">
        <f t="shared" si="388"/>
        <v>2538350</v>
      </c>
      <c r="CO131" s="435">
        <f t="shared" ref="CO131:CO201" si="389">IFERROR(AW131/AJ131,0)</f>
        <v>0.36240143903726124</v>
      </c>
      <c r="CP131" s="435">
        <f t="shared" ref="CP131:CP201" si="390">IFERROR(BJ131/AJ131,0)</f>
        <v>0.1125257734210091</v>
      </c>
    </row>
    <row r="132" spans="1:94" s="30" customFormat="1" ht="24.75" customHeight="1" outlineLevel="1">
      <c r="A132" s="436"/>
      <c r="B132" s="205" t="s">
        <v>433</v>
      </c>
      <c r="C132" s="209">
        <v>10</v>
      </c>
      <c r="D132" s="210" t="s">
        <v>434</v>
      </c>
      <c r="E132" s="211">
        <f>+SUM(E133:E138)</f>
        <v>1700000000</v>
      </c>
      <c r="F132" s="211">
        <f t="shared" ref="F132:O132" si="391">+SUM(F133:P138)</f>
        <v>197200000</v>
      </c>
      <c r="G132" s="211">
        <f t="shared" si="391"/>
        <v>394400000</v>
      </c>
      <c r="H132" s="211">
        <f t="shared" si="391"/>
        <v>394400000</v>
      </c>
      <c r="I132" s="211">
        <f t="shared" si="391"/>
        <v>394400000</v>
      </c>
      <c r="J132" s="211">
        <f t="shared" si="391"/>
        <v>394400000</v>
      </c>
      <c r="K132" s="211">
        <f t="shared" si="391"/>
        <v>394400000</v>
      </c>
      <c r="L132" s="211">
        <f t="shared" si="391"/>
        <v>394400000</v>
      </c>
      <c r="M132" s="211">
        <f t="shared" si="391"/>
        <v>394400000</v>
      </c>
      <c r="N132" s="211">
        <f t="shared" si="391"/>
        <v>394400000</v>
      </c>
      <c r="O132" s="211">
        <f t="shared" si="391"/>
        <v>394400000</v>
      </c>
      <c r="P132" s="211">
        <f t="shared" ref="P132:CA132" si="392">+SUM(P133:P138)</f>
        <v>197200000</v>
      </c>
      <c r="Q132" s="211">
        <f t="shared" si="392"/>
        <v>197200000</v>
      </c>
      <c r="R132" s="211">
        <f t="shared" si="392"/>
        <v>0</v>
      </c>
      <c r="S132" s="211">
        <f t="shared" si="392"/>
        <v>0</v>
      </c>
      <c r="T132" s="211">
        <f t="shared" si="392"/>
        <v>0</v>
      </c>
      <c r="U132" s="211">
        <f t="shared" si="392"/>
        <v>0</v>
      </c>
      <c r="V132" s="211">
        <f t="shared" si="392"/>
        <v>0</v>
      </c>
      <c r="W132" s="211">
        <f t="shared" si="392"/>
        <v>0</v>
      </c>
      <c r="X132" s="211">
        <f t="shared" si="392"/>
        <v>0</v>
      </c>
      <c r="Y132" s="211">
        <f t="shared" si="392"/>
        <v>0</v>
      </c>
      <c r="Z132" s="211">
        <f t="shared" si="392"/>
        <v>0</v>
      </c>
      <c r="AA132" s="211">
        <f t="shared" si="392"/>
        <v>0</v>
      </c>
      <c r="AB132" s="211">
        <f t="shared" si="392"/>
        <v>0</v>
      </c>
      <c r="AC132" s="211">
        <f t="shared" si="392"/>
        <v>0</v>
      </c>
      <c r="AD132" s="211">
        <f t="shared" si="392"/>
        <v>197200000</v>
      </c>
      <c r="AE132" s="211">
        <f t="shared" si="392"/>
        <v>197200000</v>
      </c>
      <c r="AF132" s="211">
        <f t="shared" si="392"/>
        <v>0</v>
      </c>
      <c r="AG132" s="211">
        <f t="shared" si="392"/>
        <v>1700000000</v>
      </c>
      <c r="AH132" s="211">
        <f t="shared" si="392"/>
        <v>400000000</v>
      </c>
      <c r="AI132" s="211">
        <f t="shared" si="392"/>
        <v>1585400000</v>
      </c>
      <c r="AJ132" s="211">
        <f t="shared" si="392"/>
        <v>1300000000</v>
      </c>
      <c r="AK132" s="211">
        <f t="shared" si="392"/>
        <v>341600000</v>
      </c>
      <c r="AL132" s="211">
        <f t="shared" si="392"/>
        <v>394400000</v>
      </c>
      <c r="AM132" s="211">
        <f t="shared" si="392"/>
        <v>5000000</v>
      </c>
      <c r="AN132" s="211">
        <f t="shared" si="392"/>
        <v>270000000</v>
      </c>
      <c r="AO132" s="211">
        <f t="shared" si="392"/>
        <v>0</v>
      </c>
      <c r="AP132" s="211">
        <f t="shared" si="392"/>
        <v>174400000</v>
      </c>
      <c r="AQ132" s="211">
        <f t="shared" si="392"/>
        <v>0</v>
      </c>
      <c r="AR132" s="211">
        <f t="shared" si="392"/>
        <v>0</v>
      </c>
      <c r="AS132" s="211">
        <f t="shared" si="392"/>
        <v>0</v>
      </c>
      <c r="AT132" s="211">
        <f t="shared" si="392"/>
        <v>0</v>
      </c>
      <c r="AU132" s="211">
        <f t="shared" si="392"/>
        <v>0</v>
      </c>
      <c r="AV132" s="211">
        <f t="shared" si="392"/>
        <v>0</v>
      </c>
      <c r="AW132" s="211">
        <f t="shared" si="392"/>
        <v>1185400000</v>
      </c>
      <c r="AX132" s="211">
        <f t="shared" si="392"/>
        <v>0</v>
      </c>
      <c r="AY132" s="211">
        <f t="shared" si="392"/>
        <v>0</v>
      </c>
      <c r="AZ132" s="211">
        <f t="shared" si="392"/>
        <v>346600000</v>
      </c>
      <c r="BA132" s="211">
        <f t="shared" si="392"/>
        <v>0</v>
      </c>
      <c r="BB132" s="211">
        <f t="shared" si="392"/>
        <v>101070588</v>
      </c>
      <c r="BC132" s="211">
        <f t="shared" si="392"/>
        <v>15409633</v>
      </c>
      <c r="BD132" s="211">
        <f t="shared" si="392"/>
        <v>0</v>
      </c>
      <c r="BE132" s="211">
        <f t="shared" si="392"/>
        <v>0</v>
      </c>
      <c r="BF132" s="211">
        <f t="shared" si="392"/>
        <v>0</v>
      </c>
      <c r="BG132" s="211">
        <f t="shared" si="392"/>
        <v>0</v>
      </c>
      <c r="BH132" s="211">
        <f t="shared" si="392"/>
        <v>0</v>
      </c>
      <c r="BI132" s="211">
        <f t="shared" si="392"/>
        <v>0</v>
      </c>
      <c r="BJ132" s="211">
        <f t="shared" si="392"/>
        <v>463080221</v>
      </c>
      <c r="BK132" s="211">
        <f t="shared" si="392"/>
        <v>0</v>
      </c>
      <c r="BL132" s="211">
        <f t="shared" si="392"/>
        <v>0</v>
      </c>
      <c r="BM132" s="211">
        <f t="shared" si="392"/>
        <v>0</v>
      </c>
      <c r="BN132" s="211">
        <f t="shared" si="392"/>
        <v>0</v>
      </c>
      <c r="BO132" s="211">
        <f t="shared" si="392"/>
        <v>8268435</v>
      </c>
      <c r="BP132" s="211">
        <f t="shared" si="392"/>
        <v>22538350</v>
      </c>
      <c r="BQ132" s="211">
        <f t="shared" si="392"/>
        <v>0</v>
      </c>
      <c r="BR132" s="211">
        <f t="shared" si="392"/>
        <v>0</v>
      </c>
      <c r="BS132" s="211">
        <f t="shared" si="392"/>
        <v>0</v>
      </c>
      <c r="BT132" s="211">
        <f t="shared" si="392"/>
        <v>0</v>
      </c>
      <c r="BU132" s="211">
        <f t="shared" si="392"/>
        <v>0</v>
      </c>
      <c r="BV132" s="211">
        <f t="shared" si="392"/>
        <v>0</v>
      </c>
      <c r="BW132" s="211">
        <f t="shared" si="392"/>
        <v>30806785</v>
      </c>
      <c r="BX132" s="211">
        <f t="shared" si="392"/>
        <v>0</v>
      </c>
      <c r="BY132" s="211">
        <f t="shared" si="392"/>
        <v>0</v>
      </c>
      <c r="BZ132" s="211">
        <f t="shared" si="392"/>
        <v>0</v>
      </c>
      <c r="CA132" s="211">
        <f t="shared" si="392"/>
        <v>0</v>
      </c>
      <c r="CB132" s="211">
        <f t="shared" ref="CB132:CN132" si="393">+SUM(CB133:CB138)</f>
        <v>5000000</v>
      </c>
      <c r="CC132" s="211">
        <f t="shared" si="393"/>
        <v>23268435</v>
      </c>
      <c r="CD132" s="211">
        <f t="shared" si="393"/>
        <v>0</v>
      </c>
      <c r="CE132" s="211">
        <f t="shared" si="393"/>
        <v>0</v>
      </c>
      <c r="CF132" s="211">
        <f t="shared" si="393"/>
        <v>0</v>
      </c>
      <c r="CG132" s="211">
        <f t="shared" si="393"/>
        <v>0</v>
      </c>
      <c r="CH132" s="211">
        <f t="shared" si="393"/>
        <v>0</v>
      </c>
      <c r="CI132" s="211">
        <f t="shared" si="393"/>
        <v>0</v>
      </c>
      <c r="CJ132" s="211">
        <f t="shared" si="393"/>
        <v>28268435</v>
      </c>
      <c r="CK132" s="211">
        <f t="shared" si="393"/>
        <v>114600000</v>
      </c>
      <c r="CL132" s="211">
        <f t="shared" si="393"/>
        <v>722319779</v>
      </c>
      <c r="CM132" s="211">
        <f t="shared" si="393"/>
        <v>432273436</v>
      </c>
      <c r="CN132" s="211">
        <f t="shared" si="393"/>
        <v>2538350</v>
      </c>
      <c r="CO132" s="437">
        <f t="shared" si="389"/>
        <v>0.91184615384615386</v>
      </c>
      <c r="CP132" s="437">
        <f t="shared" si="390"/>
        <v>0.35621555461538462</v>
      </c>
    </row>
    <row r="133" spans="1:94" s="27" customFormat="1" ht="36" outlineLevel="2">
      <c r="A133" s="529" t="s">
        <v>763</v>
      </c>
      <c r="B133" s="195" t="s">
        <v>810</v>
      </c>
      <c r="C133" s="43">
        <v>10</v>
      </c>
      <c r="D133" s="196" t="s">
        <v>366</v>
      </c>
      <c r="E133" s="31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>
        <v>197200000</v>
      </c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9">
        <f t="shared" ref="AD133" si="394">+F133+H133+J133+L133+N133+P133+R133+T133+V133+X133+Z133+AB133</f>
        <v>0</v>
      </c>
      <c r="AE133" s="39">
        <f t="shared" ref="AE133" si="395">+G133+I133+K133+M133+O133+Q133+S133+U133+W133+Y133+AA133+AC133</f>
        <v>197200000</v>
      </c>
      <c r="AF133" s="33"/>
      <c r="AG133" s="31">
        <f t="shared" ref="AG133" si="396">+E133-AD133+AE133+AF133</f>
        <v>197200000</v>
      </c>
      <c r="AH133" s="44"/>
      <c r="AI133" s="148">
        <f>+AH133+AW133</f>
        <v>174400000</v>
      </c>
      <c r="AJ133" s="215">
        <f>+AG133-AH133</f>
        <v>197200000</v>
      </c>
      <c r="AK133" s="31">
        <v>0</v>
      </c>
      <c r="AL133" s="384">
        <v>0</v>
      </c>
      <c r="AM133" s="384">
        <v>0</v>
      </c>
      <c r="AN133" s="384">
        <v>0</v>
      </c>
      <c r="AO133" s="385">
        <v>0</v>
      </c>
      <c r="AP133" s="39">
        <v>174400000</v>
      </c>
      <c r="AQ133" s="39"/>
      <c r="AR133" s="39"/>
      <c r="AS133" s="39"/>
      <c r="AT133" s="39"/>
      <c r="AU133" s="39"/>
      <c r="AV133" s="36"/>
      <c r="AW133" s="36">
        <f t="shared" ref="AW133" si="397">+SUM(AK133:AV133)</f>
        <v>174400000</v>
      </c>
      <c r="AX133" s="39">
        <v>0</v>
      </c>
      <c r="AY133" s="31">
        <v>0</v>
      </c>
      <c r="AZ133" s="39">
        <v>0</v>
      </c>
      <c r="BA133" s="39">
        <v>0</v>
      </c>
      <c r="BB133" s="39">
        <v>0</v>
      </c>
      <c r="BC133" s="39">
        <v>0</v>
      </c>
      <c r="BD133" s="39"/>
      <c r="BE133" s="39"/>
      <c r="BF133" s="39"/>
      <c r="BG133" s="39"/>
      <c r="BH133" s="39"/>
      <c r="BI133" s="36"/>
      <c r="BJ133" s="31">
        <f t="shared" ref="BJ133" si="398">+SUM(AX133:BI133)</f>
        <v>0</v>
      </c>
      <c r="BK133" s="35">
        <v>0</v>
      </c>
      <c r="BL133" s="39">
        <v>0</v>
      </c>
      <c r="BM133" s="39">
        <v>0</v>
      </c>
      <c r="BN133" s="39">
        <v>0</v>
      </c>
      <c r="BO133" s="36">
        <v>0</v>
      </c>
      <c r="BP133" s="39">
        <v>0</v>
      </c>
      <c r="BQ133" s="59"/>
      <c r="BR133" s="44"/>
      <c r="BS133" s="39"/>
      <c r="BT133" s="39"/>
      <c r="BU133" s="39"/>
      <c r="BV133" s="36"/>
      <c r="BW133" s="31">
        <f t="shared" ref="BW133" si="399">+SUM(BK133:BV133)</f>
        <v>0</v>
      </c>
      <c r="BX133" s="39">
        <v>0</v>
      </c>
      <c r="BY133" s="39">
        <v>0</v>
      </c>
      <c r="BZ133" s="39">
        <v>0</v>
      </c>
      <c r="CA133" s="39">
        <v>0</v>
      </c>
      <c r="CB133" s="39">
        <v>0</v>
      </c>
      <c r="CC133" s="39">
        <v>0</v>
      </c>
      <c r="CD133" s="39"/>
      <c r="CE133" s="39"/>
      <c r="CF133" s="39"/>
      <c r="CG133" s="39"/>
      <c r="CH133" s="39"/>
      <c r="CI133" s="36"/>
      <c r="CJ133" s="31">
        <f t="shared" ref="CJ133" si="400">+SUM(BX133:CI133)</f>
        <v>0</v>
      </c>
      <c r="CK133" s="44">
        <f t="shared" ref="CK133" si="401">+AJ133-AW133</f>
        <v>22800000</v>
      </c>
      <c r="CL133" s="39">
        <f t="shared" ref="CL133" si="402">+AW133-BJ133</f>
        <v>174400000</v>
      </c>
      <c r="CM133" s="39">
        <f t="shared" ref="CM133" si="403">+BJ133-BW133</f>
        <v>0</v>
      </c>
      <c r="CN133" s="39">
        <f t="shared" ref="CN133" si="404">+BW133-CJ133</f>
        <v>0</v>
      </c>
      <c r="CO133" s="429">
        <f t="shared" ref="CO133" si="405">IFERROR(AW133/AJ133,0)</f>
        <v>0.88438133874239355</v>
      </c>
      <c r="CP133" s="430">
        <f t="shared" ref="CP133" si="406">IFERROR(BJ133/AJ133,0)</f>
        <v>0</v>
      </c>
    </row>
    <row r="134" spans="1:94" s="27" customFormat="1" outlineLevel="2">
      <c r="A134" s="529" t="s">
        <v>764</v>
      </c>
      <c r="B134" s="45" t="s">
        <v>374</v>
      </c>
      <c r="C134" s="43">
        <v>10</v>
      </c>
      <c r="D134" s="196" t="s">
        <v>375</v>
      </c>
      <c r="E134" s="31">
        <v>135600000</v>
      </c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9">
        <f t="shared" ref="AD134:AE138" si="407">+F134+H134+J134+L134+N134+P134+R134+T134+V134+X134+Z134+AB134</f>
        <v>0</v>
      </c>
      <c r="AE134" s="39">
        <f t="shared" si="407"/>
        <v>0</v>
      </c>
      <c r="AF134" s="33"/>
      <c r="AG134" s="31">
        <f t="shared" ref="AG134:AG138" si="408">+E134-AD134+AE134+AF134</f>
        <v>135600000</v>
      </c>
      <c r="AH134" s="44"/>
      <c r="AI134" s="148">
        <f>+AH134+AW134</f>
        <v>105000000</v>
      </c>
      <c r="AJ134" s="215">
        <f>+AG134-AH134</f>
        <v>135600000</v>
      </c>
      <c r="AK134" s="31">
        <v>0</v>
      </c>
      <c r="AL134" s="384">
        <v>0</v>
      </c>
      <c r="AM134" s="384">
        <v>5000000</v>
      </c>
      <c r="AN134" s="384">
        <v>100000000</v>
      </c>
      <c r="AO134" s="385">
        <v>0</v>
      </c>
      <c r="AP134" s="39">
        <v>0</v>
      </c>
      <c r="AQ134" s="39"/>
      <c r="AR134" s="39"/>
      <c r="AS134" s="39"/>
      <c r="AT134" s="39"/>
      <c r="AU134" s="39"/>
      <c r="AV134" s="36"/>
      <c r="AW134" s="36">
        <f t="shared" ref="AW134:AW138" si="409">+SUM(AK134:AV134)</f>
        <v>105000000</v>
      </c>
      <c r="AX134" s="39">
        <v>0</v>
      </c>
      <c r="AY134" s="31">
        <v>0</v>
      </c>
      <c r="AZ134" s="39">
        <v>5000000</v>
      </c>
      <c r="BA134" s="39">
        <v>0</v>
      </c>
      <c r="BB134" s="39">
        <v>100000000</v>
      </c>
      <c r="BC134" s="39">
        <v>0</v>
      </c>
      <c r="BD134" s="39"/>
      <c r="BE134" s="39"/>
      <c r="BF134" s="39"/>
      <c r="BG134" s="39"/>
      <c r="BH134" s="39"/>
      <c r="BI134" s="36"/>
      <c r="BJ134" s="31">
        <f t="shared" ref="BJ134:BJ138" si="410">+SUM(AX134:BI134)</f>
        <v>105000000</v>
      </c>
      <c r="BK134" s="35">
        <v>0</v>
      </c>
      <c r="BL134" s="39">
        <v>0</v>
      </c>
      <c r="BM134" s="39">
        <v>0</v>
      </c>
      <c r="BN134" s="39">
        <v>0</v>
      </c>
      <c r="BO134" s="36">
        <v>5000000</v>
      </c>
      <c r="BP134" s="39">
        <v>20000000</v>
      </c>
      <c r="BQ134" s="59"/>
      <c r="BR134" s="44"/>
      <c r="BS134" s="39"/>
      <c r="BT134" s="39"/>
      <c r="BU134" s="39"/>
      <c r="BV134" s="36"/>
      <c r="BW134" s="31">
        <f t="shared" ref="BW134:BW138" si="411">+SUM(BK134:BV134)</f>
        <v>25000000</v>
      </c>
      <c r="BX134" s="39">
        <v>0</v>
      </c>
      <c r="BY134" s="39">
        <v>0</v>
      </c>
      <c r="BZ134" s="39">
        <v>0</v>
      </c>
      <c r="CA134" s="39">
        <v>0</v>
      </c>
      <c r="CB134" s="39">
        <v>5000000</v>
      </c>
      <c r="CC134" s="39">
        <v>20000000</v>
      </c>
      <c r="CD134" s="39"/>
      <c r="CE134" s="39"/>
      <c r="CF134" s="39"/>
      <c r="CG134" s="39"/>
      <c r="CH134" s="39"/>
      <c r="CI134" s="36"/>
      <c r="CJ134" s="31">
        <f t="shared" ref="CJ134:CJ138" si="412">+SUM(BX134:CI134)</f>
        <v>25000000</v>
      </c>
      <c r="CK134" s="44">
        <f t="shared" ref="CK134:CK158" si="413">+AJ134-AW134</f>
        <v>30600000</v>
      </c>
      <c r="CL134" s="39">
        <f t="shared" ref="CL134:CL138" si="414">+AW134-BJ134</f>
        <v>0</v>
      </c>
      <c r="CM134" s="39">
        <f t="shared" ref="CM134:CM138" si="415">+BJ134-BW134</f>
        <v>80000000</v>
      </c>
      <c r="CN134" s="39">
        <f t="shared" ref="CN134:CN138" si="416">+BW134-CJ134</f>
        <v>0</v>
      </c>
      <c r="CO134" s="429">
        <f t="shared" si="389"/>
        <v>0.77433628318584069</v>
      </c>
      <c r="CP134" s="430">
        <f t="shared" si="390"/>
        <v>0.77433628318584069</v>
      </c>
    </row>
    <row r="135" spans="1:94" s="27" customFormat="1" outlineLevel="2">
      <c r="A135" s="529" t="s">
        <v>765</v>
      </c>
      <c r="B135" s="45" t="s">
        <v>376</v>
      </c>
      <c r="C135" s="43">
        <v>10</v>
      </c>
      <c r="D135" s="196" t="s">
        <v>377</v>
      </c>
      <c r="E135" s="31">
        <v>341600000</v>
      </c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9">
        <f t="shared" si="407"/>
        <v>0</v>
      </c>
      <c r="AE135" s="39">
        <f t="shared" si="407"/>
        <v>0</v>
      </c>
      <c r="AF135" s="33"/>
      <c r="AG135" s="31">
        <f t="shared" si="408"/>
        <v>341600000</v>
      </c>
      <c r="AH135" s="44"/>
      <c r="AI135" s="148">
        <f t="shared" ref="AI135:AI138" si="417">+AH135+AW135</f>
        <v>341600000</v>
      </c>
      <c r="AJ135" s="215">
        <f t="shared" ref="AJ135:AJ138" si="418">+AG135-AH135</f>
        <v>341600000</v>
      </c>
      <c r="AK135" s="31">
        <v>341600000</v>
      </c>
      <c r="AL135" s="384">
        <v>0</v>
      </c>
      <c r="AM135" s="384">
        <v>0</v>
      </c>
      <c r="AN135" s="384">
        <v>0</v>
      </c>
      <c r="AO135" s="385">
        <v>0</v>
      </c>
      <c r="AP135" s="39">
        <v>0</v>
      </c>
      <c r="AQ135" s="39"/>
      <c r="AR135" s="39"/>
      <c r="AS135" s="39"/>
      <c r="AT135" s="39"/>
      <c r="AU135" s="39"/>
      <c r="AV135" s="36"/>
      <c r="AW135" s="36">
        <f t="shared" si="409"/>
        <v>341600000</v>
      </c>
      <c r="AX135" s="39">
        <v>0</v>
      </c>
      <c r="AY135" s="31">
        <v>0</v>
      </c>
      <c r="AZ135" s="39">
        <v>341600000</v>
      </c>
      <c r="BA135" s="39">
        <v>0</v>
      </c>
      <c r="BB135" s="39">
        <v>0</v>
      </c>
      <c r="BC135" s="39">
        <v>0</v>
      </c>
      <c r="BD135" s="39"/>
      <c r="BE135" s="39"/>
      <c r="BF135" s="39"/>
      <c r="BG135" s="39"/>
      <c r="BH135" s="39"/>
      <c r="BI135" s="36"/>
      <c r="BJ135" s="31">
        <f t="shared" si="410"/>
        <v>341600000</v>
      </c>
      <c r="BK135" s="35">
        <v>0</v>
      </c>
      <c r="BL135" s="39">
        <v>0</v>
      </c>
      <c r="BM135" s="39">
        <v>0</v>
      </c>
      <c r="BN135" s="39">
        <v>0</v>
      </c>
      <c r="BO135" s="36">
        <v>3268435</v>
      </c>
      <c r="BP135" s="39">
        <v>0</v>
      </c>
      <c r="BQ135" s="59"/>
      <c r="BR135" s="44"/>
      <c r="BS135" s="39"/>
      <c r="BT135" s="39"/>
      <c r="BU135" s="39"/>
      <c r="BV135" s="36"/>
      <c r="BW135" s="31">
        <f t="shared" si="411"/>
        <v>3268435</v>
      </c>
      <c r="BX135" s="237">
        <v>0</v>
      </c>
      <c r="BY135" s="237">
        <v>0</v>
      </c>
      <c r="BZ135" s="237">
        <v>0</v>
      </c>
      <c r="CA135" s="237">
        <v>0</v>
      </c>
      <c r="CB135" s="237">
        <v>0</v>
      </c>
      <c r="CC135" s="39">
        <v>3268435</v>
      </c>
      <c r="CD135" s="39"/>
      <c r="CE135" s="39"/>
      <c r="CF135" s="39"/>
      <c r="CG135" s="39"/>
      <c r="CH135" s="39"/>
      <c r="CI135" s="36"/>
      <c r="CJ135" s="31">
        <f t="shared" si="412"/>
        <v>3268435</v>
      </c>
      <c r="CK135" s="44">
        <f t="shared" si="413"/>
        <v>0</v>
      </c>
      <c r="CL135" s="39">
        <f t="shared" si="414"/>
        <v>0</v>
      </c>
      <c r="CM135" s="39">
        <f t="shared" si="415"/>
        <v>338331565</v>
      </c>
      <c r="CN135" s="39">
        <f t="shared" si="416"/>
        <v>0</v>
      </c>
      <c r="CO135" s="429">
        <f t="shared" si="389"/>
        <v>1</v>
      </c>
      <c r="CP135" s="430">
        <f t="shared" si="390"/>
        <v>1</v>
      </c>
    </row>
    <row r="136" spans="1:94" s="27" customFormat="1" outlineLevel="2">
      <c r="A136" s="529" t="s">
        <v>766</v>
      </c>
      <c r="B136" s="45" t="s">
        <v>378</v>
      </c>
      <c r="C136" s="43">
        <v>10</v>
      </c>
      <c r="D136" s="196" t="s">
        <v>379</v>
      </c>
      <c r="E136" s="31">
        <v>591600000</v>
      </c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>
        <v>197200000</v>
      </c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9">
        <f t="shared" si="407"/>
        <v>197200000</v>
      </c>
      <c r="AE136" s="39">
        <f t="shared" si="407"/>
        <v>0</v>
      </c>
      <c r="AF136" s="33"/>
      <c r="AG136" s="31">
        <f t="shared" si="408"/>
        <v>394400000</v>
      </c>
      <c r="AH136" s="44"/>
      <c r="AI136" s="148">
        <f t="shared" si="417"/>
        <v>394400000</v>
      </c>
      <c r="AJ136" s="215">
        <f t="shared" si="418"/>
        <v>394400000</v>
      </c>
      <c r="AK136" s="31">
        <v>0</v>
      </c>
      <c r="AL136" s="384">
        <v>394400000</v>
      </c>
      <c r="AM136" s="384">
        <v>0</v>
      </c>
      <c r="AN136" s="384">
        <v>0</v>
      </c>
      <c r="AO136" s="385">
        <v>0</v>
      </c>
      <c r="AP136" s="39">
        <v>0</v>
      </c>
      <c r="AQ136" s="39"/>
      <c r="AR136" s="39"/>
      <c r="AS136" s="39"/>
      <c r="AT136" s="39"/>
      <c r="AU136" s="39"/>
      <c r="AV136" s="36"/>
      <c r="AW136" s="36">
        <f t="shared" si="409"/>
        <v>394400000</v>
      </c>
      <c r="AX136" s="39">
        <v>0</v>
      </c>
      <c r="AY136" s="31">
        <v>0</v>
      </c>
      <c r="AZ136" s="39">
        <v>0</v>
      </c>
      <c r="BA136" s="39">
        <v>0</v>
      </c>
      <c r="BB136" s="39">
        <v>1070588</v>
      </c>
      <c r="BC136" s="39">
        <v>15409633</v>
      </c>
      <c r="BD136" s="39"/>
      <c r="BE136" s="39"/>
      <c r="BF136" s="39"/>
      <c r="BG136" s="39"/>
      <c r="BH136" s="39"/>
      <c r="BI136" s="36"/>
      <c r="BJ136" s="31">
        <f t="shared" si="410"/>
        <v>16480221</v>
      </c>
      <c r="BK136" s="35">
        <v>0</v>
      </c>
      <c r="BL136" s="35">
        <v>0</v>
      </c>
      <c r="BM136" s="35">
        <v>0</v>
      </c>
      <c r="BN136" s="35">
        <v>0</v>
      </c>
      <c r="BO136" s="32">
        <v>0</v>
      </c>
      <c r="BP136" s="39">
        <v>2538350</v>
      </c>
      <c r="BQ136" s="59"/>
      <c r="BR136" s="44"/>
      <c r="BS136" s="39"/>
      <c r="BT136" s="39"/>
      <c r="BU136" s="39"/>
      <c r="BV136" s="36"/>
      <c r="BW136" s="31">
        <f t="shared" si="411"/>
        <v>2538350</v>
      </c>
      <c r="BX136" s="237">
        <v>0</v>
      </c>
      <c r="BY136" s="237">
        <v>0</v>
      </c>
      <c r="BZ136" s="237">
        <v>0</v>
      </c>
      <c r="CA136" s="237">
        <v>0</v>
      </c>
      <c r="CB136" s="237">
        <v>0</v>
      </c>
      <c r="CC136" s="39">
        <v>0</v>
      </c>
      <c r="CD136" s="39"/>
      <c r="CE136" s="39"/>
      <c r="CF136" s="39"/>
      <c r="CG136" s="39"/>
      <c r="CH136" s="39"/>
      <c r="CI136" s="36"/>
      <c r="CJ136" s="31">
        <f t="shared" si="412"/>
        <v>0</v>
      </c>
      <c r="CK136" s="44">
        <f t="shared" si="413"/>
        <v>0</v>
      </c>
      <c r="CL136" s="39">
        <f t="shared" si="414"/>
        <v>377919779</v>
      </c>
      <c r="CM136" s="39">
        <f t="shared" si="415"/>
        <v>13941871</v>
      </c>
      <c r="CN136" s="39">
        <f t="shared" si="416"/>
        <v>2538350</v>
      </c>
      <c r="CO136" s="429">
        <f t="shared" si="389"/>
        <v>1</v>
      </c>
      <c r="CP136" s="430">
        <f t="shared" si="390"/>
        <v>4.1785550202839757E-2</v>
      </c>
    </row>
    <row r="137" spans="1:94" s="27" customFormat="1" ht="36" outlineLevel="2">
      <c r="A137" s="529" t="s">
        <v>767</v>
      </c>
      <c r="B137" s="45" t="s">
        <v>380</v>
      </c>
      <c r="C137" s="43">
        <v>10</v>
      </c>
      <c r="D137" s="196" t="s">
        <v>363</v>
      </c>
      <c r="E137" s="31">
        <v>230000000</v>
      </c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9">
        <f t="shared" si="407"/>
        <v>0</v>
      </c>
      <c r="AE137" s="39">
        <f t="shared" si="407"/>
        <v>0</v>
      </c>
      <c r="AF137" s="33"/>
      <c r="AG137" s="31">
        <f t="shared" si="408"/>
        <v>230000000</v>
      </c>
      <c r="AH137" s="44"/>
      <c r="AI137" s="148">
        <f t="shared" si="417"/>
        <v>170000000</v>
      </c>
      <c r="AJ137" s="215">
        <f t="shared" si="418"/>
        <v>230000000</v>
      </c>
      <c r="AK137" s="31">
        <v>0</v>
      </c>
      <c r="AL137" s="384">
        <v>0</v>
      </c>
      <c r="AM137" s="384">
        <v>0</v>
      </c>
      <c r="AN137" s="384">
        <v>170000000</v>
      </c>
      <c r="AO137" s="385">
        <v>0</v>
      </c>
      <c r="AP137" s="39">
        <v>0</v>
      </c>
      <c r="AQ137" s="39"/>
      <c r="AR137" s="39"/>
      <c r="AS137" s="39"/>
      <c r="AT137" s="39"/>
      <c r="AU137" s="39"/>
      <c r="AV137" s="36"/>
      <c r="AW137" s="36">
        <f t="shared" si="409"/>
        <v>170000000</v>
      </c>
      <c r="AX137" s="31">
        <v>0</v>
      </c>
      <c r="AY137" s="31">
        <v>0</v>
      </c>
      <c r="AZ137" s="31">
        <v>0</v>
      </c>
      <c r="BA137" s="31">
        <v>0</v>
      </c>
      <c r="BB137" s="31">
        <v>0</v>
      </c>
      <c r="BC137" s="39">
        <v>0</v>
      </c>
      <c r="BD137" s="39"/>
      <c r="BE137" s="39"/>
      <c r="BF137" s="39"/>
      <c r="BG137" s="39"/>
      <c r="BH137" s="39"/>
      <c r="BI137" s="36"/>
      <c r="BJ137" s="31">
        <f t="shared" si="410"/>
        <v>0</v>
      </c>
      <c r="BK137" s="35">
        <v>0</v>
      </c>
      <c r="BL137" s="35">
        <v>0</v>
      </c>
      <c r="BM137" s="35">
        <v>0</v>
      </c>
      <c r="BN137" s="35">
        <v>0</v>
      </c>
      <c r="BO137" s="32">
        <v>0</v>
      </c>
      <c r="BP137" s="39">
        <v>0</v>
      </c>
      <c r="BQ137" s="59"/>
      <c r="BR137" s="44"/>
      <c r="BS137" s="39"/>
      <c r="BT137" s="39"/>
      <c r="BU137" s="39"/>
      <c r="BV137" s="36"/>
      <c r="BW137" s="31">
        <f t="shared" si="411"/>
        <v>0</v>
      </c>
      <c r="BX137" s="237">
        <v>0</v>
      </c>
      <c r="BY137" s="237">
        <v>0</v>
      </c>
      <c r="BZ137" s="237">
        <v>0</v>
      </c>
      <c r="CA137" s="237">
        <v>0</v>
      </c>
      <c r="CB137" s="237">
        <v>0</v>
      </c>
      <c r="CC137" s="39">
        <v>0</v>
      </c>
      <c r="CD137" s="39"/>
      <c r="CE137" s="39"/>
      <c r="CF137" s="39"/>
      <c r="CG137" s="39"/>
      <c r="CH137" s="39"/>
      <c r="CI137" s="36"/>
      <c r="CJ137" s="31">
        <f t="shared" si="412"/>
        <v>0</v>
      </c>
      <c r="CK137" s="44">
        <f t="shared" si="413"/>
        <v>60000000</v>
      </c>
      <c r="CL137" s="39">
        <f t="shared" si="414"/>
        <v>170000000</v>
      </c>
      <c r="CM137" s="39">
        <f t="shared" si="415"/>
        <v>0</v>
      </c>
      <c r="CN137" s="39">
        <f t="shared" si="416"/>
        <v>0</v>
      </c>
      <c r="CO137" s="429">
        <f t="shared" si="389"/>
        <v>0.73913043478260865</v>
      </c>
      <c r="CP137" s="430">
        <f t="shared" si="390"/>
        <v>0</v>
      </c>
    </row>
    <row r="138" spans="1:94" s="27" customFormat="1" ht="24" customHeight="1" outlineLevel="2">
      <c r="A138" s="534" t="s">
        <v>811</v>
      </c>
      <c r="B138" s="45" t="s">
        <v>381</v>
      </c>
      <c r="C138" s="43">
        <v>10</v>
      </c>
      <c r="D138" s="196" t="s">
        <v>382</v>
      </c>
      <c r="E138" s="31">
        <v>401200000</v>
      </c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9">
        <f t="shared" si="407"/>
        <v>0</v>
      </c>
      <c r="AE138" s="39">
        <f t="shared" si="407"/>
        <v>0</v>
      </c>
      <c r="AF138" s="33"/>
      <c r="AG138" s="31">
        <f t="shared" si="408"/>
        <v>401200000</v>
      </c>
      <c r="AH138" s="44">
        <v>400000000</v>
      </c>
      <c r="AI138" s="148">
        <f t="shared" si="417"/>
        <v>400000000</v>
      </c>
      <c r="AJ138" s="215">
        <f t="shared" si="418"/>
        <v>1200000</v>
      </c>
      <c r="AK138" s="31">
        <v>0</v>
      </c>
      <c r="AL138" s="384">
        <v>0</v>
      </c>
      <c r="AM138" s="384">
        <v>0</v>
      </c>
      <c r="AN138" s="384">
        <v>0</v>
      </c>
      <c r="AO138" s="385">
        <v>0</v>
      </c>
      <c r="AP138" s="39">
        <v>0</v>
      </c>
      <c r="AQ138" s="39"/>
      <c r="AR138" s="39"/>
      <c r="AS138" s="39"/>
      <c r="AT138" s="39"/>
      <c r="AU138" s="39"/>
      <c r="AV138" s="36"/>
      <c r="AW138" s="36">
        <f t="shared" si="409"/>
        <v>0</v>
      </c>
      <c r="AX138" s="31">
        <v>0</v>
      </c>
      <c r="AY138" s="31">
        <v>0</v>
      </c>
      <c r="AZ138" s="31">
        <v>0</v>
      </c>
      <c r="BA138" s="31">
        <v>0</v>
      </c>
      <c r="BB138" s="31">
        <v>0</v>
      </c>
      <c r="BC138" s="39">
        <v>0</v>
      </c>
      <c r="BD138" s="39"/>
      <c r="BE138" s="39"/>
      <c r="BF138" s="39"/>
      <c r="BG138" s="39"/>
      <c r="BH138" s="39"/>
      <c r="BI138" s="36"/>
      <c r="BJ138" s="31">
        <f t="shared" si="410"/>
        <v>0</v>
      </c>
      <c r="BK138" s="35">
        <v>0</v>
      </c>
      <c r="BL138" s="35">
        <v>0</v>
      </c>
      <c r="BM138" s="35">
        <v>0</v>
      </c>
      <c r="BN138" s="35">
        <v>0</v>
      </c>
      <c r="BO138" s="32">
        <v>0</v>
      </c>
      <c r="BP138" s="39">
        <v>0</v>
      </c>
      <c r="BQ138" s="59"/>
      <c r="BR138" s="44"/>
      <c r="BS138" s="39"/>
      <c r="BT138" s="39"/>
      <c r="BU138" s="39"/>
      <c r="BV138" s="36"/>
      <c r="BW138" s="31">
        <f t="shared" si="411"/>
        <v>0</v>
      </c>
      <c r="BX138" s="237">
        <v>0</v>
      </c>
      <c r="BY138" s="237">
        <v>0</v>
      </c>
      <c r="BZ138" s="237">
        <v>0</v>
      </c>
      <c r="CA138" s="237">
        <v>0</v>
      </c>
      <c r="CB138" s="237">
        <v>0</v>
      </c>
      <c r="CC138" s="39">
        <v>0</v>
      </c>
      <c r="CD138" s="39"/>
      <c r="CE138" s="39"/>
      <c r="CF138" s="39"/>
      <c r="CG138" s="39"/>
      <c r="CH138" s="39"/>
      <c r="CI138" s="36"/>
      <c r="CJ138" s="31">
        <f t="shared" si="412"/>
        <v>0</v>
      </c>
      <c r="CK138" s="44">
        <f t="shared" si="413"/>
        <v>1200000</v>
      </c>
      <c r="CL138" s="39">
        <f t="shared" si="414"/>
        <v>0</v>
      </c>
      <c r="CM138" s="39">
        <f t="shared" si="415"/>
        <v>0</v>
      </c>
      <c r="CN138" s="39">
        <f t="shared" si="416"/>
        <v>0</v>
      </c>
      <c r="CO138" s="429">
        <f t="shared" si="389"/>
        <v>0</v>
      </c>
      <c r="CP138" s="430">
        <f t="shared" si="390"/>
        <v>0</v>
      </c>
    </row>
    <row r="139" spans="1:94" s="30" customFormat="1" ht="24.75" customHeight="1" outlineLevel="1">
      <c r="A139" s="436"/>
      <c r="B139" s="205" t="s">
        <v>809</v>
      </c>
      <c r="C139" s="209">
        <v>15</v>
      </c>
      <c r="D139" s="210" t="s">
        <v>461</v>
      </c>
      <c r="E139" s="211">
        <f>+SUM(E140:E144)</f>
        <v>0</v>
      </c>
      <c r="F139" s="211">
        <f t="shared" ref="F139:AH139" si="419">+SUM(F140:F144)</f>
        <v>0</v>
      </c>
      <c r="G139" s="211">
        <f t="shared" si="419"/>
        <v>0</v>
      </c>
      <c r="H139" s="211">
        <f t="shared" si="419"/>
        <v>0</v>
      </c>
      <c r="I139" s="211">
        <f t="shared" si="419"/>
        <v>0</v>
      </c>
      <c r="J139" s="211">
        <f t="shared" si="419"/>
        <v>0</v>
      </c>
      <c r="K139" s="211">
        <f t="shared" si="419"/>
        <v>0</v>
      </c>
      <c r="L139" s="211">
        <f t="shared" si="419"/>
        <v>0</v>
      </c>
      <c r="M139" s="211">
        <f t="shared" si="419"/>
        <v>0</v>
      </c>
      <c r="N139" s="211">
        <f t="shared" si="419"/>
        <v>0</v>
      </c>
      <c r="O139" s="211">
        <f t="shared" si="419"/>
        <v>0</v>
      </c>
      <c r="P139" s="211">
        <f t="shared" si="419"/>
        <v>0</v>
      </c>
      <c r="Q139" s="211">
        <f t="shared" si="419"/>
        <v>2815325822</v>
      </c>
      <c r="R139" s="211">
        <f t="shared" si="419"/>
        <v>0</v>
      </c>
      <c r="S139" s="211">
        <f t="shared" si="419"/>
        <v>0</v>
      </c>
      <c r="T139" s="211">
        <f t="shared" si="419"/>
        <v>0</v>
      </c>
      <c r="U139" s="211">
        <f t="shared" si="419"/>
        <v>0</v>
      </c>
      <c r="V139" s="211">
        <f t="shared" si="419"/>
        <v>0</v>
      </c>
      <c r="W139" s="211">
        <f t="shared" si="419"/>
        <v>0</v>
      </c>
      <c r="X139" s="211">
        <f t="shared" si="419"/>
        <v>0</v>
      </c>
      <c r="Y139" s="211">
        <f t="shared" si="419"/>
        <v>0</v>
      </c>
      <c r="Z139" s="211">
        <f t="shared" si="419"/>
        <v>0</v>
      </c>
      <c r="AA139" s="211">
        <f t="shared" si="419"/>
        <v>0</v>
      </c>
      <c r="AB139" s="211">
        <f t="shared" si="419"/>
        <v>0</v>
      </c>
      <c r="AC139" s="211">
        <f t="shared" si="419"/>
        <v>0</v>
      </c>
      <c r="AD139" s="211">
        <f t="shared" si="419"/>
        <v>0</v>
      </c>
      <c r="AE139" s="211">
        <f t="shared" si="419"/>
        <v>2815325822</v>
      </c>
      <c r="AF139" s="230">
        <f t="shared" si="419"/>
        <v>0</v>
      </c>
      <c r="AG139" s="233">
        <f t="shared" si="419"/>
        <v>2815325822</v>
      </c>
      <c r="AH139" s="211">
        <f t="shared" si="419"/>
        <v>0</v>
      </c>
      <c r="AI139" s="211">
        <f>+SUM(AI140:AI144)</f>
        <v>306000000</v>
      </c>
      <c r="AJ139" s="211">
        <f t="shared" ref="AJ139:BQ139" si="420">+SUM(AJ140:AJ144)</f>
        <v>2815325822</v>
      </c>
      <c r="AK139" s="211">
        <f t="shared" si="420"/>
        <v>0</v>
      </c>
      <c r="AL139" s="211">
        <f t="shared" si="420"/>
        <v>0</v>
      </c>
      <c r="AM139" s="211">
        <f t="shared" si="420"/>
        <v>0</v>
      </c>
      <c r="AN139" s="211">
        <f t="shared" si="420"/>
        <v>0</v>
      </c>
      <c r="AO139" s="211">
        <f t="shared" si="420"/>
        <v>0</v>
      </c>
      <c r="AP139" s="211">
        <f t="shared" si="420"/>
        <v>306000000</v>
      </c>
      <c r="AQ139" s="211">
        <f t="shared" si="420"/>
        <v>0</v>
      </c>
      <c r="AR139" s="211">
        <f t="shared" si="420"/>
        <v>0</v>
      </c>
      <c r="AS139" s="211">
        <f t="shared" si="420"/>
        <v>0</v>
      </c>
      <c r="AT139" s="211">
        <f t="shared" si="420"/>
        <v>0</v>
      </c>
      <c r="AU139" s="211">
        <f t="shared" si="420"/>
        <v>0</v>
      </c>
      <c r="AV139" s="211">
        <f t="shared" si="420"/>
        <v>0</v>
      </c>
      <c r="AW139" s="211">
        <f t="shared" si="420"/>
        <v>306000000</v>
      </c>
      <c r="AX139" s="211">
        <f t="shared" si="420"/>
        <v>0</v>
      </c>
      <c r="AY139" s="211">
        <f t="shared" si="420"/>
        <v>0</v>
      </c>
      <c r="AZ139" s="211">
        <f t="shared" si="420"/>
        <v>0</v>
      </c>
      <c r="BA139" s="211">
        <f t="shared" si="420"/>
        <v>0</v>
      </c>
      <c r="BB139" s="211">
        <f t="shared" si="420"/>
        <v>0</v>
      </c>
      <c r="BC139" s="211">
        <f t="shared" si="420"/>
        <v>0</v>
      </c>
      <c r="BD139" s="211">
        <f t="shared" si="420"/>
        <v>0</v>
      </c>
      <c r="BE139" s="211">
        <f t="shared" si="420"/>
        <v>0</v>
      </c>
      <c r="BF139" s="211">
        <f t="shared" si="420"/>
        <v>0</v>
      </c>
      <c r="BG139" s="211">
        <f t="shared" si="420"/>
        <v>0</v>
      </c>
      <c r="BH139" s="211">
        <f t="shared" si="420"/>
        <v>0</v>
      </c>
      <c r="BI139" s="211">
        <f t="shared" si="420"/>
        <v>0</v>
      </c>
      <c r="BJ139" s="211">
        <f t="shared" si="420"/>
        <v>0</v>
      </c>
      <c r="BK139" s="211">
        <f t="shared" si="420"/>
        <v>0</v>
      </c>
      <c r="BL139" s="211">
        <f t="shared" si="420"/>
        <v>0</v>
      </c>
      <c r="BM139" s="211">
        <f t="shared" si="420"/>
        <v>0</v>
      </c>
      <c r="BN139" s="211">
        <f t="shared" si="420"/>
        <v>0</v>
      </c>
      <c r="BO139" s="211">
        <f t="shared" si="420"/>
        <v>0</v>
      </c>
      <c r="BP139" s="536">
        <f t="shared" si="420"/>
        <v>0</v>
      </c>
      <c r="BQ139" s="211">
        <f t="shared" si="420"/>
        <v>0</v>
      </c>
      <c r="BR139" s="211">
        <f t="shared" ref="BR139:CN139" si="421">+SUM(BR140:BR144)</f>
        <v>0</v>
      </c>
      <c r="BS139" s="211">
        <f t="shared" si="421"/>
        <v>0</v>
      </c>
      <c r="BT139" s="211">
        <f t="shared" si="421"/>
        <v>0</v>
      </c>
      <c r="BU139" s="211">
        <f t="shared" si="421"/>
        <v>0</v>
      </c>
      <c r="BV139" s="211">
        <f t="shared" si="421"/>
        <v>0</v>
      </c>
      <c r="BW139" s="211">
        <f t="shared" si="421"/>
        <v>0</v>
      </c>
      <c r="BX139" s="211">
        <f t="shared" si="421"/>
        <v>0</v>
      </c>
      <c r="BY139" s="211">
        <f t="shared" si="421"/>
        <v>0</v>
      </c>
      <c r="BZ139" s="211">
        <f t="shared" si="421"/>
        <v>0</v>
      </c>
      <c r="CA139" s="211">
        <f t="shared" si="421"/>
        <v>0</v>
      </c>
      <c r="CB139" s="211">
        <f t="shared" si="421"/>
        <v>0</v>
      </c>
      <c r="CC139" s="211">
        <f t="shared" si="421"/>
        <v>0</v>
      </c>
      <c r="CD139" s="211">
        <f t="shared" si="421"/>
        <v>0</v>
      </c>
      <c r="CE139" s="211">
        <f t="shared" si="421"/>
        <v>0</v>
      </c>
      <c r="CF139" s="211">
        <f t="shared" si="421"/>
        <v>0</v>
      </c>
      <c r="CG139" s="211">
        <f t="shared" si="421"/>
        <v>0</v>
      </c>
      <c r="CH139" s="211">
        <f t="shared" si="421"/>
        <v>0</v>
      </c>
      <c r="CI139" s="211">
        <f t="shared" si="421"/>
        <v>0</v>
      </c>
      <c r="CJ139" s="211">
        <f t="shared" si="421"/>
        <v>0</v>
      </c>
      <c r="CK139" s="211">
        <f t="shared" si="421"/>
        <v>2509325822</v>
      </c>
      <c r="CL139" s="211">
        <f t="shared" si="421"/>
        <v>306000000</v>
      </c>
      <c r="CM139" s="211">
        <f t="shared" si="421"/>
        <v>0</v>
      </c>
      <c r="CN139" s="211">
        <f t="shared" si="421"/>
        <v>0</v>
      </c>
      <c r="CO139" s="437">
        <f t="shared" ref="CO139:CO144" si="422">IFERROR(AW139/AJ139,0)</f>
        <v>0.10869079436873789</v>
      </c>
      <c r="CP139" s="437">
        <f t="shared" ref="CP139:CP144" si="423">IFERROR(BJ139/AJ139,0)</f>
        <v>0</v>
      </c>
    </row>
    <row r="140" spans="1:94" s="27" customFormat="1" ht="36" outlineLevel="2">
      <c r="A140" s="529" t="s">
        <v>812</v>
      </c>
      <c r="B140" s="45" t="s">
        <v>817</v>
      </c>
      <c r="C140" s="43">
        <v>15</v>
      </c>
      <c r="D140" s="196" t="s">
        <v>366</v>
      </c>
      <c r="E140" s="31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>
        <v>1217200000</v>
      </c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9">
        <f t="shared" ref="AD140:AD144" si="424">+F140+H140+J140+L140+N140+P140+R140+T140+V140+X140+Z140+AB140</f>
        <v>0</v>
      </c>
      <c r="AE140" s="39">
        <f t="shared" ref="AE140:AE144" si="425">+G140+I140+K140+M140+O140+Q140+S140+U140+W140+Y140+AA140+AC140</f>
        <v>1217200000</v>
      </c>
      <c r="AF140" s="33"/>
      <c r="AG140" s="31">
        <f t="shared" ref="AG140:AG144" si="426">+E140-AD140+AE140+AF140</f>
        <v>1217200000</v>
      </c>
      <c r="AH140" s="44"/>
      <c r="AI140" s="148">
        <f>+AH140+AW140</f>
        <v>306000000</v>
      </c>
      <c r="AJ140" s="215">
        <f>+AG140-AH140</f>
        <v>1217200000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9">
        <v>306000000</v>
      </c>
      <c r="AQ140" s="39"/>
      <c r="AR140" s="39"/>
      <c r="AS140" s="39"/>
      <c r="AT140" s="39"/>
      <c r="AU140" s="39"/>
      <c r="AV140" s="36"/>
      <c r="AW140" s="36">
        <f t="shared" ref="AW140:AW144" si="427">+SUM(AK140:AV140)</f>
        <v>306000000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9">
        <v>0</v>
      </c>
      <c r="BD140" s="39"/>
      <c r="BE140" s="39"/>
      <c r="BF140" s="39"/>
      <c r="BG140" s="39"/>
      <c r="BH140" s="39"/>
      <c r="BI140" s="36"/>
      <c r="BJ140" s="31">
        <f t="shared" ref="BJ140:BJ144" si="428">+SUM(AX140:BI140)</f>
        <v>0</v>
      </c>
      <c r="BK140" s="31">
        <v>0</v>
      </c>
      <c r="BL140" s="31">
        <v>0</v>
      </c>
      <c r="BM140" s="31">
        <v>0</v>
      </c>
      <c r="BN140" s="31">
        <v>0</v>
      </c>
      <c r="BO140" s="32">
        <v>0</v>
      </c>
      <c r="BP140" s="39">
        <v>0</v>
      </c>
      <c r="BQ140" s="59"/>
      <c r="BR140" s="44"/>
      <c r="BS140" s="39"/>
      <c r="BT140" s="39"/>
      <c r="BU140" s="39"/>
      <c r="BV140" s="36"/>
      <c r="BW140" s="31">
        <f t="shared" ref="BW140:BW144" si="429">+SUM(BK140:BV140)</f>
        <v>0</v>
      </c>
      <c r="BX140" s="31">
        <v>0</v>
      </c>
      <c r="BY140" s="31">
        <v>0</v>
      </c>
      <c r="BZ140" s="31">
        <v>0</v>
      </c>
      <c r="CA140" s="31">
        <v>0</v>
      </c>
      <c r="CB140" s="31">
        <v>0</v>
      </c>
      <c r="CC140" s="39">
        <v>0</v>
      </c>
      <c r="CD140" s="39"/>
      <c r="CE140" s="39"/>
      <c r="CF140" s="39"/>
      <c r="CG140" s="39"/>
      <c r="CH140" s="39"/>
      <c r="CI140" s="36"/>
      <c r="CJ140" s="31">
        <f t="shared" ref="CJ140:CJ144" si="430">+SUM(BX140:CI140)</f>
        <v>0</v>
      </c>
      <c r="CK140" s="44">
        <f t="shared" ref="CK140:CK144" si="431">+AJ140-AW140</f>
        <v>911200000</v>
      </c>
      <c r="CL140" s="39">
        <f t="shared" ref="CL140:CL144" si="432">+AW140-BJ140</f>
        <v>306000000</v>
      </c>
      <c r="CM140" s="39">
        <f t="shared" ref="CM140:CM144" si="433">+BJ140-BW140</f>
        <v>0</v>
      </c>
      <c r="CN140" s="39">
        <f t="shared" ref="CN140:CN144" si="434">+BW140-CJ140</f>
        <v>0</v>
      </c>
      <c r="CO140" s="429">
        <f t="shared" si="422"/>
        <v>0.25139664804469275</v>
      </c>
      <c r="CP140" s="430">
        <f t="shared" si="423"/>
        <v>0</v>
      </c>
    </row>
    <row r="141" spans="1:94" s="27" customFormat="1" outlineLevel="2">
      <c r="A141" s="529" t="s">
        <v>813</v>
      </c>
      <c r="B141" s="45" t="s">
        <v>818</v>
      </c>
      <c r="C141" s="43">
        <v>15</v>
      </c>
      <c r="D141" s="196" t="s">
        <v>375</v>
      </c>
      <c r="E141" s="31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>
        <v>228000000</v>
      </c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9">
        <f t="shared" si="424"/>
        <v>0</v>
      </c>
      <c r="AE141" s="39">
        <f t="shared" si="425"/>
        <v>228000000</v>
      </c>
      <c r="AF141" s="33"/>
      <c r="AG141" s="31">
        <f t="shared" si="426"/>
        <v>228000000</v>
      </c>
      <c r="AH141" s="44"/>
      <c r="AI141" s="148">
        <f t="shared" ref="AI141:AI144" si="435">+AH141+AW141</f>
        <v>0</v>
      </c>
      <c r="AJ141" s="215">
        <f t="shared" ref="AJ141:AJ144" si="436">+AG141-AH141</f>
        <v>228000000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9">
        <v>0</v>
      </c>
      <c r="AQ141" s="39"/>
      <c r="AR141" s="39"/>
      <c r="AS141" s="39"/>
      <c r="AT141" s="39"/>
      <c r="AU141" s="39"/>
      <c r="AV141" s="36"/>
      <c r="AW141" s="36">
        <f t="shared" si="427"/>
        <v>0</v>
      </c>
      <c r="AX141" s="31">
        <v>0</v>
      </c>
      <c r="AY141" s="31">
        <v>0</v>
      </c>
      <c r="AZ141" s="31">
        <v>0</v>
      </c>
      <c r="BA141" s="31">
        <v>0</v>
      </c>
      <c r="BB141" s="31">
        <v>0</v>
      </c>
      <c r="BC141" s="39">
        <v>0</v>
      </c>
      <c r="BD141" s="39"/>
      <c r="BE141" s="39"/>
      <c r="BF141" s="39"/>
      <c r="BG141" s="39"/>
      <c r="BH141" s="39"/>
      <c r="BI141" s="36"/>
      <c r="BJ141" s="31">
        <f t="shared" si="428"/>
        <v>0</v>
      </c>
      <c r="BK141" s="31">
        <v>0</v>
      </c>
      <c r="BL141" s="31">
        <v>0</v>
      </c>
      <c r="BM141" s="31">
        <v>0</v>
      </c>
      <c r="BN141" s="31">
        <v>0</v>
      </c>
      <c r="BO141" s="32">
        <v>0</v>
      </c>
      <c r="BP141" s="39">
        <v>0</v>
      </c>
      <c r="BQ141" s="59"/>
      <c r="BR141" s="44"/>
      <c r="BS141" s="39"/>
      <c r="BT141" s="39"/>
      <c r="BU141" s="39"/>
      <c r="BV141" s="36"/>
      <c r="BW141" s="31">
        <f t="shared" si="429"/>
        <v>0</v>
      </c>
      <c r="BX141" s="31">
        <v>0</v>
      </c>
      <c r="BY141" s="31">
        <v>0</v>
      </c>
      <c r="BZ141" s="31">
        <v>0</v>
      </c>
      <c r="CA141" s="31">
        <v>0</v>
      </c>
      <c r="CB141" s="31">
        <v>0</v>
      </c>
      <c r="CC141" s="39">
        <v>0</v>
      </c>
      <c r="CD141" s="39"/>
      <c r="CE141" s="39"/>
      <c r="CF141" s="39"/>
      <c r="CG141" s="39"/>
      <c r="CH141" s="39"/>
      <c r="CI141" s="36"/>
      <c r="CJ141" s="31">
        <f t="shared" si="430"/>
        <v>0</v>
      </c>
      <c r="CK141" s="44">
        <f t="shared" si="431"/>
        <v>228000000</v>
      </c>
      <c r="CL141" s="39">
        <f t="shared" si="432"/>
        <v>0</v>
      </c>
      <c r="CM141" s="39">
        <f t="shared" si="433"/>
        <v>0</v>
      </c>
      <c r="CN141" s="39">
        <f t="shared" si="434"/>
        <v>0</v>
      </c>
      <c r="CO141" s="429">
        <f t="shared" si="422"/>
        <v>0</v>
      </c>
      <c r="CP141" s="430">
        <f t="shared" si="423"/>
        <v>0</v>
      </c>
    </row>
    <row r="142" spans="1:94" s="27" customFormat="1" outlineLevel="2">
      <c r="A142" s="529" t="s">
        <v>814</v>
      </c>
      <c r="B142" s="45" t="s">
        <v>819</v>
      </c>
      <c r="C142" s="43">
        <v>15</v>
      </c>
      <c r="D142" s="196" t="s">
        <v>377</v>
      </c>
      <c r="E142" s="31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>
        <v>164000000</v>
      </c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9">
        <f t="shared" si="424"/>
        <v>0</v>
      </c>
      <c r="AE142" s="39">
        <f t="shared" si="425"/>
        <v>164000000</v>
      </c>
      <c r="AF142" s="33"/>
      <c r="AG142" s="31">
        <f t="shared" si="426"/>
        <v>164000000</v>
      </c>
      <c r="AH142" s="44"/>
      <c r="AI142" s="148">
        <f t="shared" si="435"/>
        <v>0</v>
      </c>
      <c r="AJ142" s="215">
        <f t="shared" si="436"/>
        <v>164000000</v>
      </c>
      <c r="AK142" s="31">
        <v>0</v>
      </c>
      <c r="AL142" s="31">
        <v>0</v>
      </c>
      <c r="AM142" s="31">
        <v>0</v>
      </c>
      <c r="AN142" s="31">
        <v>0</v>
      </c>
      <c r="AO142" s="31">
        <v>0</v>
      </c>
      <c r="AP142" s="39">
        <v>0</v>
      </c>
      <c r="AQ142" s="39"/>
      <c r="AR142" s="39"/>
      <c r="AS142" s="39"/>
      <c r="AT142" s="39"/>
      <c r="AU142" s="39"/>
      <c r="AV142" s="36"/>
      <c r="AW142" s="36">
        <f t="shared" si="427"/>
        <v>0</v>
      </c>
      <c r="AX142" s="31">
        <v>0</v>
      </c>
      <c r="AY142" s="31">
        <v>0</v>
      </c>
      <c r="AZ142" s="31">
        <v>0</v>
      </c>
      <c r="BA142" s="31">
        <v>0</v>
      </c>
      <c r="BB142" s="31">
        <v>0</v>
      </c>
      <c r="BC142" s="39">
        <v>0</v>
      </c>
      <c r="BD142" s="39"/>
      <c r="BE142" s="39"/>
      <c r="BF142" s="39"/>
      <c r="BG142" s="39"/>
      <c r="BH142" s="39"/>
      <c r="BI142" s="36"/>
      <c r="BJ142" s="31">
        <f t="shared" si="428"/>
        <v>0</v>
      </c>
      <c r="BK142" s="31">
        <v>0</v>
      </c>
      <c r="BL142" s="31">
        <v>0</v>
      </c>
      <c r="BM142" s="31">
        <v>0</v>
      </c>
      <c r="BN142" s="31">
        <v>0</v>
      </c>
      <c r="BO142" s="32">
        <v>0</v>
      </c>
      <c r="BP142" s="39">
        <v>0</v>
      </c>
      <c r="BQ142" s="59"/>
      <c r="BR142" s="44"/>
      <c r="BS142" s="39"/>
      <c r="BT142" s="39"/>
      <c r="BU142" s="39"/>
      <c r="BV142" s="36"/>
      <c r="BW142" s="31">
        <f t="shared" si="429"/>
        <v>0</v>
      </c>
      <c r="BX142" s="31">
        <v>0</v>
      </c>
      <c r="BY142" s="31">
        <v>0</v>
      </c>
      <c r="BZ142" s="31">
        <v>0</v>
      </c>
      <c r="CA142" s="31">
        <v>0</v>
      </c>
      <c r="CB142" s="31">
        <v>0</v>
      </c>
      <c r="CC142" s="39">
        <v>0</v>
      </c>
      <c r="CD142" s="39"/>
      <c r="CE142" s="39"/>
      <c r="CF142" s="39"/>
      <c r="CG142" s="39"/>
      <c r="CH142" s="39"/>
      <c r="CI142" s="36"/>
      <c r="CJ142" s="31">
        <f t="shared" si="430"/>
        <v>0</v>
      </c>
      <c r="CK142" s="44">
        <f t="shared" si="431"/>
        <v>164000000</v>
      </c>
      <c r="CL142" s="39">
        <f t="shared" si="432"/>
        <v>0</v>
      </c>
      <c r="CM142" s="39">
        <f t="shared" si="433"/>
        <v>0</v>
      </c>
      <c r="CN142" s="39">
        <f t="shared" si="434"/>
        <v>0</v>
      </c>
      <c r="CO142" s="429">
        <f t="shared" si="422"/>
        <v>0</v>
      </c>
      <c r="CP142" s="430">
        <f t="shared" si="423"/>
        <v>0</v>
      </c>
    </row>
    <row r="143" spans="1:94" s="27" customFormat="1" outlineLevel="2">
      <c r="A143" s="529" t="s">
        <v>815</v>
      </c>
      <c r="B143" s="45" t="s">
        <v>820</v>
      </c>
      <c r="C143" s="43">
        <v>15</v>
      </c>
      <c r="D143" s="196" t="s">
        <v>379</v>
      </c>
      <c r="E143" s="31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>
        <v>361540000</v>
      </c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9">
        <f t="shared" si="424"/>
        <v>0</v>
      </c>
      <c r="AE143" s="39">
        <f t="shared" si="425"/>
        <v>361540000</v>
      </c>
      <c r="AF143" s="33"/>
      <c r="AG143" s="31">
        <f t="shared" si="426"/>
        <v>361540000</v>
      </c>
      <c r="AH143" s="44"/>
      <c r="AI143" s="148">
        <f t="shared" si="435"/>
        <v>0</v>
      </c>
      <c r="AJ143" s="215">
        <f t="shared" si="436"/>
        <v>361540000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9">
        <v>0</v>
      </c>
      <c r="AQ143" s="39"/>
      <c r="AR143" s="39"/>
      <c r="AS143" s="39"/>
      <c r="AT143" s="39"/>
      <c r="AU143" s="39"/>
      <c r="AV143" s="36"/>
      <c r="AW143" s="36">
        <f t="shared" si="427"/>
        <v>0</v>
      </c>
      <c r="AX143" s="31">
        <v>0</v>
      </c>
      <c r="AY143" s="31">
        <v>0</v>
      </c>
      <c r="AZ143" s="31">
        <v>0</v>
      </c>
      <c r="BA143" s="31">
        <v>0</v>
      </c>
      <c r="BB143" s="31">
        <v>0</v>
      </c>
      <c r="BC143" s="39">
        <v>0</v>
      </c>
      <c r="BD143" s="39"/>
      <c r="BE143" s="39"/>
      <c r="BF143" s="39"/>
      <c r="BG143" s="39"/>
      <c r="BH143" s="39"/>
      <c r="BI143" s="36"/>
      <c r="BJ143" s="31">
        <f t="shared" si="428"/>
        <v>0</v>
      </c>
      <c r="BK143" s="31">
        <v>0</v>
      </c>
      <c r="BL143" s="31">
        <v>0</v>
      </c>
      <c r="BM143" s="31">
        <v>0</v>
      </c>
      <c r="BN143" s="31">
        <v>0</v>
      </c>
      <c r="BO143" s="32">
        <v>0</v>
      </c>
      <c r="BP143" s="39">
        <v>0</v>
      </c>
      <c r="BQ143" s="59"/>
      <c r="BR143" s="44"/>
      <c r="BS143" s="39"/>
      <c r="BT143" s="39"/>
      <c r="BU143" s="39"/>
      <c r="BV143" s="36"/>
      <c r="BW143" s="31">
        <f t="shared" si="429"/>
        <v>0</v>
      </c>
      <c r="BX143" s="31">
        <v>0</v>
      </c>
      <c r="BY143" s="31">
        <v>0</v>
      </c>
      <c r="BZ143" s="31">
        <v>0</v>
      </c>
      <c r="CA143" s="31">
        <v>0</v>
      </c>
      <c r="CB143" s="31">
        <v>0</v>
      </c>
      <c r="CC143" s="39">
        <v>0</v>
      </c>
      <c r="CD143" s="39"/>
      <c r="CE143" s="39"/>
      <c r="CF143" s="39"/>
      <c r="CG143" s="39"/>
      <c r="CH143" s="39"/>
      <c r="CI143" s="36"/>
      <c r="CJ143" s="31">
        <f t="shared" si="430"/>
        <v>0</v>
      </c>
      <c r="CK143" s="44">
        <f t="shared" si="431"/>
        <v>361540000</v>
      </c>
      <c r="CL143" s="39">
        <f t="shared" si="432"/>
        <v>0</v>
      </c>
      <c r="CM143" s="39">
        <f t="shared" si="433"/>
        <v>0</v>
      </c>
      <c r="CN143" s="39">
        <f t="shared" si="434"/>
        <v>0</v>
      </c>
      <c r="CO143" s="429">
        <f t="shared" si="422"/>
        <v>0</v>
      </c>
      <c r="CP143" s="430">
        <f t="shared" si="423"/>
        <v>0</v>
      </c>
    </row>
    <row r="144" spans="1:94" s="27" customFormat="1" ht="24" customHeight="1" outlineLevel="2">
      <c r="A144" s="530" t="s">
        <v>816</v>
      </c>
      <c r="B144" s="45" t="s">
        <v>821</v>
      </c>
      <c r="C144" s="43">
        <v>15</v>
      </c>
      <c r="D144" s="196" t="s">
        <v>382</v>
      </c>
      <c r="E144" s="31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>
        <v>844585822</v>
      </c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9">
        <f t="shared" si="424"/>
        <v>0</v>
      </c>
      <c r="AE144" s="39">
        <f t="shared" si="425"/>
        <v>844585822</v>
      </c>
      <c r="AF144" s="33"/>
      <c r="AG144" s="31">
        <f t="shared" si="426"/>
        <v>844585822</v>
      </c>
      <c r="AH144" s="44"/>
      <c r="AI144" s="148">
        <f t="shared" si="435"/>
        <v>0</v>
      </c>
      <c r="AJ144" s="215">
        <f t="shared" si="436"/>
        <v>844585822</v>
      </c>
      <c r="AK144" s="31">
        <v>0</v>
      </c>
      <c r="AL144" s="31">
        <v>0</v>
      </c>
      <c r="AM144" s="31">
        <v>0</v>
      </c>
      <c r="AN144" s="31">
        <v>0</v>
      </c>
      <c r="AO144" s="31">
        <v>0</v>
      </c>
      <c r="AP144" s="39">
        <v>0</v>
      </c>
      <c r="AQ144" s="39"/>
      <c r="AR144" s="39"/>
      <c r="AS144" s="39"/>
      <c r="AT144" s="39"/>
      <c r="AU144" s="39"/>
      <c r="AV144" s="36"/>
      <c r="AW144" s="36">
        <f t="shared" si="427"/>
        <v>0</v>
      </c>
      <c r="AX144" s="31">
        <v>0</v>
      </c>
      <c r="AY144" s="31">
        <v>0</v>
      </c>
      <c r="AZ144" s="31">
        <v>0</v>
      </c>
      <c r="BA144" s="31">
        <v>0</v>
      </c>
      <c r="BB144" s="31">
        <v>0</v>
      </c>
      <c r="BC144" s="39">
        <v>0</v>
      </c>
      <c r="BD144" s="39"/>
      <c r="BE144" s="39"/>
      <c r="BF144" s="39"/>
      <c r="BG144" s="39"/>
      <c r="BH144" s="39"/>
      <c r="BI144" s="36"/>
      <c r="BJ144" s="31">
        <f t="shared" si="428"/>
        <v>0</v>
      </c>
      <c r="BK144" s="31">
        <v>0</v>
      </c>
      <c r="BL144" s="31">
        <v>0</v>
      </c>
      <c r="BM144" s="31">
        <v>0</v>
      </c>
      <c r="BN144" s="31">
        <v>0</v>
      </c>
      <c r="BO144" s="32">
        <v>0</v>
      </c>
      <c r="BP144" s="39">
        <v>0</v>
      </c>
      <c r="BQ144" s="59"/>
      <c r="BR144" s="44"/>
      <c r="BS144" s="39"/>
      <c r="BT144" s="39"/>
      <c r="BU144" s="39"/>
      <c r="BV144" s="36"/>
      <c r="BW144" s="31">
        <f t="shared" si="429"/>
        <v>0</v>
      </c>
      <c r="BX144" s="31">
        <v>0</v>
      </c>
      <c r="BY144" s="31">
        <v>0</v>
      </c>
      <c r="BZ144" s="31">
        <v>0</v>
      </c>
      <c r="CA144" s="31">
        <v>0</v>
      </c>
      <c r="CB144" s="31">
        <v>0</v>
      </c>
      <c r="CC144" s="39">
        <v>0</v>
      </c>
      <c r="CD144" s="39"/>
      <c r="CE144" s="39"/>
      <c r="CF144" s="39"/>
      <c r="CG144" s="39"/>
      <c r="CH144" s="39"/>
      <c r="CI144" s="36"/>
      <c r="CJ144" s="31">
        <f t="shared" si="430"/>
        <v>0</v>
      </c>
      <c r="CK144" s="44">
        <f t="shared" si="431"/>
        <v>844585822</v>
      </c>
      <c r="CL144" s="39">
        <f t="shared" si="432"/>
        <v>0</v>
      </c>
      <c r="CM144" s="39">
        <f t="shared" si="433"/>
        <v>0</v>
      </c>
      <c r="CN144" s="39">
        <f t="shared" si="434"/>
        <v>0</v>
      </c>
      <c r="CO144" s="429">
        <f t="shared" si="422"/>
        <v>0</v>
      </c>
      <c r="CP144" s="430">
        <f t="shared" si="423"/>
        <v>0</v>
      </c>
    </row>
    <row r="145" spans="1:94" s="27" customFormat="1" ht="64.5" customHeight="1" outlineLevel="1">
      <c r="A145" s="155"/>
      <c r="B145" s="438" t="s">
        <v>383</v>
      </c>
      <c r="C145" s="439" t="s">
        <v>84</v>
      </c>
      <c r="D145" s="285" t="s">
        <v>352</v>
      </c>
      <c r="E145" s="440">
        <f>+E147+E152+E146</f>
        <v>1923920000</v>
      </c>
      <c r="F145" s="440">
        <f t="shared" ref="F145:BQ145" si="437">+F147+F152+F146</f>
        <v>0</v>
      </c>
      <c r="G145" s="440">
        <f t="shared" si="437"/>
        <v>0</v>
      </c>
      <c r="H145" s="440">
        <f t="shared" si="437"/>
        <v>0</v>
      </c>
      <c r="I145" s="440">
        <f t="shared" si="437"/>
        <v>0</v>
      </c>
      <c r="J145" s="440">
        <f t="shared" si="437"/>
        <v>0</v>
      </c>
      <c r="K145" s="440">
        <f t="shared" si="437"/>
        <v>0</v>
      </c>
      <c r="L145" s="440">
        <f t="shared" si="437"/>
        <v>0</v>
      </c>
      <c r="M145" s="440">
        <f t="shared" si="437"/>
        <v>0</v>
      </c>
      <c r="N145" s="440">
        <f t="shared" si="437"/>
        <v>0</v>
      </c>
      <c r="O145" s="440">
        <f t="shared" si="437"/>
        <v>0</v>
      </c>
      <c r="P145" s="440">
        <f t="shared" si="437"/>
        <v>0</v>
      </c>
      <c r="Q145" s="440">
        <f t="shared" si="437"/>
        <v>0</v>
      </c>
      <c r="R145" s="440">
        <f t="shared" si="437"/>
        <v>0</v>
      </c>
      <c r="S145" s="440">
        <f t="shared" si="437"/>
        <v>0</v>
      </c>
      <c r="T145" s="440">
        <f t="shared" si="437"/>
        <v>0</v>
      </c>
      <c r="U145" s="440">
        <f t="shared" si="437"/>
        <v>0</v>
      </c>
      <c r="V145" s="440">
        <f t="shared" si="437"/>
        <v>0</v>
      </c>
      <c r="W145" s="440">
        <f t="shared" si="437"/>
        <v>0</v>
      </c>
      <c r="X145" s="440">
        <f t="shared" si="437"/>
        <v>0</v>
      </c>
      <c r="Y145" s="440">
        <f t="shared" si="437"/>
        <v>0</v>
      </c>
      <c r="Z145" s="440">
        <f t="shared" si="437"/>
        <v>0</v>
      </c>
      <c r="AA145" s="440">
        <f t="shared" si="437"/>
        <v>0</v>
      </c>
      <c r="AB145" s="440">
        <f t="shared" si="437"/>
        <v>0</v>
      </c>
      <c r="AC145" s="440">
        <f t="shared" si="437"/>
        <v>0</v>
      </c>
      <c r="AD145" s="440">
        <f t="shared" si="437"/>
        <v>0</v>
      </c>
      <c r="AE145" s="440">
        <f t="shared" si="437"/>
        <v>0</v>
      </c>
      <c r="AF145" s="441">
        <f t="shared" si="437"/>
        <v>0</v>
      </c>
      <c r="AG145" s="442">
        <f t="shared" si="437"/>
        <v>1923920000</v>
      </c>
      <c r="AH145" s="440">
        <f>+AH147+AH152+AH146</f>
        <v>323920000</v>
      </c>
      <c r="AI145" s="440">
        <f>+AI147+AI152+AI146</f>
        <v>1597779460</v>
      </c>
      <c r="AJ145" s="440">
        <f>+AJ147+AJ152+AJ146</f>
        <v>1600000000</v>
      </c>
      <c r="AK145" s="440">
        <f t="shared" si="437"/>
        <v>0</v>
      </c>
      <c r="AL145" s="440">
        <f t="shared" si="437"/>
        <v>290000000</v>
      </c>
      <c r="AM145" s="440">
        <f t="shared" si="437"/>
        <v>171600000</v>
      </c>
      <c r="AN145" s="440">
        <f t="shared" si="437"/>
        <v>808400000</v>
      </c>
      <c r="AO145" s="440">
        <f t="shared" si="437"/>
        <v>3859460</v>
      </c>
      <c r="AP145" s="440">
        <f t="shared" si="437"/>
        <v>0</v>
      </c>
      <c r="AQ145" s="440">
        <f t="shared" si="437"/>
        <v>0</v>
      </c>
      <c r="AR145" s="440">
        <f t="shared" si="437"/>
        <v>0</v>
      </c>
      <c r="AS145" s="440">
        <f t="shared" si="437"/>
        <v>0</v>
      </c>
      <c r="AT145" s="440">
        <f t="shared" si="437"/>
        <v>0</v>
      </c>
      <c r="AU145" s="440">
        <f t="shared" si="437"/>
        <v>0</v>
      </c>
      <c r="AV145" s="440">
        <f t="shared" si="437"/>
        <v>0</v>
      </c>
      <c r="AW145" s="440">
        <f t="shared" si="437"/>
        <v>1273859460</v>
      </c>
      <c r="AX145" s="440">
        <v>0</v>
      </c>
      <c r="AY145" s="440">
        <f t="shared" si="437"/>
        <v>3211764</v>
      </c>
      <c r="AZ145" s="440">
        <f t="shared" si="437"/>
        <v>131545976</v>
      </c>
      <c r="BA145" s="440">
        <f t="shared" si="437"/>
        <v>123954290</v>
      </c>
      <c r="BB145" s="440">
        <f t="shared" si="437"/>
        <v>874140982</v>
      </c>
      <c r="BC145" s="440">
        <f t="shared" si="437"/>
        <v>31960207</v>
      </c>
      <c r="BD145" s="440">
        <f t="shared" si="437"/>
        <v>0</v>
      </c>
      <c r="BE145" s="440">
        <f t="shared" si="437"/>
        <v>0</v>
      </c>
      <c r="BF145" s="440">
        <f t="shared" si="437"/>
        <v>0</v>
      </c>
      <c r="BG145" s="440">
        <f t="shared" si="437"/>
        <v>0</v>
      </c>
      <c r="BH145" s="440">
        <f t="shared" si="437"/>
        <v>0</v>
      </c>
      <c r="BI145" s="440">
        <f t="shared" si="437"/>
        <v>0</v>
      </c>
      <c r="BJ145" s="440">
        <f t="shared" si="437"/>
        <v>1164813219</v>
      </c>
      <c r="BK145" s="440">
        <f t="shared" si="437"/>
        <v>0</v>
      </c>
      <c r="BL145" s="440">
        <f t="shared" si="437"/>
        <v>0</v>
      </c>
      <c r="BM145" s="440">
        <f t="shared" si="437"/>
        <v>7768740</v>
      </c>
      <c r="BN145" s="440">
        <f t="shared" si="437"/>
        <v>1989000</v>
      </c>
      <c r="BO145" s="440">
        <f t="shared" si="437"/>
        <v>13182717</v>
      </c>
      <c r="BP145" s="434">
        <f t="shared" si="437"/>
        <v>189203882</v>
      </c>
      <c r="BQ145" s="440">
        <f t="shared" si="437"/>
        <v>0</v>
      </c>
      <c r="BR145" s="440">
        <f t="shared" ref="BR145:BV145" si="438">+BR147+BR152+BR146</f>
        <v>0</v>
      </c>
      <c r="BS145" s="440">
        <f t="shared" si="438"/>
        <v>0</v>
      </c>
      <c r="BT145" s="440">
        <f t="shared" si="438"/>
        <v>0</v>
      </c>
      <c r="BU145" s="440">
        <f t="shared" si="438"/>
        <v>0</v>
      </c>
      <c r="BV145" s="440">
        <f t="shared" si="438"/>
        <v>0</v>
      </c>
      <c r="BW145" s="440">
        <f t="shared" ref="BW145:CN145" si="439">+BW147+BW152+BW146</f>
        <v>212144339</v>
      </c>
      <c r="BX145" s="440">
        <f t="shared" si="439"/>
        <v>0</v>
      </c>
      <c r="BY145" s="440">
        <f t="shared" si="439"/>
        <v>0</v>
      </c>
      <c r="BZ145" s="440">
        <f t="shared" si="439"/>
        <v>6546093</v>
      </c>
      <c r="CA145" s="440">
        <f t="shared" si="439"/>
        <v>2606353</v>
      </c>
      <c r="CB145" s="440">
        <f t="shared" si="439"/>
        <v>4515326</v>
      </c>
      <c r="CC145" s="440">
        <f t="shared" si="439"/>
        <v>187971505</v>
      </c>
      <c r="CD145" s="440">
        <f t="shared" si="439"/>
        <v>0</v>
      </c>
      <c r="CE145" s="440">
        <f t="shared" si="439"/>
        <v>0</v>
      </c>
      <c r="CF145" s="440">
        <f t="shared" si="439"/>
        <v>0</v>
      </c>
      <c r="CG145" s="440">
        <f t="shared" si="439"/>
        <v>0</v>
      </c>
      <c r="CH145" s="440">
        <f t="shared" si="439"/>
        <v>0</v>
      </c>
      <c r="CI145" s="440">
        <f t="shared" si="439"/>
        <v>0</v>
      </c>
      <c r="CJ145" s="440">
        <f t="shared" si="439"/>
        <v>201639277</v>
      </c>
      <c r="CK145" s="440">
        <f t="shared" si="439"/>
        <v>326140540</v>
      </c>
      <c r="CL145" s="440">
        <f t="shared" si="439"/>
        <v>109046241</v>
      </c>
      <c r="CM145" s="440">
        <f t="shared" si="439"/>
        <v>952668880</v>
      </c>
      <c r="CN145" s="440">
        <f t="shared" si="439"/>
        <v>10505062</v>
      </c>
      <c r="CO145" s="443">
        <f t="shared" si="389"/>
        <v>0.79616216250000005</v>
      </c>
      <c r="CP145" s="443">
        <f t="shared" si="390"/>
        <v>0.72800826187500001</v>
      </c>
    </row>
    <row r="146" spans="1:94" s="99" customFormat="1" ht="24.75" customHeight="1" outlineLevel="1">
      <c r="A146" s="444"/>
      <c r="B146" s="218" t="s">
        <v>383</v>
      </c>
      <c r="C146" s="219"/>
      <c r="D146" s="220" t="s">
        <v>443</v>
      </c>
      <c r="E146" s="221">
        <v>920000</v>
      </c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21"/>
      <c r="AE146" s="246"/>
      <c r="AF146" s="247">
        <v>0</v>
      </c>
      <c r="AG146" s="248">
        <f t="shared" ref="AG146:AG151" si="440">+E146-AD146+AE146+AF146</f>
        <v>920000</v>
      </c>
      <c r="AH146" s="262">
        <v>920000</v>
      </c>
      <c r="AI146" s="288">
        <f t="shared" ref="AI146:AI151" si="441">+AH146+AW146</f>
        <v>920000</v>
      </c>
      <c r="AJ146" s="250">
        <v>0</v>
      </c>
      <c r="AK146" s="221">
        <v>0</v>
      </c>
      <c r="AL146" s="251"/>
      <c r="AM146" s="252"/>
      <c r="AN146" s="252"/>
      <c r="AO146" s="252"/>
      <c r="AP146" s="252"/>
      <c r="AQ146" s="252"/>
      <c r="AR146" s="252"/>
      <c r="AS146" s="252">
        <v>0</v>
      </c>
      <c r="AT146" s="252">
        <v>0</v>
      </c>
      <c r="AU146" s="253">
        <v>0</v>
      </c>
      <c r="AV146" s="254">
        <v>0</v>
      </c>
      <c r="AW146" s="255">
        <f>+SUM(AK146:AV146)</f>
        <v>0</v>
      </c>
      <c r="AX146" s="221">
        <v>0</v>
      </c>
      <c r="AY146" s="221">
        <v>0</v>
      </c>
      <c r="AZ146" s="256">
        <v>0</v>
      </c>
      <c r="BA146" s="256">
        <v>0</v>
      </c>
      <c r="BB146" s="256">
        <v>0</v>
      </c>
      <c r="BC146" s="256">
        <v>0</v>
      </c>
      <c r="BD146" s="256">
        <v>0</v>
      </c>
      <c r="BE146" s="256">
        <v>0</v>
      </c>
      <c r="BF146" s="256">
        <v>0</v>
      </c>
      <c r="BG146" s="256">
        <v>0</v>
      </c>
      <c r="BH146" s="256">
        <v>0</v>
      </c>
      <c r="BI146" s="250">
        <v>0</v>
      </c>
      <c r="BJ146" s="221">
        <f>+SUM(AX146:BI146)</f>
        <v>0</v>
      </c>
      <c r="BK146" s="257">
        <v>0</v>
      </c>
      <c r="BL146" s="258">
        <v>0</v>
      </c>
      <c r="BM146" s="259">
        <v>0</v>
      </c>
      <c r="BN146" s="260">
        <v>0</v>
      </c>
      <c r="BO146" s="260">
        <v>0</v>
      </c>
      <c r="BP146" s="260">
        <v>0</v>
      </c>
      <c r="BQ146" s="260">
        <v>0</v>
      </c>
      <c r="BR146" s="249">
        <v>0</v>
      </c>
      <c r="BS146" s="256">
        <v>0</v>
      </c>
      <c r="BT146" s="256">
        <v>0</v>
      </c>
      <c r="BU146" s="256">
        <v>0</v>
      </c>
      <c r="BV146" s="250">
        <v>0</v>
      </c>
      <c r="BW146" s="248">
        <f t="shared" ref="BW146" si="442">+SUM(BK146:BV146)</f>
        <v>0</v>
      </c>
      <c r="BX146" s="261">
        <v>0</v>
      </c>
      <c r="BY146" s="249"/>
      <c r="BZ146" s="256"/>
      <c r="CA146" s="256"/>
      <c r="CB146" s="256"/>
      <c r="CC146" s="256"/>
      <c r="CD146" s="256"/>
      <c r="CE146" s="256"/>
      <c r="CF146" s="256"/>
      <c r="CG146" s="256"/>
      <c r="CH146" s="256"/>
      <c r="CI146" s="250"/>
      <c r="CJ146" s="248">
        <f t="shared" ref="CJ146" si="443">+SUM(BX146:CI146)</f>
        <v>0</v>
      </c>
      <c r="CK146" s="262">
        <f t="shared" si="413"/>
        <v>0</v>
      </c>
      <c r="CL146" s="263">
        <f>+AW146-BJ146</f>
        <v>0</v>
      </c>
      <c r="CM146" s="263">
        <f t="shared" ref="CM146" si="444">+BJ146-BW146</f>
        <v>0</v>
      </c>
      <c r="CN146" s="263">
        <f>+BW146-CJ146</f>
        <v>0</v>
      </c>
      <c r="CO146" s="445">
        <f t="shared" si="389"/>
        <v>0</v>
      </c>
      <c r="CP146" s="446">
        <f t="shared" si="390"/>
        <v>0</v>
      </c>
    </row>
    <row r="147" spans="1:94" s="284" customFormat="1" ht="29.25" customHeight="1" outlineLevel="1">
      <c r="A147" s="447"/>
      <c r="B147" s="205" t="s">
        <v>384</v>
      </c>
      <c r="C147" s="209">
        <v>10</v>
      </c>
      <c r="D147" s="210" t="s">
        <v>365</v>
      </c>
      <c r="E147" s="211">
        <f>+SUM(E148:E151)</f>
        <v>382300000</v>
      </c>
      <c r="F147" s="211">
        <f t="shared" ref="F147:BQ147" si="445">+SUM(F148:F151)</f>
        <v>0</v>
      </c>
      <c r="G147" s="211">
        <f t="shared" si="445"/>
        <v>0</v>
      </c>
      <c r="H147" s="211">
        <f t="shared" si="445"/>
        <v>0</v>
      </c>
      <c r="I147" s="211">
        <f t="shared" si="445"/>
        <v>0</v>
      </c>
      <c r="J147" s="211">
        <f t="shared" si="445"/>
        <v>0</v>
      </c>
      <c r="K147" s="211">
        <f t="shared" si="445"/>
        <v>0</v>
      </c>
      <c r="L147" s="211">
        <f t="shared" si="445"/>
        <v>0</v>
      </c>
      <c r="M147" s="211">
        <f t="shared" si="445"/>
        <v>0</v>
      </c>
      <c r="N147" s="211">
        <f t="shared" si="445"/>
        <v>0</v>
      </c>
      <c r="O147" s="211">
        <f t="shared" si="445"/>
        <v>0</v>
      </c>
      <c r="P147" s="211">
        <f t="shared" si="445"/>
        <v>0</v>
      </c>
      <c r="Q147" s="211">
        <f t="shared" si="445"/>
        <v>0</v>
      </c>
      <c r="R147" s="211">
        <f t="shared" si="445"/>
        <v>0</v>
      </c>
      <c r="S147" s="211">
        <f t="shared" si="445"/>
        <v>0</v>
      </c>
      <c r="T147" s="211">
        <f t="shared" si="445"/>
        <v>0</v>
      </c>
      <c r="U147" s="211">
        <f t="shared" si="445"/>
        <v>0</v>
      </c>
      <c r="V147" s="211">
        <f t="shared" si="445"/>
        <v>0</v>
      </c>
      <c r="W147" s="211">
        <f t="shared" si="445"/>
        <v>0</v>
      </c>
      <c r="X147" s="211">
        <f t="shared" si="445"/>
        <v>0</v>
      </c>
      <c r="Y147" s="211">
        <f t="shared" si="445"/>
        <v>0</v>
      </c>
      <c r="Z147" s="211">
        <f t="shared" si="445"/>
        <v>0</v>
      </c>
      <c r="AA147" s="211">
        <f t="shared" si="445"/>
        <v>0</v>
      </c>
      <c r="AB147" s="211">
        <f t="shared" si="445"/>
        <v>0</v>
      </c>
      <c r="AC147" s="211">
        <f t="shared" si="445"/>
        <v>0</v>
      </c>
      <c r="AD147" s="211">
        <f t="shared" si="445"/>
        <v>0</v>
      </c>
      <c r="AE147" s="211">
        <f t="shared" si="445"/>
        <v>0</v>
      </c>
      <c r="AF147" s="230">
        <f t="shared" si="445"/>
        <v>0</v>
      </c>
      <c r="AG147" s="233">
        <f t="shared" si="445"/>
        <v>382300000</v>
      </c>
      <c r="AH147" s="211">
        <f t="shared" si="445"/>
        <v>0</v>
      </c>
      <c r="AI147" s="211">
        <f t="shared" si="445"/>
        <v>205000000</v>
      </c>
      <c r="AJ147" s="211">
        <f t="shared" si="445"/>
        <v>382300000</v>
      </c>
      <c r="AK147" s="211">
        <f t="shared" si="445"/>
        <v>0</v>
      </c>
      <c r="AL147" s="211">
        <f t="shared" si="445"/>
        <v>30000000</v>
      </c>
      <c r="AM147" s="211">
        <f t="shared" si="445"/>
        <v>0</v>
      </c>
      <c r="AN147" s="211">
        <f t="shared" si="445"/>
        <v>175000000</v>
      </c>
      <c r="AO147" s="211">
        <f t="shared" si="445"/>
        <v>0</v>
      </c>
      <c r="AP147" s="211">
        <f t="shared" si="445"/>
        <v>0</v>
      </c>
      <c r="AQ147" s="211">
        <f t="shared" si="445"/>
        <v>0</v>
      </c>
      <c r="AR147" s="211">
        <f t="shared" si="445"/>
        <v>0</v>
      </c>
      <c r="AS147" s="211">
        <f t="shared" si="445"/>
        <v>0</v>
      </c>
      <c r="AT147" s="211">
        <f t="shared" si="445"/>
        <v>0</v>
      </c>
      <c r="AU147" s="211">
        <f t="shared" si="445"/>
        <v>0</v>
      </c>
      <c r="AV147" s="211">
        <f t="shared" si="445"/>
        <v>0</v>
      </c>
      <c r="AW147" s="211">
        <f t="shared" si="445"/>
        <v>205000000</v>
      </c>
      <c r="AX147" s="211">
        <f t="shared" si="445"/>
        <v>0</v>
      </c>
      <c r="AY147" s="211">
        <f t="shared" si="445"/>
        <v>3211764</v>
      </c>
      <c r="AZ147" s="211">
        <f t="shared" si="445"/>
        <v>11545976</v>
      </c>
      <c r="BA147" s="211">
        <f t="shared" si="445"/>
        <v>3954290</v>
      </c>
      <c r="BB147" s="211">
        <f t="shared" si="445"/>
        <v>182740935</v>
      </c>
      <c r="BC147" s="211">
        <f t="shared" si="445"/>
        <v>615294</v>
      </c>
      <c r="BD147" s="211">
        <f t="shared" si="445"/>
        <v>0</v>
      </c>
      <c r="BE147" s="211">
        <f t="shared" si="445"/>
        <v>0</v>
      </c>
      <c r="BF147" s="211">
        <f t="shared" si="445"/>
        <v>0</v>
      </c>
      <c r="BG147" s="211">
        <f t="shared" si="445"/>
        <v>0</v>
      </c>
      <c r="BH147" s="211">
        <f t="shared" si="445"/>
        <v>0</v>
      </c>
      <c r="BI147" s="211">
        <f t="shared" si="445"/>
        <v>0</v>
      </c>
      <c r="BJ147" s="211">
        <f t="shared" si="445"/>
        <v>202068259</v>
      </c>
      <c r="BK147" s="211">
        <f t="shared" si="445"/>
        <v>0</v>
      </c>
      <c r="BL147" s="211">
        <f t="shared" si="445"/>
        <v>0</v>
      </c>
      <c r="BM147" s="211">
        <f t="shared" si="445"/>
        <v>7768740</v>
      </c>
      <c r="BN147" s="211">
        <f t="shared" si="445"/>
        <v>1989000</v>
      </c>
      <c r="BO147" s="211">
        <f t="shared" si="445"/>
        <v>7122128</v>
      </c>
      <c r="BP147" s="453">
        <f t="shared" si="445"/>
        <v>38383982</v>
      </c>
      <c r="BQ147" s="211">
        <f t="shared" si="445"/>
        <v>0</v>
      </c>
      <c r="BR147" s="211">
        <f t="shared" ref="BR147:CN147" si="446">+SUM(BR148:BR151)</f>
        <v>0</v>
      </c>
      <c r="BS147" s="211">
        <f t="shared" si="446"/>
        <v>0</v>
      </c>
      <c r="BT147" s="211">
        <f t="shared" si="446"/>
        <v>0</v>
      </c>
      <c r="BU147" s="211">
        <f t="shared" si="446"/>
        <v>0</v>
      </c>
      <c r="BV147" s="211">
        <f t="shared" si="446"/>
        <v>0</v>
      </c>
      <c r="BW147" s="211">
        <f t="shared" si="446"/>
        <v>55263850</v>
      </c>
      <c r="BX147" s="211">
        <f t="shared" si="446"/>
        <v>0</v>
      </c>
      <c r="BY147" s="211">
        <f t="shared" si="446"/>
        <v>0</v>
      </c>
      <c r="BZ147" s="211">
        <f t="shared" si="446"/>
        <v>6546093</v>
      </c>
      <c r="CA147" s="211">
        <f t="shared" si="446"/>
        <v>2606353</v>
      </c>
      <c r="CB147" s="211">
        <f t="shared" si="446"/>
        <v>4515326</v>
      </c>
      <c r="CC147" s="211">
        <f t="shared" si="446"/>
        <v>41020784</v>
      </c>
      <c r="CD147" s="211">
        <f t="shared" si="446"/>
        <v>0</v>
      </c>
      <c r="CE147" s="211">
        <f t="shared" si="446"/>
        <v>0</v>
      </c>
      <c r="CF147" s="211">
        <f t="shared" si="446"/>
        <v>0</v>
      </c>
      <c r="CG147" s="211">
        <f t="shared" si="446"/>
        <v>0</v>
      </c>
      <c r="CH147" s="211">
        <f t="shared" si="446"/>
        <v>0</v>
      </c>
      <c r="CI147" s="211">
        <f t="shared" si="446"/>
        <v>0</v>
      </c>
      <c r="CJ147" s="211">
        <f t="shared" si="446"/>
        <v>54688556</v>
      </c>
      <c r="CK147" s="211">
        <f t="shared" si="446"/>
        <v>177300000</v>
      </c>
      <c r="CL147" s="211">
        <f t="shared" si="446"/>
        <v>2931741</v>
      </c>
      <c r="CM147" s="211">
        <f t="shared" si="446"/>
        <v>146804409</v>
      </c>
      <c r="CN147" s="211">
        <f t="shared" si="446"/>
        <v>575294</v>
      </c>
      <c r="CO147" s="448">
        <f t="shared" si="389"/>
        <v>0.53622809312058595</v>
      </c>
      <c r="CP147" s="448">
        <f t="shared" si="390"/>
        <v>0.5285594009939838</v>
      </c>
    </row>
    <row r="148" spans="1:94" s="30" customFormat="1" ht="36" outlineLevel="2">
      <c r="A148" s="529" t="s">
        <v>768</v>
      </c>
      <c r="B148" s="195" t="s">
        <v>385</v>
      </c>
      <c r="C148" s="43">
        <v>10</v>
      </c>
      <c r="D148" s="196" t="s">
        <v>366</v>
      </c>
      <c r="E148" s="31">
        <v>177300000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39">
        <f t="shared" ref="AD148:AE151" si="447">+F148+H148+J148+L148+N148+P148+R148+T148+V148+X148+Z148+AB148</f>
        <v>0</v>
      </c>
      <c r="AE148" s="39">
        <f t="shared" si="447"/>
        <v>0</v>
      </c>
      <c r="AF148" s="33"/>
      <c r="AG148" s="31">
        <f t="shared" si="440"/>
        <v>177300000</v>
      </c>
      <c r="AH148" s="46"/>
      <c r="AI148" s="148">
        <f t="shared" si="441"/>
        <v>0</v>
      </c>
      <c r="AJ148" s="215">
        <f t="shared" ref="AJ148:AJ151" si="448">+AG148-AH148</f>
        <v>177300000</v>
      </c>
      <c r="AK148" s="31">
        <v>0</v>
      </c>
      <c r="AL148" s="384">
        <v>0</v>
      </c>
      <c r="AM148" s="384">
        <v>0</v>
      </c>
      <c r="AN148" s="384">
        <v>0</v>
      </c>
      <c r="AO148" s="385">
        <v>0</v>
      </c>
      <c r="AP148" s="62">
        <v>0</v>
      </c>
      <c r="AQ148" s="62"/>
      <c r="AR148" s="62"/>
      <c r="AS148" s="62"/>
      <c r="AT148" s="62"/>
      <c r="AU148" s="194"/>
      <c r="AV148" s="63"/>
      <c r="AW148" s="37">
        <f t="shared" ref="AW148:AW151" si="449">+SUM(AK148:AV148)</f>
        <v>0</v>
      </c>
      <c r="AX148" s="31">
        <v>0</v>
      </c>
      <c r="AY148" s="31">
        <v>0</v>
      </c>
      <c r="AZ148" s="31">
        <v>0</v>
      </c>
      <c r="BA148" s="31">
        <v>0</v>
      </c>
      <c r="BB148" s="31">
        <v>0</v>
      </c>
      <c r="BC148" s="39">
        <v>0</v>
      </c>
      <c r="BD148" s="39"/>
      <c r="BE148" s="39"/>
      <c r="BF148" s="39"/>
      <c r="BG148" s="39"/>
      <c r="BH148" s="39"/>
      <c r="BI148" s="36"/>
      <c r="BJ148" s="31">
        <f t="shared" ref="BJ148:BJ151" si="450">+SUM(AX148:BI148)</f>
        <v>0</v>
      </c>
      <c r="BK148" s="35">
        <v>0</v>
      </c>
      <c r="BL148" s="35">
        <v>0</v>
      </c>
      <c r="BM148" s="35">
        <v>0</v>
      </c>
      <c r="BN148" s="35">
        <v>0</v>
      </c>
      <c r="BO148" s="32">
        <v>0</v>
      </c>
      <c r="BP148" s="39">
        <v>0</v>
      </c>
      <c r="BQ148" s="59"/>
      <c r="BR148" s="44"/>
      <c r="BS148" s="40"/>
      <c r="BT148" s="40"/>
      <c r="BU148" s="39"/>
      <c r="BV148" s="36"/>
      <c r="BW148" s="31">
        <f t="shared" ref="BW148:BW151" si="451">+SUM(BK148:BV148)</f>
        <v>0</v>
      </c>
      <c r="BX148" s="237">
        <v>0</v>
      </c>
      <c r="BY148" s="237">
        <v>0</v>
      </c>
      <c r="BZ148" s="237">
        <v>0</v>
      </c>
      <c r="CA148" s="237">
        <v>0</v>
      </c>
      <c r="CB148" s="237">
        <v>0</v>
      </c>
      <c r="CC148" s="39">
        <v>0</v>
      </c>
      <c r="CD148" s="40"/>
      <c r="CE148" s="40"/>
      <c r="CF148" s="40"/>
      <c r="CG148" s="40"/>
      <c r="CH148" s="39"/>
      <c r="CI148" s="36"/>
      <c r="CJ148" s="31">
        <f t="shared" ref="CJ148:CJ151" si="452">+SUM(BX148:CI148)</f>
        <v>0</v>
      </c>
      <c r="CK148" s="44">
        <f t="shared" si="413"/>
        <v>177300000</v>
      </c>
      <c r="CL148" s="39">
        <f t="shared" ref="CL148:CL151" si="453">+AW148-BJ148</f>
        <v>0</v>
      </c>
      <c r="CM148" s="39">
        <f t="shared" ref="CM148:CM151" si="454">+BJ148-BW148</f>
        <v>0</v>
      </c>
      <c r="CN148" s="39">
        <f t="shared" ref="CN148:CN151" si="455">+BW148-CJ148</f>
        <v>0</v>
      </c>
      <c r="CO148" s="429">
        <f t="shared" si="389"/>
        <v>0</v>
      </c>
      <c r="CP148" s="430">
        <f t="shared" si="390"/>
        <v>0</v>
      </c>
    </row>
    <row r="149" spans="1:94" s="30" customFormat="1" outlineLevel="2">
      <c r="A149" s="529" t="s">
        <v>769</v>
      </c>
      <c r="B149" s="195" t="s">
        <v>386</v>
      </c>
      <c r="C149" s="43">
        <v>10</v>
      </c>
      <c r="D149" s="196" t="s">
        <v>361</v>
      </c>
      <c r="E149" s="31">
        <v>175000000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39">
        <f t="shared" si="447"/>
        <v>0</v>
      </c>
      <c r="AE149" s="39">
        <f t="shared" si="447"/>
        <v>0</v>
      </c>
      <c r="AF149" s="33"/>
      <c r="AG149" s="31">
        <f t="shared" si="440"/>
        <v>175000000</v>
      </c>
      <c r="AH149" s="46"/>
      <c r="AI149" s="148">
        <f t="shared" si="441"/>
        <v>175000000</v>
      </c>
      <c r="AJ149" s="215">
        <f t="shared" si="448"/>
        <v>175000000</v>
      </c>
      <c r="AK149" s="31">
        <v>0</v>
      </c>
      <c r="AL149" s="384">
        <v>0</v>
      </c>
      <c r="AM149" s="384">
        <v>0</v>
      </c>
      <c r="AN149" s="384">
        <v>175000000</v>
      </c>
      <c r="AO149" s="385">
        <v>0</v>
      </c>
      <c r="AP149" s="62">
        <v>0</v>
      </c>
      <c r="AQ149" s="62"/>
      <c r="AR149" s="62"/>
      <c r="AS149" s="62"/>
      <c r="AT149" s="62"/>
      <c r="AU149" s="194"/>
      <c r="AV149" s="63"/>
      <c r="AW149" s="37">
        <f t="shared" si="449"/>
        <v>175000000</v>
      </c>
      <c r="AX149" s="31">
        <v>0</v>
      </c>
      <c r="AY149" s="31">
        <v>0</v>
      </c>
      <c r="AZ149" s="39">
        <v>0</v>
      </c>
      <c r="BA149" s="39">
        <v>0</v>
      </c>
      <c r="BB149" s="39">
        <v>175000000</v>
      </c>
      <c r="BC149" s="39">
        <v>0</v>
      </c>
      <c r="BD149" s="39"/>
      <c r="BE149" s="39"/>
      <c r="BF149" s="39"/>
      <c r="BG149" s="39"/>
      <c r="BH149" s="39"/>
      <c r="BI149" s="36"/>
      <c r="BJ149" s="31">
        <f t="shared" si="450"/>
        <v>175000000</v>
      </c>
      <c r="BK149" s="35">
        <v>0</v>
      </c>
      <c r="BL149" s="35">
        <v>0</v>
      </c>
      <c r="BM149" s="35">
        <v>0</v>
      </c>
      <c r="BN149" s="35">
        <v>0</v>
      </c>
      <c r="BO149" s="32">
        <v>0</v>
      </c>
      <c r="BP149" s="39">
        <v>35000000</v>
      </c>
      <c r="BQ149" s="59"/>
      <c r="BR149" s="44"/>
      <c r="BS149" s="40"/>
      <c r="BT149" s="40"/>
      <c r="BU149" s="39"/>
      <c r="BV149" s="36"/>
      <c r="BW149" s="31">
        <f t="shared" si="451"/>
        <v>35000000</v>
      </c>
      <c r="BX149" s="237">
        <v>0</v>
      </c>
      <c r="BY149" s="237">
        <v>0</v>
      </c>
      <c r="BZ149" s="237">
        <v>0</v>
      </c>
      <c r="CA149" s="237">
        <v>0</v>
      </c>
      <c r="CB149" s="237">
        <v>0</v>
      </c>
      <c r="CC149" s="39">
        <v>35000000</v>
      </c>
      <c r="CD149" s="40"/>
      <c r="CE149" s="40"/>
      <c r="CF149" s="40"/>
      <c r="CG149" s="40"/>
      <c r="CH149" s="39"/>
      <c r="CI149" s="36"/>
      <c r="CJ149" s="31">
        <f t="shared" si="452"/>
        <v>35000000</v>
      </c>
      <c r="CK149" s="44">
        <f t="shared" si="413"/>
        <v>0</v>
      </c>
      <c r="CL149" s="39">
        <f t="shared" si="453"/>
        <v>0</v>
      </c>
      <c r="CM149" s="39">
        <f t="shared" si="454"/>
        <v>140000000</v>
      </c>
      <c r="CN149" s="39">
        <f t="shared" si="455"/>
        <v>0</v>
      </c>
      <c r="CO149" s="429">
        <f t="shared" si="389"/>
        <v>1</v>
      </c>
      <c r="CP149" s="430">
        <f t="shared" si="390"/>
        <v>1</v>
      </c>
    </row>
    <row r="150" spans="1:94" s="30" customFormat="1" outlineLevel="2">
      <c r="A150" s="529" t="s">
        <v>770</v>
      </c>
      <c r="B150" s="195" t="s">
        <v>387</v>
      </c>
      <c r="C150" s="43">
        <v>10</v>
      </c>
      <c r="D150" s="196" t="s">
        <v>362</v>
      </c>
      <c r="E150" s="31">
        <v>5000000</v>
      </c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39">
        <f t="shared" si="447"/>
        <v>0</v>
      </c>
      <c r="AE150" s="39">
        <f t="shared" si="447"/>
        <v>0</v>
      </c>
      <c r="AF150" s="33"/>
      <c r="AG150" s="31">
        <f t="shared" si="440"/>
        <v>5000000</v>
      </c>
      <c r="AH150" s="46"/>
      <c r="AI150" s="148">
        <f t="shared" si="441"/>
        <v>5000000</v>
      </c>
      <c r="AJ150" s="215">
        <f t="shared" si="448"/>
        <v>5000000</v>
      </c>
      <c r="AK150" s="31">
        <v>0</v>
      </c>
      <c r="AL150" s="384">
        <v>5000000</v>
      </c>
      <c r="AM150" s="384">
        <v>0</v>
      </c>
      <c r="AN150" s="384">
        <v>0</v>
      </c>
      <c r="AO150" s="385">
        <v>0</v>
      </c>
      <c r="AP150" s="62">
        <v>0</v>
      </c>
      <c r="AQ150" s="62"/>
      <c r="AR150" s="62"/>
      <c r="AS150" s="62"/>
      <c r="AT150" s="62"/>
      <c r="AU150" s="194"/>
      <c r="AV150" s="63"/>
      <c r="AW150" s="37">
        <f t="shared" si="449"/>
        <v>5000000</v>
      </c>
      <c r="AX150" s="31">
        <v>0</v>
      </c>
      <c r="AY150" s="31">
        <v>0</v>
      </c>
      <c r="AZ150" s="39">
        <v>5000000</v>
      </c>
      <c r="BA150" s="39">
        <v>0</v>
      </c>
      <c r="BB150" s="39">
        <v>0</v>
      </c>
      <c r="BC150" s="39">
        <v>0</v>
      </c>
      <c r="BD150" s="39"/>
      <c r="BE150" s="39"/>
      <c r="BF150" s="39"/>
      <c r="BG150" s="39"/>
      <c r="BH150" s="39"/>
      <c r="BI150" s="36"/>
      <c r="BJ150" s="31">
        <f t="shared" si="450"/>
        <v>5000000</v>
      </c>
      <c r="BK150" s="35">
        <v>0</v>
      </c>
      <c r="BL150" s="39">
        <v>0</v>
      </c>
      <c r="BM150" s="39">
        <v>0</v>
      </c>
      <c r="BN150" s="39">
        <v>0</v>
      </c>
      <c r="BO150" s="36">
        <v>504590</v>
      </c>
      <c r="BP150" s="39">
        <v>0</v>
      </c>
      <c r="BQ150" s="59"/>
      <c r="BR150" s="44"/>
      <c r="BS150" s="40"/>
      <c r="BT150" s="40"/>
      <c r="BU150" s="39"/>
      <c r="BV150" s="36"/>
      <c r="BW150" s="31">
        <f t="shared" si="451"/>
        <v>504590</v>
      </c>
      <c r="BX150" s="237">
        <v>0</v>
      </c>
      <c r="BY150" s="237">
        <v>0</v>
      </c>
      <c r="BZ150" s="237">
        <v>0</v>
      </c>
      <c r="CA150" s="237">
        <v>0</v>
      </c>
      <c r="CB150" s="237">
        <v>0</v>
      </c>
      <c r="CC150" s="39">
        <v>504590</v>
      </c>
      <c r="CD150" s="40"/>
      <c r="CE150" s="40"/>
      <c r="CF150" s="40"/>
      <c r="CG150" s="40"/>
      <c r="CH150" s="39"/>
      <c r="CI150" s="36"/>
      <c r="CJ150" s="31">
        <f t="shared" si="452"/>
        <v>504590</v>
      </c>
      <c r="CK150" s="44">
        <f t="shared" si="413"/>
        <v>0</v>
      </c>
      <c r="CL150" s="39">
        <f t="shared" si="453"/>
        <v>0</v>
      </c>
      <c r="CM150" s="39">
        <f t="shared" si="454"/>
        <v>4495410</v>
      </c>
      <c r="CN150" s="39">
        <f t="shared" si="455"/>
        <v>0</v>
      </c>
      <c r="CO150" s="429">
        <f t="shared" si="389"/>
        <v>1</v>
      </c>
      <c r="CP150" s="430">
        <f t="shared" si="390"/>
        <v>1</v>
      </c>
    </row>
    <row r="151" spans="1:94" s="30" customFormat="1" outlineLevel="2">
      <c r="A151" s="529" t="s">
        <v>771</v>
      </c>
      <c r="B151" s="195" t="s">
        <v>388</v>
      </c>
      <c r="C151" s="43">
        <v>10</v>
      </c>
      <c r="D151" s="196" t="s">
        <v>103</v>
      </c>
      <c r="E151" s="31">
        <v>25000000</v>
      </c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39">
        <f t="shared" si="447"/>
        <v>0</v>
      </c>
      <c r="AE151" s="39">
        <f t="shared" si="447"/>
        <v>0</v>
      </c>
      <c r="AF151" s="33"/>
      <c r="AG151" s="31">
        <f t="shared" si="440"/>
        <v>25000000</v>
      </c>
      <c r="AH151" s="46"/>
      <c r="AI151" s="148">
        <f t="shared" si="441"/>
        <v>25000000</v>
      </c>
      <c r="AJ151" s="215">
        <f t="shared" si="448"/>
        <v>25000000</v>
      </c>
      <c r="AK151" s="31">
        <v>0</v>
      </c>
      <c r="AL151" s="384">
        <v>25000000</v>
      </c>
      <c r="AM151" s="384">
        <v>0</v>
      </c>
      <c r="AN151" s="384">
        <v>0</v>
      </c>
      <c r="AO151" s="385">
        <v>0</v>
      </c>
      <c r="AP151" s="62">
        <v>0</v>
      </c>
      <c r="AQ151" s="62"/>
      <c r="AR151" s="62"/>
      <c r="AS151" s="62"/>
      <c r="AT151" s="62"/>
      <c r="AU151" s="194"/>
      <c r="AV151" s="63"/>
      <c r="AW151" s="37">
        <f t="shared" si="449"/>
        <v>25000000</v>
      </c>
      <c r="AX151" s="31">
        <v>0</v>
      </c>
      <c r="AY151" s="31">
        <v>3211764</v>
      </c>
      <c r="AZ151" s="39">
        <v>6545976</v>
      </c>
      <c r="BA151" s="39">
        <v>3954290</v>
      </c>
      <c r="BB151" s="39">
        <v>7740935</v>
      </c>
      <c r="BC151" s="39">
        <v>615294</v>
      </c>
      <c r="BD151" s="39"/>
      <c r="BE151" s="39"/>
      <c r="BF151" s="39"/>
      <c r="BG151" s="39"/>
      <c r="BH151" s="39"/>
      <c r="BI151" s="36"/>
      <c r="BJ151" s="31">
        <f t="shared" si="450"/>
        <v>22068259</v>
      </c>
      <c r="BK151" s="35">
        <v>0</v>
      </c>
      <c r="BL151" s="39">
        <v>0</v>
      </c>
      <c r="BM151" s="39">
        <v>7768740</v>
      </c>
      <c r="BN151" s="39">
        <v>1989000</v>
      </c>
      <c r="BO151" s="36">
        <v>6617538</v>
      </c>
      <c r="BP151" s="39">
        <v>3383982</v>
      </c>
      <c r="BQ151" s="59"/>
      <c r="BR151" s="44"/>
      <c r="BS151" s="40"/>
      <c r="BT151" s="40"/>
      <c r="BU151" s="39"/>
      <c r="BV151" s="36"/>
      <c r="BW151" s="31">
        <f t="shared" si="451"/>
        <v>19759260</v>
      </c>
      <c r="BX151" s="39">
        <v>0</v>
      </c>
      <c r="BY151" s="39">
        <v>0</v>
      </c>
      <c r="BZ151" s="39">
        <v>6546093</v>
      </c>
      <c r="CA151" s="39">
        <v>2606353</v>
      </c>
      <c r="CB151" s="39">
        <v>4515326</v>
      </c>
      <c r="CC151" s="39">
        <v>5516194</v>
      </c>
      <c r="CD151" s="40"/>
      <c r="CE151" s="40"/>
      <c r="CF151" s="40"/>
      <c r="CG151" s="40"/>
      <c r="CH151" s="39"/>
      <c r="CI151" s="36"/>
      <c r="CJ151" s="31">
        <f t="shared" si="452"/>
        <v>19183966</v>
      </c>
      <c r="CK151" s="44">
        <f t="shared" si="413"/>
        <v>0</v>
      </c>
      <c r="CL151" s="39">
        <f t="shared" si="453"/>
        <v>2931741</v>
      </c>
      <c r="CM151" s="39">
        <f t="shared" si="454"/>
        <v>2308999</v>
      </c>
      <c r="CN151" s="39">
        <f t="shared" si="455"/>
        <v>575294</v>
      </c>
      <c r="CO151" s="429">
        <f t="shared" si="389"/>
        <v>1</v>
      </c>
      <c r="CP151" s="430">
        <f t="shared" si="390"/>
        <v>0.88273036000000005</v>
      </c>
    </row>
    <row r="152" spans="1:94" s="30" customFormat="1" ht="23.25" customHeight="1" outlineLevel="1">
      <c r="A152" s="436"/>
      <c r="B152" s="205" t="s">
        <v>389</v>
      </c>
      <c r="C152" s="209">
        <v>10</v>
      </c>
      <c r="D152" s="210" t="s">
        <v>360</v>
      </c>
      <c r="E152" s="211">
        <f t="shared" ref="E152:AI152" si="456">+SUM(E153:E158)</f>
        <v>1540700000</v>
      </c>
      <c r="F152" s="211">
        <f t="shared" si="456"/>
        <v>0</v>
      </c>
      <c r="G152" s="211">
        <f t="shared" si="456"/>
        <v>0</v>
      </c>
      <c r="H152" s="211">
        <f t="shared" si="456"/>
        <v>0</v>
      </c>
      <c r="I152" s="211">
        <f t="shared" si="456"/>
        <v>0</v>
      </c>
      <c r="J152" s="211">
        <f t="shared" si="456"/>
        <v>0</v>
      </c>
      <c r="K152" s="211">
        <f t="shared" si="456"/>
        <v>0</v>
      </c>
      <c r="L152" s="211">
        <f t="shared" si="456"/>
        <v>0</v>
      </c>
      <c r="M152" s="211">
        <f t="shared" si="456"/>
        <v>0</v>
      </c>
      <c r="N152" s="211">
        <f t="shared" si="456"/>
        <v>0</v>
      </c>
      <c r="O152" s="211">
        <f t="shared" si="456"/>
        <v>0</v>
      </c>
      <c r="P152" s="211">
        <f t="shared" si="456"/>
        <v>0</v>
      </c>
      <c r="Q152" s="211">
        <f t="shared" si="456"/>
        <v>0</v>
      </c>
      <c r="R152" s="211">
        <f t="shared" si="456"/>
        <v>0</v>
      </c>
      <c r="S152" s="211">
        <f t="shared" si="456"/>
        <v>0</v>
      </c>
      <c r="T152" s="211">
        <f t="shared" si="456"/>
        <v>0</v>
      </c>
      <c r="U152" s="211">
        <f t="shared" si="456"/>
        <v>0</v>
      </c>
      <c r="V152" s="211">
        <f t="shared" si="456"/>
        <v>0</v>
      </c>
      <c r="W152" s="211">
        <f t="shared" si="456"/>
        <v>0</v>
      </c>
      <c r="X152" s="211">
        <f t="shared" si="456"/>
        <v>0</v>
      </c>
      <c r="Y152" s="211">
        <f t="shared" si="456"/>
        <v>0</v>
      </c>
      <c r="Z152" s="211">
        <f t="shared" si="456"/>
        <v>0</v>
      </c>
      <c r="AA152" s="211">
        <f t="shared" si="456"/>
        <v>0</v>
      </c>
      <c r="AB152" s="211">
        <f t="shared" si="456"/>
        <v>0</v>
      </c>
      <c r="AC152" s="211">
        <f t="shared" si="456"/>
        <v>0</v>
      </c>
      <c r="AD152" s="211">
        <f t="shared" si="456"/>
        <v>0</v>
      </c>
      <c r="AE152" s="211">
        <f t="shared" si="456"/>
        <v>0</v>
      </c>
      <c r="AF152" s="230">
        <f t="shared" si="456"/>
        <v>0</v>
      </c>
      <c r="AG152" s="233">
        <f t="shared" si="456"/>
        <v>1540700000</v>
      </c>
      <c r="AH152" s="211">
        <f t="shared" si="456"/>
        <v>323000000</v>
      </c>
      <c r="AI152" s="211">
        <f t="shared" si="456"/>
        <v>1391859460</v>
      </c>
      <c r="AJ152" s="211">
        <f>+SUM(AJ153:AJ158)</f>
        <v>1217700000</v>
      </c>
      <c r="AK152" s="211">
        <f t="shared" ref="AK152:BP152" si="457">+SUM(AK153:AK158)</f>
        <v>0</v>
      </c>
      <c r="AL152" s="211">
        <f t="shared" si="457"/>
        <v>260000000</v>
      </c>
      <c r="AM152" s="211">
        <f t="shared" si="457"/>
        <v>171600000</v>
      </c>
      <c r="AN152" s="211">
        <f t="shared" si="457"/>
        <v>633400000</v>
      </c>
      <c r="AO152" s="211">
        <f t="shared" si="457"/>
        <v>3859460</v>
      </c>
      <c r="AP152" s="211">
        <f t="shared" si="457"/>
        <v>0</v>
      </c>
      <c r="AQ152" s="211">
        <f t="shared" si="457"/>
        <v>0</v>
      </c>
      <c r="AR152" s="211">
        <f t="shared" si="457"/>
        <v>0</v>
      </c>
      <c r="AS152" s="211">
        <f t="shared" si="457"/>
        <v>0</v>
      </c>
      <c r="AT152" s="211">
        <f t="shared" si="457"/>
        <v>0</v>
      </c>
      <c r="AU152" s="211">
        <f t="shared" si="457"/>
        <v>0</v>
      </c>
      <c r="AV152" s="211">
        <f t="shared" si="457"/>
        <v>0</v>
      </c>
      <c r="AW152" s="211">
        <f t="shared" si="457"/>
        <v>1068859460</v>
      </c>
      <c r="AX152" s="211">
        <f t="shared" si="457"/>
        <v>0</v>
      </c>
      <c r="AY152" s="211">
        <f t="shared" si="457"/>
        <v>0</v>
      </c>
      <c r="AZ152" s="211">
        <f t="shared" si="457"/>
        <v>120000000</v>
      </c>
      <c r="BA152" s="211">
        <f t="shared" si="457"/>
        <v>120000000</v>
      </c>
      <c r="BB152" s="211">
        <f t="shared" si="457"/>
        <v>691400047</v>
      </c>
      <c r="BC152" s="211">
        <f t="shared" si="457"/>
        <v>31344913</v>
      </c>
      <c r="BD152" s="211">
        <f t="shared" si="457"/>
        <v>0</v>
      </c>
      <c r="BE152" s="211">
        <f t="shared" si="457"/>
        <v>0</v>
      </c>
      <c r="BF152" s="211">
        <f t="shared" si="457"/>
        <v>0</v>
      </c>
      <c r="BG152" s="211">
        <f t="shared" si="457"/>
        <v>0</v>
      </c>
      <c r="BH152" s="211">
        <f t="shared" si="457"/>
        <v>0</v>
      </c>
      <c r="BI152" s="211">
        <f t="shared" si="457"/>
        <v>0</v>
      </c>
      <c r="BJ152" s="211">
        <f t="shared" si="457"/>
        <v>962744960</v>
      </c>
      <c r="BK152" s="211">
        <f t="shared" si="457"/>
        <v>0</v>
      </c>
      <c r="BL152" s="211">
        <f t="shared" si="457"/>
        <v>0</v>
      </c>
      <c r="BM152" s="211">
        <f t="shared" si="457"/>
        <v>0</v>
      </c>
      <c r="BN152" s="211">
        <f t="shared" si="457"/>
        <v>0</v>
      </c>
      <c r="BO152" s="211">
        <f t="shared" si="457"/>
        <v>6060589</v>
      </c>
      <c r="BP152" s="536">
        <f t="shared" si="457"/>
        <v>150819900</v>
      </c>
      <c r="BQ152" s="211">
        <f t="shared" ref="BQ152:CN152" si="458">+SUM(BQ153:BQ158)</f>
        <v>0</v>
      </c>
      <c r="BR152" s="211">
        <f t="shared" si="458"/>
        <v>0</v>
      </c>
      <c r="BS152" s="211">
        <f t="shared" si="458"/>
        <v>0</v>
      </c>
      <c r="BT152" s="211">
        <f t="shared" si="458"/>
        <v>0</v>
      </c>
      <c r="BU152" s="211">
        <f t="shared" si="458"/>
        <v>0</v>
      </c>
      <c r="BV152" s="211">
        <f t="shared" si="458"/>
        <v>0</v>
      </c>
      <c r="BW152" s="211">
        <f t="shared" si="458"/>
        <v>156880489</v>
      </c>
      <c r="BX152" s="211">
        <f t="shared" si="458"/>
        <v>0</v>
      </c>
      <c r="BY152" s="211">
        <f t="shared" si="458"/>
        <v>0</v>
      </c>
      <c r="BZ152" s="211">
        <f t="shared" si="458"/>
        <v>0</v>
      </c>
      <c r="CA152" s="211">
        <f t="shared" si="458"/>
        <v>0</v>
      </c>
      <c r="CB152" s="211">
        <f t="shared" si="458"/>
        <v>0</v>
      </c>
      <c r="CC152" s="211">
        <f t="shared" si="458"/>
        <v>146950721</v>
      </c>
      <c r="CD152" s="211">
        <f t="shared" si="458"/>
        <v>0</v>
      </c>
      <c r="CE152" s="211">
        <f t="shared" si="458"/>
        <v>0</v>
      </c>
      <c r="CF152" s="211">
        <f t="shared" si="458"/>
        <v>0</v>
      </c>
      <c r="CG152" s="211">
        <f t="shared" si="458"/>
        <v>0</v>
      </c>
      <c r="CH152" s="211">
        <f t="shared" si="458"/>
        <v>0</v>
      </c>
      <c r="CI152" s="211">
        <f t="shared" si="458"/>
        <v>0</v>
      </c>
      <c r="CJ152" s="211">
        <f t="shared" si="458"/>
        <v>146950721</v>
      </c>
      <c r="CK152" s="211">
        <f t="shared" si="458"/>
        <v>148840540</v>
      </c>
      <c r="CL152" s="211">
        <f t="shared" si="458"/>
        <v>106114500</v>
      </c>
      <c r="CM152" s="211">
        <f t="shared" si="458"/>
        <v>805864471</v>
      </c>
      <c r="CN152" s="211">
        <f t="shared" si="458"/>
        <v>9929768</v>
      </c>
      <c r="CO152" s="449">
        <f t="shared" si="389"/>
        <v>0.87776912211546354</v>
      </c>
      <c r="CP152" s="449">
        <f t="shared" si="390"/>
        <v>0.79062573704524919</v>
      </c>
    </row>
    <row r="153" spans="1:94" s="30" customFormat="1" ht="36" outlineLevel="2">
      <c r="A153" s="529" t="s">
        <v>772</v>
      </c>
      <c r="B153" s="195" t="s">
        <v>390</v>
      </c>
      <c r="C153" s="197">
        <v>10</v>
      </c>
      <c r="D153" s="196" t="s">
        <v>366</v>
      </c>
      <c r="E153" s="31">
        <v>172000000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39">
        <f t="shared" ref="AD153:AE158" si="459">+F153+H153+J153+L153+N153+P153+R153+T153+V153+X153+Z153+AB153</f>
        <v>0</v>
      </c>
      <c r="AE153" s="39">
        <f t="shared" si="459"/>
        <v>0</v>
      </c>
      <c r="AF153" s="33"/>
      <c r="AG153" s="31">
        <f t="shared" ref="AG153:AG157" si="460">+E153-AD153+AE153+AF153</f>
        <v>172000000</v>
      </c>
      <c r="AH153" s="46"/>
      <c r="AI153" s="148">
        <f t="shared" ref="AI153:AI157" si="461">+AH153+AW153</f>
        <v>171600000</v>
      </c>
      <c r="AJ153" s="215">
        <f t="shared" ref="AJ153:AJ158" si="462">+AG153-AH153</f>
        <v>172000000</v>
      </c>
      <c r="AK153" s="31">
        <v>0</v>
      </c>
      <c r="AL153" s="384">
        <v>0</v>
      </c>
      <c r="AM153" s="384">
        <v>171600000</v>
      </c>
      <c r="AN153" s="384">
        <v>0</v>
      </c>
      <c r="AO153" s="385">
        <v>0</v>
      </c>
      <c r="AP153" s="62">
        <v>0</v>
      </c>
      <c r="AQ153" s="62"/>
      <c r="AR153" s="62"/>
      <c r="AS153" s="62"/>
      <c r="AT153" s="62"/>
      <c r="AU153" s="194"/>
      <c r="AV153" s="63"/>
      <c r="AW153" s="37">
        <f>+SUM(AK153:AV153)</f>
        <v>171600000</v>
      </c>
      <c r="AX153" s="31">
        <v>0</v>
      </c>
      <c r="AY153" s="44">
        <v>0</v>
      </c>
      <c r="AZ153" s="39">
        <v>0</v>
      </c>
      <c r="BA153" s="39">
        <v>120000000</v>
      </c>
      <c r="BB153" s="39">
        <v>45600000</v>
      </c>
      <c r="BC153" s="39">
        <v>0</v>
      </c>
      <c r="BD153" s="39"/>
      <c r="BE153" s="39"/>
      <c r="BF153" s="39"/>
      <c r="BG153" s="39"/>
      <c r="BH153" s="39"/>
      <c r="BI153" s="36"/>
      <c r="BJ153" s="31">
        <f t="shared" ref="BJ153:BJ157" si="463">+SUM(AX153:BI153)</f>
        <v>165600000</v>
      </c>
      <c r="BK153" s="35">
        <v>0</v>
      </c>
      <c r="BL153" s="35">
        <v>0</v>
      </c>
      <c r="BM153" s="35">
        <v>0</v>
      </c>
      <c r="BN153" s="35">
        <v>0</v>
      </c>
      <c r="BO153" s="32">
        <v>0</v>
      </c>
      <c r="BP153" s="39">
        <v>11440000</v>
      </c>
      <c r="BQ153" s="59"/>
      <c r="BR153" s="44"/>
      <c r="BS153" s="40"/>
      <c r="BT153" s="40"/>
      <c r="BU153" s="39"/>
      <c r="BV153" s="36"/>
      <c r="BW153" s="31">
        <f t="shared" ref="BW153:BW158" si="464">+SUM(BK153:BV153)</f>
        <v>11440000</v>
      </c>
      <c r="BX153" s="237">
        <v>0</v>
      </c>
      <c r="BY153" s="237">
        <v>0</v>
      </c>
      <c r="BZ153" s="237">
        <v>0</v>
      </c>
      <c r="CA153" s="237">
        <v>0</v>
      </c>
      <c r="CB153" s="237">
        <v>0</v>
      </c>
      <c r="CC153" s="39">
        <v>11440000</v>
      </c>
      <c r="CD153" s="40"/>
      <c r="CE153" s="40"/>
      <c r="CF153" s="40"/>
      <c r="CG153" s="40"/>
      <c r="CH153" s="39"/>
      <c r="CI153" s="36"/>
      <c r="CJ153" s="31">
        <f t="shared" ref="CJ153:CJ158" si="465">+SUM(BX153:CI153)</f>
        <v>11440000</v>
      </c>
      <c r="CK153" s="44">
        <f t="shared" si="413"/>
        <v>400000</v>
      </c>
      <c r="CL153" s="39">
        <f t="shared" ref="CL153:CL158" si="466">+AW153-BJ153</f>
        <v>6000000</v>
      </c>
      <c r="CM153" s="39">
        <f t="shared" ref="CM153:CM158" si="467">+BJ153-BW153</f>
        <v>154160000</v>
      </c>
      <c r="CN153" s="39">
        <f t="shared" ref="CN153:CN158" si="468">+BW153-CJ153</f>
        <v>0</v>
      </c>
      <c r="CO153" s="429">
        <f t="shared" si="389"/>
        <v>0.99767441860465111</v>
      </c>
      <c r="CP153" s="430">
        <f t="shared" si="390"/>
        <v>0.96279069767441861</v>
      </c>
    </row>
    <row r="154" spans="1:94" s="30" customFormat="1" outlineLevel="2">
      <c r="A154" s="529" t="s">
        <v>773</v>
      </c>
      <c r="B154" s="195" t="s">
        <v>391</v>
      </c>
      <c r="C154" s="197">
        <v>10</v>
      </c>
      <c r="D154" s="196" t="s">
        <v>361</v>
      </c>
      <c r="E154" s="31">
        <v>633400000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39">
        <f t="shared" si="459"/>
        <v>0</v>
      </c>
      <c r="AE154" s="39">
        <f t="shared" si="459"/>
        <v>0</v>
      </c>
      <c r="AF154" s="33"/>
      <c r="AG154" s="31">
        <f t="shared" si="460"/>
        <v>633400000</v>
      </c>
      <c r="AH154" s="46"/>
      <c r="AI154" s="148">
        <f t="shared" si="461"/>
        <v>633400000</v>
      </c>
      <c r="AJ154" s="215">
        <f t="shared" si="462"/>
        <v>633400000</v>
      </c>
      <c r="AK154" s="31">
        <v>0</v>
      </c>
      <c r="AL154" s="384">
        <v>0</v>
      </c>
      <c r="AM154" s="384">
        <v>0</v>
      </c>
      <c r="AN154" s="384">
        <v>633400000</v>
      </c>
      <c r="AO154" s="385">
        <v>0</v>
      </c>
      <c r="AP154" s="62">
        <v>0</v>
      </c>
      <c r="AQ154" s="62"/>
      <c r="AR154" s="62"/>
      <c r="AS154" s="62"/>
      <c r="AT154" s="62"/>
      <c r="AU154" s="194"/>
      <c r="AV154" s="63"/>
      <c r="AW154" s="37">
        <f t="shared" ref="AW154:AW157" si="469">+SUM(AK154:AV154)</f>
        <v>633400000</v>
      </c>
      <c r="AX154" s="31">
        <v>0</v>
      </c>
      <c r="AY154" s="44">
        <v>0</v>
      </c>
      <c r="AZ154" s="39">
        <v>0</v>
      </c>
      <c r="BA154" s="39">
        <v>0</v>
      </c>
      <c r="BB154" s="39">
        <v>633400000</v>
      </c>
      <c r="BC154" s="39">
        <v>0</v>
      </c>
      <c r="BD154" s="39"/>
      <c r="BE154" s="39"/>
      <c r="BF154" s="39"/>
      <c r="BG154" s="39"/>
      <c r="BH154" s="39"/>
      <c r="BI154" s="36"/>
      <c r="BJ154" s="31">
        <f t="shared" si="463"/>
        <v>633400000</v>
      </c>
      <c r="BK154" s="35">
        <v>0</v>
      </c>
      <c r="BL154" s="35">
        <v>0</v>
      </c>
      <c r="BM154" s="35">
        <v>0</v>
      </c>
      <c r="BN154" s="35">
        <v>0</v>
      </c>
      <c r="BO154" s="32">
        <v>0</v>
      </c>
      <c r="BP154" s="39">
        <v>126680000</v>
      </c>
      <c r="BQ154" s="59"/>
      <c r="BR154" s="44"/>
      <c r="BS154" s="40"/>
      <c r="BT154" s="40"/>
      <c r="BU154" s="39"/>
      <c r="BV154" s="36"/>
      <c r="BW154" s="31">
        <f t="shared" si="464"/>
        <v>126680000</v>
      </c>
      <c r="BX154" s="237">
        <v>0</v>
      </c>
      <c r="BY154" s="237">
        <v>0</v>
      </c>
      <c r="BZ154" s="237">
        <v>0</v>
      </c>
      <c r="CA154" s="237">
        <v>0</v>
      </c>
      <c r="CB154" s="237">
        <v>0</v>
      </c>
      <c r="CC154" s="39">
        <v>126680000</v>
      </c>
      <c r="CD154" s="40"/>
      <c r="CE154" s="40"/>
      <c r="CF154" s="40"/>
      <c r="CG154" s="40"/>
      <c r="CH154" s="39"/>
      <c r="CI154" s="36"/>
      <c r="CJ154" s="31">
        <f t="shared" si="465"/>
        <v>126680000</v>
      </c>
      <c r="CK154" s="44">
        <f t="shared" si="413"/>
        <v>0</v>
      </c>
      <c r="CL154" s="39">
        <f t="shared" si="466"/>
        <v>0</v>
      </c>
      <c r="CM154" s="39">
        <f t="shared" si="467"/>
        <v>506720000</v>
      </c>
      <c r="CN154" s="39">
        <f t="shared" si="468"/>
        <v>0</v>
      </c>
      <c r="CO154" s="429">
        <f t="shared" si="389"/>
        <v>1</v>
      </c>
      <c r="CP154" s="430">
        <f t="shared" si="390"/>
        <v>1</v>
      </c>
    </row>
    <row r="155" spans="1:94" s="30" customFormat="1" outlineLevel="2">
      <c r="A155" s="529" t="s">
        <v>774</v>
      </c>
      <c r="B155" s="195" t="s">
        <v>392</v>
      </c>
      <c r="C155" s="197">
        <v>10</v>
      </c>
      <c r="D155" s="196" t="s">
        <v>362</v>
      </c>
      <c r="E155" s="31">
        <v>120000000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39">
        <f t="shared" si="459"/>
        <v>0</v>
      </c>
      <c r="AE155" s="39">
        <f t="shared" si="459"/>
        <v>0</v>
      </c>
      <c r="AF155" s="33"/>
      <c r="AG155" s="31">
        <f t="shared" si="460"/>
        <v>120000000</v>
      </c>
      <c r="AH155" s="46"/>
      <c r="AI155" s="148">
        <f t="shared" si="461"/>
        <v>120000000</v>
      </c>
      <c r="AJ155" s="215">
        <f t="shared" si="462"/>
        <v>120000000</v>
      </c>
      <c r="AK155" s="31">
        <v>0</v>
      </c>
      <c r="AL155" s="384">
        <v>120000000</v>
      </c>
      <c r="AM155" s="384">
        <v>0</v>
      </c>
      <c r="AN155" s="384">
        <v>0</v>
      </c>
      <c r="AO155" s="385">
        <v>0</v>
      </c>
      <c r="AP155" s="62">
        <v>0</v>
      </c>
      <c r="AQ155" s="62"/>
      <c r="AR155" s="62"/>
      <c r="AS155" s="62"/>
      <c r="AT155" s="62"/>
      <c r="AU155" s="194"/>
      <c r="AV155" s="63"/>
      <c r="AW155" s="37">
        <f t="shared" si="469"/>
        <v>120000000</v>
      </c>
      <c r="AX155" s="31">
        <v>0</v>
      </c>
      <c r="AY155" s="44">
        <v>0</v>
      </c>
      <c r="AZ155" s="39">
        <v>120000000</v>
      </c>
      <c r="BA155" s="39">
        <v>0</v>
      </c>
      <c r="BB155" s="39">
        <v>0</v>
      </c>
      <c r="BC155" s="39">
        <v>0</v>
      </c>
      <c r="BD155" s="39"/>
      <c r="BE155" s="39"/>
      <c r="BF155" s="39"/>
      <c r="BG155" s="39"/>
      <c r="BH155" s="39"/>
      <c r="BI155" s="36"/>
      <c r="BJ155" s="31">
        <f t="shared" si="463"/>
        <v>120000000</v>
      </c>
      <c r="BK155" s="35">
        <v>0</v>
      </c>
      <c r="BL155" s="39">
        <v>0</v>
      </c>
      <c r="BM155" s="39">
        <v>0</v>
      </c>
      <c r="BN155" s="39">
        <v>0</v>
      </c>
      <c r="BO155" s="36">
        <v>2201129</v>
      </c>
      <c r="BP155" s="39">
        <v>0</v>
      </c>
      <c r="BQ155" s="59"/>
      <c r="BR155" s="44"/>
      <c r="BS155" s="40"/>
      <c r="BT155" s="40"/>
      <c r="BU155" s="39"/>
      <c r="BV155" s="36"/>
      <c r="BW155" s="31">
        <f t="shared" si="464"/>
        <v>2201129</v>
      </c>
      <c r="BX155" s="237">
        <v>0</v>
      </c>
      <c r="BY155" s="237">
        <v>0</v>
      </c>
      <c r="BZ155" s="237">
        <v>0</v>
      </c>
      <c r="CA155" s="237">
        <v>0</v>
      </c>
      <c r="CB155" s="237">
        <v>0</v>
      </c>
      <c r="CC155" s="39">
        <v>2201129</v>
      </c>
      <c r="CD155" s="40"/>
      <c r="CE155" s="40"/>
      <c r="CF155" s="40"/>
      <c r="CG155" s="40"/>
      <c r="CH155" s="39"/>
      <c r="CI155" s="36"/>
      <c r="CJ155" s="31">
        <f t="shared" si="465"/>
        <v>2201129</v>
      </c>
      <c r="CK155" s="44">
        <f t="shared" si="413"/>
        <v>0</v>
      </c>
      <c r="CL155" s="39">
        <f t="shared" si="466"/>
        <v>0</v>
      </c>
      <c r="CM155" s="39">
        <f t="shared" si="467"/>
        <v>117798871</v>
      </c>
      <c r="CN155" s="39">
        <f t="shared" si="468"/>
        <v>0</v>
      </c>
      <c r="CO155" s="429">
        <f t="shared" si="389"/>
        <v>1</v>
      </c>
      <c r="CP155" s="430">
        <f t="shared" si="390"/>
        <v>1</v>
      </c>
    </row>
    <row r="156" spans="1:94" s="30" customFormat="1" outlineLevel="2">
      <c r="A156" s="529" t="s">
        <v>775</v>
      </c>
      <c r="B156" s="195" t="s">
        <v>393</v>
      </c>
      <c r="C156" s="197">
        <v>10</v>
      </c>
      <c r="D156" s="196" t="s">
        <v>103</v>
      </c>
      <c r="E156" s="31">
        <v>140000000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39">
        <f t="shared" si="459"/>
        <v>0</v>
      </c>
      <c r="AE156" s="39">
        <f t="shared" si="459"/>
        <v>0</v>
      </c>
      <c r="AF156" s="33"/>
      <c r="AG156" s="31">
        <f t="shared" si="460"/>
        <v>140000000</v>
      </c>
      <c r="AH156" s="46"/>
      <c r="AI156" s="148">
        <f t="shared" si="461"/>
        <v>140000000</v>
      </c>
      <c r="AJ156" s="215">
        <f t="shared" si="462"/>
        <v>140000000</v>
      </c>
      <c r="AK156" s="31">
        <v>0</v>
      </c>
      <c r="AL156" s="384">
        <v>140000000</v>
      </c>
      <c r="AM156" s="384">
        <v>0</v>
      </c>
      <c r="AN156" s="384">
        <v>0</v>
      </c>
      <c r="AO156" s="385">
        <v>0</v>
      </c>
      <c r="AP156" s="62">
        <v>0</v>
      </c>
      <c r="AQ156" s="62"/>
      <c r="AR156" s="62"/>
      <c r="AS156" s="62"/>
      <c r="AT156" s="62"/>
      <c r="AU156" s="194"/>
      <c r="AV156" s="63"/>
      <c r="AW156" s="37">
        <f t="shared" si="469"/>
        <v>140000000</v>
      </c>
      <c r="AX156" s="31">
        <v>0</v>
      </c>
      <c r="AY156" s="44">
        <v>0</v>
      </c>
      <c r="AZ156" s="39">
        <v>0</v>
      </c>
      <c r="BA156" s="39">
        <v>0</v>
      </c>
      <c r="BB156" s="39">
        <v>8540587</v>
      </c>
      <c r="BC156" s="39">
        <v>31344913</v>
      </c>
      <c r="BD156" s="39"/>
      <c r="BE156" s="39"/>
      <c r="BF156" s="39"/>
      <c r="BG156" s="39"/>
      <c r="BH156" s="39"/>
      <c r="BI156" s="36"/>
      <c r="BJ156" s="31">
        <f t="shared" si="463"/>
        <v>39885500</v>
      </c>
      <c r="BK156" s="35">
        <v>0</v>
      </c>
      <c r="BL156" s="35">
        <v>0</v>
      </c>
      <c r="BM156" s="35">
        <v>0</v>
      </c>
      <c r="BN156" s="35">
        <v>0</v>
      </c>
      <c r="BO156" s="32">
        <v>0</v>
      </c>
      <c r="BP156" s="39">
        <v>12699900</v>
      </c>
      <c r="BQ156" s="59"/>
      <c r="BR156" s="44"/>
      <c r="BS156" s="40"/>
      <c r="BT156" s="40"/>
      <c r="BU156" s="39"/>
      <c r="BV156" s="36"/>
      <c r="BW156" s="31">
        <f t="shared" si="464"/>
        <v>12699900</v>
      </c>
      <c r="BX156" s="237">
        <v>0</v>
      </c>
      <c r="BY156" s="237">
        <v>0</v>
      </c>
      <c r="BZ156" s="237">
        <v>0</v>
      </c>
      <c r="CA156" s="237">
        <v>0</v>
      </c>
      <c r="CB156" s="237">
        <v>0</v>
      </c>
      <c r="CC156" s="39">
        <v>2770132</v>
      </c>
      <c r="CD156" s="40"/>
      <c r="CE156" s="40"/>
      <c r="CF156" s="40"/>
      <c r="CG156" s="40"/>
      <c r="CH156" s="39"/>
      <c r="CI156" s="36"/>
      <c r="CJ156" s="31">
        <f t="shared" si="465"/>
        <v>2770132</v>
      </c>
      <c r="CK156" s="44">
        <f t="shared" si="413"/>
        <v>0</v>
      </c>
      <c r="CL156" s="39">
        <f t="shared" si="466"/>
        <v>100114500</v>
      </c>
      <c r="CM156" s="39">
        <f t="shared" si="467"/>
        <v>27185600</v>
      </c>
      <c r="CN156" s="39">
        <f t="shared" si="468"/>
        <v>9929768</v>
      </c>
      <c r="CO156" s="429">
        <f t="shared" si="389"/>
        <v>1</v>
      </c>
      <c r="CP156" s="430">
        <f t="shared" si="390"/>
        <v>0.28489642857142855</v>
      </c>
    </row>
    <row r="157" spans="1:94" s="30" customFormat="1" ht="36" outlineLevel="2">
      <c r="A157" s="529" t="s">
        <v>776</v>
      </c>
      <c r="B157" s="195" t="s">
        <v>394</v>
      </c>
      <c r="C157" s="197">
        <v>10</v>
      </c>
      <c r="D157" s="196" t="s">
        <v>363</v>
      </c>
      <c r="E157" s="31">
        <v>70000000</v>
      </c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39">
        <f t="shared" si="459"/>
        <v>0</v>
      </c>
      <c r="AE157" s="39">
        <f t="shared" si="459"/>
        <v>0</v>
      </c>
      <c r="AF157" s="33"/>
      <c r="AG157" s="31">
        <f t="shared" si="460"/>
        <v>70000000</v>
      </c>
      <c r="AH157" s="46"/>
      <c r="AI157" s="148">
        <f t="shared" si="461"/>
        <v>0</v>
      </c>
      <c r="AJ157" s="215">
        <f t="shared" si="462"/>
        <v>70000000</v>
      </c>
      <c r="AK157" s="31">
        <v>0</v>
      </c>
      <c r="AL157" s="384">
        <v>0</v>
      </c>
      <c r="AM157" s="384">
        <v>0</v>
      </c>
      <c r="AN157" s="384">
        <v>0</v>
      </c>
      <c r="AO157" s="385">
        <v>0</v>
      </c>
      <c r="AP157" s="62">
        <v>0</v>
      </c>
      <c r="AQ157" s="62"/>
      <c r="AR157" s="62"/>
      <c r="AS157" s="62"/>
      <c r="AT157" s="62"/>
      <c r="AU157" s="194"/>
      <c r="AV157" s="63"/>
      <c r="AW157" s="37">
        <f t="shared" si="469"/>
        <v>0</v>
      </c>
      <c r="AX157" s="31">
        <v>0</v>
      </c>
      <c r="AY157" s="31">
        <v>0</v>
      </c>
      <c r="AZ157" s="31">
        <v>0</v>
      </c>
      <c r="BA157" s="31">
        <v>0</v>
      </c>
      <c r="BB157" s="31">
        <v>0</v>
      </c>
      <c r="BC157" s="39">
        <v>0</v>
      </c>
      <c r="BD157" s="39"/>
      <c r="BE157" s="39"/>
      <c r="BF157" s="39"/>
      <c r="BG157" s="39"/>
      <c r="BH157" s="39"/>
      <c r="BI157" s="36"/>
      <c r="BJ157" s="31">
        <f t="shared" si="463"/>
        <v>0</v>
      </c>
      <c r="BK157" s="35">
        <v>0</v>
      </c>
      <c r="BL157" s="35">
        <v>0</v>
      </c>
      <c r="BM157" s="35">
        <v>0</v>
      </c>
      <c r="BN157" s="35">
        <v>0</v>
      </c>
      <c r="BO157" s="32">
        <v>0</v>
      </c>
      <c r="BP157" s="39">
        <v>0</v>
      </c>
      <c r="BQ157" s="59"/>
      <c r="BR157" s="44"/>
      <c r="BS157" s="40"/>
      <c r="BT157" s="40"/>
      <c r="BU157" s="39"/>
      <c r="BV157" s="36"/>
      <c r="BW157" s="31">
        <f t="shared" si="464"/>
        <v>0</v>
      </c>
      <c r="BX157" s="237">
        <v>0</v>
      </c>
      <c r="BY157" s="237">
        <v>0</v>
      </c>
      <c r="BZ157" s="237">
        <v>0</v>
      </c>
      <c r="CA157" s="237">
        <v>0</v>
      </c>
      <c r="CB157" s="237">
        <v>0</v>
      </c>
      <c r="CC157" s="39">
        <v>0</v>
      </c>
      <c r="CD157" s="40"/>
      <c r="CE157" s="40"/>
      <c r="CF157" s="40"/>
      <c r="CG157" s="40"/>
      <c r="CH157" s="39"/>
      <c r="CI157" s="36"/>
      <c r="CJ157" s="31">
        <f t="shared" si="465"/>
        <v>0</v>
      </c>
      <c r="CK157" s="44">
        <f t="shared" si="413"/>
        <v>70000000</v>
      </c>
      <c r="CL157" s="39">
        <f t="shared" si="466"/>
        <v>0</v>
      </c>
      <c r="CM157" s="39">
        <f t="shared" si="467"/>
        <v>0</v>
      </c>
      <c r="CN157" s="39">
        <f t="shared" si="468"/>
        <v>0</v>
      </c>
      <c r="CO157" s="429">
        <f t="shared" si="389"/>
        <v>0</v>
      </c>
      <c r="CP157" s="430">
        <f t="shared" si="390"/>
        <v>0</v>
      </c>
    </row>
    <row r="158" spans="1:94" s="30" customFormat="1" outlineLevel="2">
      <c r="A158" s="531" t="s">
        <v>777</v>
      </c>
      <c r="B158" s="195" t="s">
        <v>395</v>
      </c>
      <c r="C158" s="197">
        <v>10</v>
      </c>
      <c r="D158" s="196" t="s">
        <v>364</v>
      </c>
      <c r="E158" s="31">
        <v>405300000</v>
      </c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39">
        <f t="shared" si="459"/>
        <v>0</v>
      </c>
      <c r="AE158" s="39">
        <f t="shared" si="459"/>
        <v>0</v>
      </c>
      <c r="AF158" s="33"/>
      <c r="AG158" s="31">
        <f t="shared" ref="AG158" si="470">+E158-AD158+AE158+AF158</f>
        <v>405300000</v>
      </c>
      <c r="AH158" s="46">
        <v>323000000</v>
      </c>
      <c r="AI158" s="148">
        <f t="shared" ref="AI158" si="471">+AH158+AW158</f>
        <v>326859460</v>
      </c>
      <c r="AJ158" s="215">
        <f t="shared" si="462"/>
        <v>82300000</v>
      </c>
      <c r="AK158" s="31">
        <v>0</v>
      </c>
      <c r="AL158" s="384">
        <v>0</v>
      </c>
      <c r="AM158" s="384">
        <v>0</v>
      </c>
      <c r="AN158" s="384">
        <v>0</v>
      </c>
      <c r="AO158" s="385">
        <v>3859460</v>
      </c>
      <c r="AP158" s="62">
        <v>0</v>
      </c>
      <c r="AQ158" s="62"/>
      <c r="AR158" s="62"/>
      <c r="AS158" s="62"/>
      <c r="AT158" s="62"/>
      <c r="AU158" s="194"/>
      <c r="AV158" s="63"/>
      <c r="AW158" s="37">
        <f t="shared" ref="AW158" si="472">+SUM(AK158:AV158)</f>
        <v>3859460</v>
      </c>
      <c r="AX158" s="31">
        <v>0</v>
      </c>
      <c r="AY158" s="44">
        <v>0</v>
      </c>
      <c r="AZ158" s="39">
        <v>0</v>
      </c>
      <c r="BA158" s="39">
        <v>0</v>
      </c>
      <c r="BB158" s="39">
        <v>3859460</v>
      </c>
      <c r="BC158" s="39">
        <v>0</v>
      </c>
      <c r="BD158" s="39"/>
      <c r="BE158" s="39"/>
      <c r="BF158" s="39"/>
      <c r="BG158" s="39"/>
      <c r="BH158" s="39"/>
      <c r="BI158" s="36"/>
      <c r="BJ158" s="31">
        <f t="shared" ref="BJ158" si="473">+SUM(AX158:BI158)</f>
        <v>3859460</v>
      </c>
      <c r="BK158" s="35">
        <v>0</v>
      </c>
      <c r="BL158" s="39">
        <v>0</v>
      </c>
      <c r="BM158" s="39">
        <v>0</v>
      </c>
      <c r="BN158" s="39">
        <v>0</v>
      </c>
      <c r="BO158" s="36">
        <v>3859460</v>
      </c>
      <c r="BP158" s="39">
        <v>0</v>
      </c>
      <c r="BQ158" s="59"/>
      <c r="BR158" s="44"/>
      <c r="BS158" s="40"/>
      <c r="BT158" s="40"/>
      <c r="BU158" s="39"/>
      <c r="BV158" s="36"/>
      <c r="BW158" s="31">
        <f t="shared" si="464"/>
        <v>3859460</v>
      </c>
      <c r="BX158" s="237">
        <v>0</v>
      </c>
      <c r="BY158" s="237">
        <v>0</v>
      </c>
      <c r="BZ158" s="237">
        <v>0</v>
      </c>
      <c r="CA158" s="237">
        <v>0</v>
      </c>
      <c r="CB158" s="237">
        <v>0</v>
      </c>
      <c r="CC158" s="39">
        <v>3859460</v>
      </c>
      <c r="CD158" s="40"/>
      <c r="CE158" s="40"/>
      <c r="CF158" s="40"/>
      <c r="CG158" s="40"/>
      <c r="CH158" s="39"/>
      <c r="CI158" s="36"/>
      <c r="CJ158" s="31">
        <f t="shared" si="465"/>
        <v>3859460</v>
      </c>
      <c r="CK158" s="44">
        <f t="shared" si="413"/>
        <v>78440540</v>
      </c>
      <c r="CL158" s="39">
        <f t="shared" si="466"/>
        <v>0</v>
      </c>
      <c r="CM158" s="39">
        <f t="shared" si="467"/>
        <v>0</v>
      </c>
      <c r="CN158" s="39">
        <f t="shared" si="468"/>
        <v>0</v>
      </c>
      <c r="CO158" s="429">
        <f t="shared" si="389"/>
        <v>4.6895018226002429E-2</v>
      </c>
      <c r="CP158" s="430">
        <f t="shared" si="390"/>
        <v>4.6895018226002429E-2</v>
      </c>
    </row>
    <row r="159" spans="1:94" s="27" customFormat="1" ht="64.5" customHeight="1" outlineLevel="1">
      <c r="A159" s="155"/>
      <c r="B159" s="438" t="s">
        <v>396</v>
      </c>
      <c r="C159" s="439" t="s">
        <v>84</v>
      </c>
      <c r="D159" s="285" t="s">
        <v>354</v>
      </c>
      <c r="E159" s="440">
        <f>+E160</f>
        <v>3500000000</v>
      </c>
      <c r="F159" s="440">
        <f t="shared" ref="F159:BQ159" si="474">+F160</f>
        <v>0</v>
      </c>
      <c r="G159" s="440">
        <f t="shared" si="474"/>
        <v>0</v>
      </c>
      <c r="H159" s="440">
        <f t="shared" si="474"/>
        <v>0</v>
      </c>
      <c r="I159" s="440">
        <f t="shared" si="474"/>
        <v>0</v>
      </c>
      <c r="J159" s="440">
        <f t="shared" si="474"/>
        <v>0</v>
      </c>
      <c r="K159" s="440">
        <f t="shared" si="474"/>
        <v>0</v>
      </c>
      <c r="L159" s="440">
        <f t="shared" si="474"/>
        <v>0</v>
      </c>
      <c r="M159" s="440">
        <f t="shared" si="474"/>
        <v>0</v>
      </c>
      <c r="N159" s="440">
        <f t="shared" si="474"/>
        <v>252152000</v>
      </c>
      <c r="O159" s="440">
        <f t="shared" si="474"/>
        <v>252152000</v>
      </c>
      <c r="P159" s="440">
        <f t="shared" si="474"/>
        <v>0</v>
      </c>
      <c r="Q159" s="440">
        <f t="shared" si="474"/>
        <v>0</v>
      </c>
      <c r="R159" s="440">
        <f t="shared" si="474"/>
        <v>0</v>
      </c>
      <c r="S159" s="440">
        <f t="shared" si="474"/>
        <v>0</v>
      </c>
      <c r="T159" s="440">
        <f t="shared" si="474"/>
        <v>0</v>
      </c>
      <c r="U159" s="440">
        <f t="shared" si="474"/>
        <v>0</v>
      </c>
      <c r="V159" s="440">
        <f t="shared" si="474"/>
        <v>0</v>
      </c>
      <c r="W159" s="440">
        <f t="shared" si="474"/>
        <v>0</v>
      </c>
      <c r="X159" s="440">
        <f t="shared" si="474"/>
        <v>0</v>
      </c>
      <c r="Y159" s="440">
        <f t="shared" si="474"/>
        <v>0</v>
      </c>
      <c r="Z159" s="440">
        <f t="shared" si="474"/>
        <v>0</v>
      </c>
      <c r="AA159" s="440">
        <f t="shared" si="474"/>
        <v>0</v>
      </c>
      <c r="AB159" s="440">
        <f t="shared" si="474"/>
        <v>0</v>
      </c>
      <c r="AC159" s="440">
        <f t="shared" si="474"/>
        <v>0</v>
      </c>
      <c r="AD159" s="440">
        <f t="shared" si="474"/>
        <v>252152000</v>
      </c>
      <c r="AE159" s="440">
        <f t="shared" si="474"/>
        <v>252152000</v>
      </c>
      <c r="AF159" s="441">
        <f t="shared" si="474"/>
        <v>0</v>
      </c>
      <c r="AG159" s="442">
        <f t="shared" si="474"/>
        <v>3500000000</v>
      </c>
      <c r="AH159" s="440">
        <f t="shared" si="474"/>
        <v>1000000000</v>
      </c>
      <c r="AI159" s="440">
        <f t="shared" si="474"/>
        <v>2864366881</v>
      </c>
      <c r="AJ159" s="440">
        <f t="shared" si="474"/>
        <v>2500000000</v>
      </c>
      <c r="AK159" s="440">
        <f t="shared" si="474"/>
        <v>650000000</v>
      </c>
      <c r="AL159" s="440">
        <f t="shared" si="474"/>
        <v>386800214</v>
      </c>
      <c r="AM159" s="440">
        <f t="shared" si="474"/>
        <v>240558667</v>
      </c>
      <c r="AN159" s="440">
        <f t="shared" si="474"/>
        <v>420000000</v>
      </c>
      <c r="AO159" s="440">
        <f t="shared" si="474"/>
        <v>167008000</v>
      </c>
      <c r="AP159" s="440">
        <f t="shared" si="474"/>
        <v>0</v>
      </c>
      <c r="AQ159" s="440">
        <f t="shared" si="474"/>
        <v>0</v>
      </c>
      <c r="AR159" s="440">
        <f t="shared" si="474"/>
        <v>0</v>
      </c>
      <c r="AS159" s="440">
        <f t="shared" si="474"/>
        <v>0</v>
      </c>
      <c r="AT159" s="440">
        <f t="shared" si="474"/>
        <v>0</v>
      </c>
      <c r="AU159" s="440">
        <f t="shared" si="474"/>
        <v>0</v>
      </c>
      <c r="AV159" s="440">
        <f t="shared" si="474"/>
        <v>0</v>
      </c>
      <c r="AW159" s="440">
        <f t="shared" si="474"/>
        <v>1864366881</v>
      </c>
      <c r="AX159" s="440">
        <f t="shared" si="474"/>
        <v>0</v>
      </c>
      <c r="AY159" s="440">
        <f t="shared" si="474"/>
        <v>18185567</v>
      </c>
      <c r="AZ159" s="440">
        <f t="shared" si="474"/>
        <v>484117084</v>
      </c>
      <c r="BA159" s="440">
        <f t="shared" si="474"/>
        <v>175387074</v>
      </c>
      <c r="BB159" s="440">
        <f t="shared" si="474"/>
        <v>605613985</v>
      </c>
      <c r="BC159" s="440">
        <f t="shared" si="474"/>
        <v>125463622</v>
      </c>
      <c r="BD159" s="440">
        <f t="shared" si="474"/>
        <v>0</v>
      </c>
      <c r="BE159" s="440">
        <f t="shared" si="474"/>
        <v>0</v>
      </c>
      <c r="BF159" s="440">
        <f t="shared" si="474"/>
        <v>0</v>
      </c>
      <c r="BG159" s="440">
        <f t="shared" si="474"/>
        <v>0</v>
      </c>
      <c r="BH159" s="440">
        <f t="shared" si="474"/>
        <v>0</v>
      </c>
      <c r="BI159" s="440">
        <f t="shared" si="474"/>
        <v>0</v>
      </c>
      <c r="BJ159" s="440">
        <f t="shared" si="474"/>
        <v>1408767332</v>
      </c>
      <c r="BK159" s="440">
        <f t="shared" si="474"/>
        <v>0</v>
      </c>
      <c r="BL159" s="440">
        <f t="shared" si="474"/>
        <v>4930974</v>
      </c>
      <c r="BM159" s="440">
        <f t="shared" si="474"/>
        <v>27995522</v>
      </c>
      <c r="BN159" s="440">
        <f t="shared" si="474"/>
        <v>19644292</v>
      </c>
      <c r="BO159" s="440">
        <f t="shared" si="474"/>
        <v>57129310</v>
      </c>
      <c r="BP159" s="434">
        <f t="shared" si="474"/>
        <v>183730664</v>
      </c>
      <c r="BQ159" s="440">
        <f t="shared" si="474"/>
        <v>0</v>
      </c>
      <c r="BR159" s="440">
        <f t="shared" ref="BR159:CN159" si="475">+BR160</f>
        <v>0</v>
      </c>
      <c r="BS159" s="440">
        <f t="shared" si="475"/>
        <v>0</v>
      </c>
      <c r="BT159" s="440">
        <f t="shared" si="475"/>
        <v>0</v>
      </c>
      <c r="BU159" s="440">
        <f t="shared" si="475"/>
        <v>0</v>
      </c>
      <c r="BV159" s="440">
        <f t="shared" si="475"/>
        <v>0</v>
      </c>
      <c r="BW159" s="440">
        <f t="shared" si="475"/>
        <v>293430762</v>
      </c>
      <c r="BX159" s="440">
        <f t="shared" si="475"/>
        <v>0</v>
      </c>
      <c r="BY159" s="440">
        <f t="shared" si="475"/>
        <v>4569798</v>
      </c>
      <c r="BZ159" s="440">
        <f t="shared" si="475"/>
        <v>23365825</v>
      </c>
      <c r="CA159" s="440">
        <f t="shared" si="475"/>
        <v>21519636</v>
      </c>
      <c r="CB159" s="440">
        <f t="shared" si="475"/>
        <v>50631280</v>
      </c>
      <c r="CC159" s="440">
        <f t="shared" si="475"/>
        <v>176193107</v>
      </c>
      <c r="CD159" s="440">
        <f t="shared" si="475"/>
        <v>0</v>
      </c>
      <c r="CE159" s="440">
        <f t="shared" si="475"/>
        <v>0</v>
      </c>
      <c r="CF159" s="440">
        <f t="shared" si="475"/>
        <v>0</v>
      </c>
      <c r="CG159" s="440">
        <f t="shared" si="475"/>
        <v>0</v>
      </c>
      <c r="CH159" s="440">
        <f t="shared" si="475"/>
        <v>0</v>
      </c>
      <c r="CI159" s="440">
        <f t="shared" si="475"/>
        <v>0</v>
      </c>
      <c r="CJ159" s="440">
        <f t="shared" si="475"/>
        <v>276279646</v>
      </c>
      <c r="CK159" s="440">
        <f t="shared" si="475"/>
        <v>635633119</v>
      </c>
      <c r="CL159" s="440">
        <f t="shared" si="475"/>
        <v>455599549</v>
      </c>
      <c r="CM159" s="440">
        <f t="shared" si="475"/>
        <v>1115336570</v>
      </c>
      <c r="CN159" s="440">
        <f t="shared" si="475"/>
        <v>17151116</v>
      </c>
      <c r="CO159" s="450">
        <f t="shared" si="389"/>
        <v>0.74574675239999999</v>
      </c>
      <c r="CP159" s="450">
        <f t="shared" si="390"/>
        <v>0.56350693279999997</v>
      </c>
    </row>
    <row r="160" spans="1:94" s="27" customFormat="1" ht="21" customHeight="1" outlineLevel="1">
      <c r="A160" s="529"/>
      <c r="B160" s="205" t="s">
        <v>397</v>
      </c>
      <c r="C160" s="206">
        <v>10</v>
      </c>
      <c r="D160" s="207" t="s">
        <v>360</v>
      </c>
      <c r="E160" s="208">
        <f>+SUM(E161:E166)</f>
        <v>3500000000</v>
      </c>
      <c r="F160" s="208">
        <f t="shared" ref="F160:BQ160" si="476">+SUM(F161:F166)</f>
        <v>0</v>
      </c>
      <c r="G160" s="208">
        <f t="shared" si="476"/>
        <v>0</v>
      </c>
      <c r="H160" s="208">
        <f t="shared" si="476"/>
        <v>0</v>
      </c>
      <c r="I160" s="208">
        <f t="shared" si="476"/>
        <v>0</v>
      </c>
      <c r="J160" s="208">
        <f t="shared" si="476"/>
        <v>0</v>
      </c>
      <c r="K160" s="208">
        <f t="shared" si="476"/>
        <v>0</v>
      </c>
      <c r="L160" s="208">
        <f t="shared" si="476"/>
        <v>0</v>
      </c>
      <c r="M160" s="208">
        <f t="shared" si="476"/>
        <v>0</v>
      </c>
      <c r="N160" s="208">
        <f t="shared" si="476"/>
        <v>252152000</v>
      </c>
      <c r="O160" s="208">
        <f t="shared" si="476"/>
        <v>252152000</v>
      </c>
      <c r="P160" s="208">
        <f t="shared" si="476"/>
        <v>0</v>
      </c>
      <c r="Q160" s="208">
        <f t="shared" si="476"/>
        <v>0</v>
      </c>
      <c r="R160" s="208">
        <f t="shared" si="476"/>
        <v>0</v>
      </c>
      <c r="S160" s="208">
        <f t="shared" si="476"/>
        <v>0</v>
      </c>
      <c r="T160" s="208">
        <f t="shared" si="476"/>
        <v>0</v>
      </c>
      <c r="U160" s="208">
        <f t="shared" si="476"/>
        <v>0</v>
      </c>
      <c r="V160" s="208">
        <f t="shared" si="476"/>
        <v>0</v>
      </c>
      <c r="W160" s="208">
        <f t="shared" si="476"/>
        <v>0</v>
      </c>
      <c r="X160" s="208">
        <f t="shared" si="476"/>
        <v>0</v>
      </c>
      <c r="Y160" s="208">
        <f t="shared" si="476"/>
        <v>0</v>
      </c>
      <c r="Z160" s="208">
        <f t="shared" si="476"/>
        <v>0</v>
      </c>
      <c r="AA160" s="208">
        <f t="shared" si="476"/>
        <v>0</v>
      </c>
      <c r="AB160" s="208">
        <f t="shared" si="476"/>
        <v>0</v>
      </c>
      <c r="AC160" s="208">
        <f t="shared" si="476"/>
        <v>0</v>
      </c>
      <c r="AD160" s="208">
        <f t="shared" si="476"/>
        <v>252152000</v>
      </c>
      <c r="AE160" s="208">
        <f t="shared" si="476"/>
        <v>252152000</v>
      </c>
      <c r="AF160" s="216">
        <f t="shared" si="476"/>
        <v>0</v>
      </c>
      <c r="AG160" s="234">
        <f t="shared" si="476"/>
        <v>3500000000</v>
      </c>
      <c r="AH160" s="208">
        <f t="shared" si="476"/>
        <v>1000000000</v>
      </c>
      <c r="AI160" s="208">
        <f t="shared" si="476"/>
        <v>2864366881</v>
      </c>
      <c r="AJ160" s="208">
        <f t="shared" si="476"/>
        <v>2500000000</v>
      </c>
      <c r="AK160" s="208">
        <f t="shared" si="476"/>
        <v>650000000</v>
      </c>
      <c r="AL160" s="208">
        <f t="shared" si="476"/>
        <v>386800214</v>
      </c>
      <c r="AM160" s="208">
        <f t="shared" si="476"/>
        <v>240558667</v>
      </c>
      <c r="AN160" s="208">
        <f t="shared" si="476"/>
        <v>420000000</v>
      </c>
      <c r="AO160" s="208">
        <f t="shared" si="476"/>
        <v>167008000</v>
      </c>
      <c r="AP160" s="208">
        <f t="shared" si="476"/>
        <v>0</v>
      </c>
      <c r="AQ160" s="208">
        <f t="shared" si="476"/>
        <v>0</v>
      </c>
      <c r="AR160" s="208">
        <f t="shared" si="476"/>
        <v>0</v>
      </c>
      <c r="AS160" s="208">
        <f t="shared" si="476"/>
        <v>0</v>
      </c>
      <c r="AT160" s="208">
        <f t="shared" si="476"/>
        <v>0</v>
      </c>
      <c r="AU160" s="208">
        <f t="shared" si="476"/>
        <v>0</v>
      </c>
      <c r="AV160" s="208">
        <f t="shared" si="476"/>
        <v>0</v>
      </c>
      <c r="AW160" s="208">
        <f t="shared" si="476"/>
        <v>1864366881</v>
      </c>
      <c r="AX160" s="208">
        <f t="shared" si="476"/>
        <v>0</v>
      </c>
      <c r="AY160" s="208">
        <f t="shared" si="476"/>
        <v>18185567</v>
      </c>
      <c r="AZ160" s="208">
        <f t="shared" si="476"/>
        <v>484117084</v>
      </c>
      <c r="BA160" s="208">
        <f t="shared" si="476"/>
        <v>175387074</v>
      </c>
      <c r="BB160" s="208">
        <f t="shared" si="476"/>
        <v>605613985</v>
      </c>
      <c r="BC160" s="208">
        <f t="shared" si="476"/>
        <v>125463622</v>
      </c>
      <c r="BD160" s="208">
        <f t="shared" si="476"/>
        <v>0</v>
      </c>
      <c r="BE160" s="208">
        <f t="shared" si="476"/>
        <v>0</v>
      </c>
      <c r="BF160" s="208">
        <f t="shared" si="476"/>
        <v>0</v>
      </c>
      <c r="BG160" s="208">
        <f t="shared" si="476"/>
        <v>0</v>
      </c>
      <c r="BH160" s="208">
        <f t="shared" si="476"/>
        <v>0</v>
      </c>
      <c r="BI160" s="208">
        <f t="shared" si="476"/>
        <v>0</v>
      </c>
      <c r="BJ160" s="208">
        <f t="shared" si="476"/>
        <v>1408767332</v>
      </c>
      <c r="BK160" s="216">
        <f t="shared" si="476"/>
        <v>0</v>
      </c>
      <c r="BL160" s="217">
        <f t="shared" si="476"/>
        <v>4930974</v>
      </c>
      <c r="BM160" s="217">
        <f t="shared" si="476"/>
        <v>27995522</v>
      </c>
      <c r="BN160" s="217">
        <f t="shared" si="476"/>
        <v>19644292</v>
      </c>
      <c r="BO160" s="217">
        <f t="shared" si="476"/>
        <v>57129310</v>
      </c>
      <c r="BP160" s="535">
        <f t="shared" si="476"/>
        <v>183730664</v>
      </c>
      <c r="BQ160" s="217">
        <f t="shared" si="476"/>
        <v>0</v>
      </c>
      <c r="BR160" s="208">
        <f t="shared" ref="BR160:CN160" si="477">+SUM(BR161:BR166)</f>
        <v>0</v>
      </c>
      <c r="BS160" s="208">
        <f t="shared" si="477"/>
        <v>0</v>
      </c>
      <c r="BT160" s="208">
        <f t="shared" si="477"/>
        <v>0</v>
      </c>
      <c r="BU160" s="208">
        <f t="shared" si="477"/>
        <v>0</v>
      </c>
      <c r="BV160" s="208">
        <f t="shared" si="477"/>
        <v>0</v>
      </c>
      <c r="BW160" s="208">
        <f t="shared" si="477"/>
        <v>293430762</v>
      </c>
      <c r="BX160" s="208">
        <f t="shared" si="477"/>
        <v>0</v>
      </c>
      <c r="BY160" s="208">
        <f t="shared" si="477"/>
        <v>4569798</v>
      </c>
      <c r="BZ160" s="208">
        <f t="shared" si="477"/>
        <v>23365825</v>
      </c>
      <c r="CA160" s="208">
        <f t="shared" si="477"/>
        <v>21519636</v>
      </c>
      <c r="CB160" s="208">
        <f t="shared" si="477"/>
        <v>50631280</v>
      </c>
      <c r="CC160" s="208">
        <f t="shared" si="477"/>
        <v>176193107</v>
      </c>
      <c r="CD160" s="208">
        <f t="shared" si="477"/>
        <v>0</v>
      </c>
      <c r="CE160" s="208">
        <f t="shared" si="477"/>
        <v>0</v>
      </c>
      <c r="CF160" s="208">
        <f t="shared" si="477"/>
        <v>0</v>
      </c>
      <c r="CG160" s="208">
        <f t="shared" si="477"/>
        <v>0</v>
      </c>
      <c r="CH160" s="208">
        <f t="shared" si="477"/>
        <v>0</v>
      </c>
      <c r="CI160" s="208">
        <f t="shared" si="477"/>
        <v>0</v>
      </c>
      <c r="CJ160" s="208">
        <f t="shared" si="477"/>
        <v>276279646</v>
      </c>
      <c r="CK160" s="208">
        <f t="shared" si="477"/>
        <v>635633119</v>
      </c>
      <c r="CL160" s="208">
        <f t="shared" si="477"/>
        <v>455599549</v>
      </c>
      <c r="CM160" s="208">
        <f t="shared" si="477"/>
        <v>1115336570</v>
      </c>
      <c r="CN160" s="208">
        <f t="shared" si="477"/>
        <v>17151116</v>
      </c>
      <c r="CO160" s="451">
        <f t="shared" si="389"/>
        <v>0.74574675239999999</v>
      </c>
      <c r="CP160" s="451">
        <f t="shared" si="390"/>
        <v>0.56350693279999997</v>
      </c>
    </row>
    <row r="161" spans="1:94" s="27" customFormat="1" ht="36" outlineLevel="2">
      <c r="A161" s="529" t="s">
        <v>778</v>
      </c>
      <c r="B161" s="195" t="s">
        <v>398</v>
      </c>
      <c r="C161" s="117">
        <v>10</v>
      </c>
      <c r="D161" s="199" t="s">
        <v>366</v>
      </c>
      <c r="E161" s="31">
        <v>1252152000</v>
      </c>
      <c r="F161" s="119"/>
      <c r="G161" s="119"/>
      <c r="H161" s="119"/>
      <c r="I161" s="119"/>
      <c r="J161" s="119"/>
      <c r="K161" s="119"/>
      <c r="L161" s="119"/>
      <c r="M161" s="119"/>
      <c r="N161" s="119">
        <v>252152000</v>
      </c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39">
        <f t="shared" ref="AD161:AE166" si="478">+F161+H161+J161+L161+N161+P161+R161+T161+V161+X161+Z161+AB161</f>
        <v>252152000</v>
      </c>
      <c r="AE161" s="39">
        <f t="shared" si="478"/>
        <v>0</v>
      </c>
      <c r="AF161" s="124"/>
      <c r="AG161" s="31">
        <f t="shared" ref="AG161:AG166" si="479">+E161-AD161+AE161+AF161</f>
        <v>1000000000</v>
      </c>
      <c r="AH161" s="122"/>
      <c r="AI161" s="148">
        <f t="shared" ref="AI161:AI166" si="480">+AH161+AW161</f>
        <v>794366881</v>
      </c>
      <c r="AJ161" s="215">
        <f t="shared" ref="AJ161:AJ166" si="481">+AG161-AH161</f>
        <v>1000000000</v>
      </c>
      <c r="AK161" s="31">
        <v>0</v>
      </c>
      <c r="AL161" s="384">
        <v>386800214</v>
      </c>
      <c r="AM161" s="384">
        <v>240558667</v>
      </c>
      <c r="AN161" s="384">
        <v>0</v>
      </c>
      <c r="AO161" s="385">
        <v>167008000</v>
      </c>
      <c r="AP161" s="39">
        <v>0</v>
      </c>
      <c r="AQ161" s="39"/>
      <c r="AR161" s="39"/>
      <c r="AS161" s="39"/>
      <c r="AT161" s="39"/>
      <c r="AU161" s="39"/>
      <c r="AV161" s="36"/>
      <c r="AW161" s="37">
        <f t="shared" ref="AW161:AW166" si="482">+SUM(AK161:AV161)</f>
        <v>794366881</v>
      </c>
      <c r="AX161" s="31">
        <v>0</v>
      </c>
      <c r="AY161" s="31">
        <v>0</v>
      </c>
      <c r="AZ161" s="39">
        <v>210082214</v>
      </c>
      <c r="BA161" s="39">
        <v>155025734</v>
      </c>
      <c r="BB161" s="39">
        <v>133552000</v>
      </c>
      <c r="BC161" s="39">
        <v>72343200</v>
      </c>
      <c r="BD161" s="125"/>
      <c r="BE161" s="39"/>
      <c r="BF161" s="39"/>
      <c r="BG161" s="39"/>
      <c r="BH161" s="39"/>
      <c r="BI161" s="36"/>
      <c r="BJ161" s="31">
        <f t="shared" ref="BJ161:BJ166" si="483">+SUM(AX161:BI161)</f>
        <v>571003148</v>
      </c>
      <c r="BK161" s="35">
        <v>0</v>
      </c>
      <c r="BL161" s="39">
        <v>0</v>
      </c>
      <c r="BM161" s="39">
        <v>0</v>
      </c>
      <c r="BN161" s="39">
        <v>0</v>
      </c>
      <c r="BO161" s="36">
        <v>29919041</v>
      </c>
      <c r="BP161" s="39">
        <v>49267080</v>
      </c>
      <c r="BQ161" s="44"/>
      <c r="BR161" s="122"/>
      <c r="BS161" s="125"/>
      <c r="BT161" s="39"/>
      <c r="BU161" s="39"/>
      <c r="BV161" s="36"/>
      <c r="BW161" s="31">
        <f t="shared" ref="BW161:BW166" si="484">+SUM(BK161:BV161)</f>
        <v>79186121</v>
      </c>
      <c r="BX161" s="39">
        <v>0</v>
      </c>
      <c r="BY161" s="39">
        <v>0</v>
      </c>
      <c r="BZ161" s="39">
        <v>0</v>
      </c>
      <c r="CA161" s="39">
        <v>0</v>
      </c>
      <c r="CB161" s="39">
        <v>29919041</v>
      </c>
      <c r="CC161" s="39">
        <v>49267080</v>
      </c>
      <c r="CD161" s="125"/>
      <c r="CE161" s="125"/>
      <c r="CF161" s="125"/>
      <c r="CG161" s="125"/>
      <c r="CH161" s="39"/>
      <c r="CI161" s="36"/>
      <c r="CJ161" s="31">
        <f t="shared" ref="CJ161:CJ166" si="485">+SUM(BX161:CI161)</f>
        <v>79186121</v>
      </c>
      <c r="CK161" s="44">
        <f t="shared" ref="CK161:CK166" si="486">+AJ161-AW161</f>
        <v>205633119</v>
      </c>
      <c r="CL161" s="39">
        <f t="shared" ref="CL161:CL166" si="487">+AW161-BJ161</f>
        <v>223363733</v>
      </c>
      <c r="CM161" s="39">
        <f t="shared" ref="CM161:CM166" si="488">+BJ161-BW161</f>
        <v>491817027</v>
      </c>
      <c r="CN161" s="39">
        <f t="shared" ref="CN161:CN166" si="489">+BW161-CJ161</f>
        <v>0</v>
      </c>
      <c r="CO161" s="429">
        <f t="shared" si="389"/>
        <v>0.79436688099999997</v>
      </c>
      <c r="CP161" s="430">
        <f t="shared" si="390"/>
        <v>0.57100314799999996</v>
      </c>
    </row>
    <row r="162" spans="1:94" s="27" customFormat="1" outlineLevel="2">
      <c r="A162" s="529" t="s">
        <v>779</v>
      </c>
      <c r="B162" s="195" t="s">
        <v>399</v>
      </c>
      <c r="C162" s="117">
        <v>10</v>
      </c>
      <c r="D162" s="199" t="s">
        <v>361</v>
      </c>
      <c r="E162" s="31">
        <v>420000000</v>
      </c>
      <c r="F162" s="119"/>
      <c r="G162" s="119"/>
      <c r="H162" s="119"/>
      <c r="I162" s="119"/>
      <c r="J162" s="119"/>
      <c r="K162" s="119"/>
      <c r="L162" s="119"/>
      <c r="M162" s="119"/>
      <c r="N162" s="119"/>
      <c r="O162" s="119">
        <v>130000000</v>
      </c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39">
        <f t="shared" si="478"/>
        <v>0</v>
      </c>
      <c r="AE162" s="39">
        <f t="shared" si="478"/>
        <v>130000000</v>
      </c>
      <c r="AF162" s="124"/>
      <c r="AG162" s="31">
        <f t="shared" si="479"/>
        <v>550000000</v>
      </c>
      <c r="AH162" s="122"/>
      <c r="AI162" s="148">
        <f t="shared" si="480"/>
        <v>420000000</v>
      </c>
      <c r="AJ162" s="215">
        <f t="shared" si="481"/>
        <v>550000000</v>
      </c>
      <c r="AK162" s="31">
        <v>0</v>
      </c>
      <c r="AL162" s="384">
        <v>0</v>
      </c>
      <c r="AM162" s="384">
        <v>0</v>
      </c>
      <c r="AN162" s="384">
        <v>420000000</v>
      </c>
      <c r="AO162" s="385">
        <v>0</v>
      </c>
      <c r="AP162" s="39">
        <v>0</v>
      </c>
      <c r="AQ162" s="39"/>
      <c r="AR162" s="39"/>
      <c r="AS162" s="39"/>
      <c r="AT162" s="39"/>
      <c r="AU162" s="39"/>
      <c r="AV162" s="36"/>
      <c r="AW162" s="37">
        <f t="shared" si="482"/>
        <v>420000000</v>
      </c>
      <c r="AX162" s="31">
        <v>0</v>
      </c>
      <c r="AY162" s="31">
        <v>0</v>
      </c>
      <c r="AZ162" s="39">
        <v>0</v>
      </c>
      <c r="BA162" s="39">
        <v>0</v>
      </c>
      <c r="BB162" s="39">
        <v>420000000</v>
      </c>
      <c r="BC162" s="39">
        <v>0</v>
      </c>
      <c r="BD162" s="125"/>
      <c r="BE162" s="39"/>
      <c r="BF162" s="39"/>
      <c r="BG162" s="39"/>
      <c r="BH162" s="39"/>
      <c r="BI162" s="36"/>
      <c r="BJ162" s="31">
        <f t="shared" si="483"/>
        <v>420000000</v>
      </c>
      <c r="BK162" s="35">
        <v>0</v>
      </c>
      <c r="BL162" s="35">
        <v>0</v>
      </c>
      <c r="BM162" s="35">
        <v>0</v>
      </c>
      <c r="BN162" s="35">
        <v>0</v>
      </c>
      <c r="BO162" s="32">
        <v>0</v>
      </c>
      <c r="BP162" s="39">
        <v>84000000</v>
      </c>
      <c r="BQ162" s="44"/>
      <c r="BR162" s="122"/>
      <c r="BS162" s="125"/>
      <c r="BT162" s="39"/>
      <c r="BU162" s="39"/>
      <c r="BV162" s="36"/>
      <c r="BW162" s="31">
        <f t="shared" si="484"/>
        <v>84000000</v>
      </c>
      <c r="BX162" s="237">
        <v>0</v>
      </c>
      <c r="BY162" s="237">
        <v>0</v>
      </c>
      <c r="BZ162" s="237">
        <v>0</v>
      </c>
      <c r="CA162" s="237">
        <v>0</v>
      </c>
      <c r="CB162" s="237">
        <v>0</v>
      </c>
      <c r="CC162" s="39">
        <v>84000000</v>
      </c>
      <c r="CD162" s="125"/>
      <c r="CE162" s="125"/>
      <c r="CF162" s="125"/>
      <c r="CG162" s="125"/>
      <c r="CH162" s="39"/>
      <c r="CI162" s="36"/>
      <c r="CJ162" s="31">
        <f t="shared" si="485"/>
        <v>84000000</v>
      </c>
      <c r="CK162" s="44">
        <f t="shared" si="486"/>
        <v>130000000</v>
      </c>
      <c r="CL162" s="39">
        <f t="shared" si="487"/>
        <v>0</v>
      </c>
      <c r="CM162" s="39">
        <f t="shared" si="488"/>
        <v>336000000</v>
      </c>
      <c r="CN162" s="39">
        <f t="shared" si="489"/>
        <v>0</v>
      </c>
      <c r="CO162" s="429">
        <f t="shared" si="389"/>
        <v>0.76363636363636367</v>
      </c>
      <c r="CP162" s="430">
        <f t="shared" si="390"/>
        <v>0.76363636363636367</v>
      </c>
    </row>
    <row r="163" spans="1:94" s="27" customFormat="1" outlineLevel="2">
      <c r="A163" s="529" t="s">
        <v>780</v>
      </c>
      <c r="B163" s="195" t="s">
        <v>400</v>
      </c>
      <c r="C163" s="117">
        <v>10</v>
      </c>
      <c r="D163" s="199" t="s">
        <v>362</v>
      </c>
      <c r="E163" s="31">
        <v>250000000</v>
      </c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39">
        <f t="shared" si="478"/>
        <v>0</v>
      </c>
      <c r="AE163" s="39">
        <f t="shared" si="478"/>
        <v>0</v>
      </c>
      <c r="AF163" s="124"/>
      <c r="AG163" s="31">
        <f t="shared" si="479"/>
        <v>250000000</v>
      </c>
      <c r="AH163" s="122"/>
      <c r="AI163" s="148">
        <f t="shared" si="480"/>
        <v>250000000</v>
      </c>
      <c r="AJ163" s="215">
        <f t="shared" si="481"/>
        <v>250000000</v>
      </c>
      <c r="AK163" s="31">
        <v>250000000</v>
      </c>
      <c r="AL163" s="384">
        <v>0</v>
      </c>
      <c r="AM163" s="384">
        <v>0</v>
      </c>
      <c r="AN163" s="384">
        <v>0</v>
      </c>
      <c r="AO163" s="385">
        <v>0</v>
      </c>
      <c r="AP163" s="39">
        <v>0</v>
      </c>
      <c r="AQ163" s="39"/>
      <c r="AR163" s="39"/>
      <c r="AS163" s="39"/>
      <c r="AT163" s="39"/>
      <c r="AU163" s="39"/>
      <c r="AV163" s="36"/>
      <c r="AW163" s="37">
        <f t="shared" si="482"/>
        <v>250000000</v>
      </c>
      <c r="AX163" s="31">
        <v>0</v>
      </c>
      <c r="AY163" s="31">
        <v>0</v>
      </c>
      <c r="AZ163" s="39">
        <v>250000000</v>
      </c>
      <c r="BA163" s="39">
        <v>0</v>
      </c>
      <c r="BB163" s="39">
        <v>0</v>
      </c>
      <c r="BC163" s="39">
        <v>0</v>
      </c>
      <c r="BD163" s="125"/>
      <c r="BE163" s="39"/>
      <c r="BF163" s="39"/>
      <c r="BG163" s="39"/>
      <c r="BH163" s="39"/>
      <c r="BI163" s="36"/>
      <c r="BJ163" s="31">
        <f t="shared" si="483"/>
        <v>250000000</v>
      </c>
      <c r="BK163" s="35">
        <v>0</v>
      </c>
      <c r="BL163" s="39">
        <v>0</v>
      </c>
      <c r="BM163" s="39">
        <v>0</v>
      </c>
      <c r="BN163" s="39">
        <v>4880528</v>
      </c>
      <c r="BO163" s="36">
        <v>5761228</v>
      </c>
      <c r="BP163" s="39">
        <v>0</v>
      </c>
      <c r="BQ163" s="44"/>
      <c r="BR163" s="122"/>
      <c r="BS163" s="125"/>
      <c r="BT163" s="39"/>
      <c r="BU163" s="39"/>
      <c r="BV163" s="36"/>
      <c r="BW163" s="31">
        <f t="shared" si="484"/>
        <v>10641756</v>
      </c>
      <c r="BX163" s="39">
        <v>0</v>
      </c>
      <c r="BY163" s="39">
        <v>0</v>
      </c>
      <c r="BZ163" s="39">
        <v>0</v>
      </c>
      <c r="CA163" s="39">
        <v>4880528</v>
      </c>
      <c r="CB163" s="39">
        <v>795903</v>
      </c>
      <c r="CC163" s="39">
        <v>4965325</v>
      </c>
      <c r="CD163" s="125"/>
      <c r="CE163" s="125"/>
      <c r="CF163" s="125"/>
      <c r="CG163" s="125"/>
      <c r="CH163" s="39"/>
      <c r="CI163" s="36"/>
      <c r="CJ163" s="31">
        <f t="shared" si="485"/>
        <v>10641756</v>
      </c>
      <c r="CK163" s="44">
        <f t="shared" si="486"/>
        <v>0</v>
      </c>
      <c r="CL163" s="39">
        <f t="shared" si="487"/>
        <v>0</v>
      </c>
      <c r="CM163" s="39">
        <f t="shared" si="488"/>
        <v>239358244</v>
      </c>
      <c r="CN163" s="39">
        <f t="shared" si="489"/>
        <v>0</v>
      </c>
      <c r="CO163" s="429">
        <f t="shared" si="389"/>
        <v>1</v>
      </c>
      <c r="CP163" s="430">
        <f t="shared" si="390"/>
        <v>1</v>
      </c>
    </row>
    <row r="164" spans="1:94" s="27" customFormat="1" ht="21" customHeight="1" outlineLevel="2">
      <c r="A164" s="529" t="s">
        <v>781</v>
      </c>
      <c r="B164" s="195" t="s">
        <v>401</v>
      </c>
      <c r="C164" s="117">
        <v>10</v>
      </c>
      <c r="D164" s="199" t="s">
        <v>103</v>
      </c>
      <c r="E164" s="31">
        <v>400000000</v>
      </c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39">
        <f t="shared" si="478"/>
        <v>0</v>
      </c>
      <c r="AE164" s="39">
        <f t="shared" si="478"/>
        <v>0</v>
      </c>
      <c r="AF164" s="124"/>
      <c r="AG164" s="31">
        <f t="shared" si="479"/>
        <v>400000000</v>
      </c>
      <c r="AH164" s="122"/>
      <c r="AI164" s="148">
        <f t="shared" si="480"/>
        <v>400000000</v>
      </c>
      <c r="AJ164" s="215">
        <f t="shared" si="481"/>
        <v>400000000</v>
      </c>
      <c r="AK164" s="31">
        <v>400000000</v>
      </c>
      <c r="AL164" s="384">
        <v>0</v>
      </c>
      <c r="AM164" s="384">
        <v>0</v>
      </c>
      <c r="AN164" s="384">
        <v>0</v>
      </c>
      <c r="AO164" s="385">
        <v>0</v>
      </c>
      <c r="AP164" s="39">
        <v>0</v>
      </c>
      <c r="AQ164" s="39"/>
      <c r="AR164" s="39"/>
      <c r="AS164" s="39"/>
      <c r="AT164" s="39"/>
      <c r="AU164" s="39"/>
      <c r="AV164" s="36"/>
      <c r="AW164" s="37">
        <f t="shared" si="482"/>
        <v>400000000</v>
      </c>
      <c r="AX164" s="31">
        <v>0</v>
      </c>
      <c r="AY164" s="31">
        <v>18185567</v>
      </c>
      <c r="AZ164" s="39">
        <v>24034870</v>
      </c>
      <c r="BA164" s="39">
        <v>20361340</v>
      </c>
      <c r="BB164" s="39">
        <v>52061985</v>
      </c>
      <c r="BC164" s="39">
        <v>53120422</v>
      </c>
      <c r="BD164" s="125"/>
      <c r="BE164" s="39"/>
      <c r="BF164" s="39"/>
      <c r="BG164" s="39"/>
      <c r="BH164" s="39"/>
      <c r="BI164" s="36"/>
      <c r="BJ164" s="31">
        <f t="shared" si="483"/>
        <v>167764184</v>
      </c>
      <c r="BK164" s="35">
        <v>0</v>
      </c>
      <c r="BL164" s="39">
        <v>4930974</v>
      </c>
      <c r="BM164" s="39">
        <v>27995522</v>
      </c>
      <c r="BN164" s="39">
        <v>14763764</v>
      </c>
      <c r="BO164" s="36">
        <v>21449041</v>
      </c>
      <c r="BP164" s="39">
        <v>50463584</v>
      </c>
      <c r="BQ164" s="44"/>
      <c r="BR164" s="122"/>
      <c r="BS164" s="125"/>
      <c r="BT164" s="39"/>
      <c r="BU164" s="39"/>
      <c r="BV164" s="36"/>
      <c r="BW164" s="31">
        <f t="shared" si="484"/>
        <v>119602885</v>
      </c>
      <c r="BX164" s="39">
        <v>0</v>
      </c>
      <c r="BY164" s="39">
        <v>4569798</v>
      </c>
      <c r="BZ164" s="39">
        <v>23365825</v>
      </c>
      <c r="CA164" s="39">
        <v>16639108</v>
      </c>
      <c r="CB164" s="39">
        <v>19916336</v>
      </c>
      <c r="CC164" s="39">
        <v>37960702</v>
      </c>
      <c r="CD164" s="125"/>
      <c r="CE164" s="125"/>
      <c r="CF164" s="125"/>
      <c r="CG164" s="125"/>
      <c r="CH164" s="39"/>
      <c r="CI164" s="36"/>
      <c r="CJ164" s="31">
        <f t="shared" si="485"/>
        <v>102451769</v>
      </c>
      <c r="CK164" s="44">
        <f t="shared" si="486"/>
        <v>0</v>
      </c>
      <c r="CL164" s="39">
        <f t="shared" si="487"/>
        <v>232235816</v>
      </c>
      <c r="CM164" s="39">
        <f t="shared" si="488"/>
        <v>48161299</v>
      </c>
      <c r="CN164" s="39">
        <f t="shared" si="489"/>
        <v>17151116</v>
      </c>
      <c r="CO164" s="429">
        <f t="shared" si="389"/>
        <v>1</v>
      </c>
      <c r="CP164" s="430">
        <f t="shared" si="390"/>
        <v>0.41941045999999998</v>
      </c>
    </row>
    <row r="165" spans="1:94" s="27" customFormat="1" ht="36" outlineLevel="2">
      <c r="A165" s="529" t="s">
        <v>782</v>
      </c>
      <c r="B165" s="195" t="s">
        <v>402</v>
      </c>
      <c r="C165" s="117">
        <v>10</v>
      </c>
      <c r="D165" s="199" t="s">
        <v>363</v>
      </c>
      <c r="E165" s="31">
        <v>100000000</v>
      </c>
      <c r="F165" s="119"/>
      <c r="G165" s="119"/>
      <c r="H165" s="119"/>
      <c r="I165" s="119"/>
      <c r="J165" s="119"/>
      <c r="K165" s="119"/>
      <c r="L165" s="119"/>
      <c r="M165" s="119"/>
      <c r="N165" s="119"/>
      <c r="O165" s="119">
        <v>100000000</v>
      </c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39">
        <f t="shared" si="478"/>
        <v>0</v>
      </c>
      <c r="AE165" s="39">
        <f t="shared" si="478"/>
        <v>100000000</v>
      </c>
      <c r="AF165" s="124"/>
      <c r="AG165" s="31">
        <f t="shared" si="479"/>
        <v>200000000</v>
      </c>
      <c r="AH165" s="122"/>
      <c r="AI165" s="148">
        <f t="shared" si="480"/>
        <v>0</v>
      </c>
      <c r="AJ165" s="215">
        <f t="shared" si="481"/>
        <v>200000000</v>
      </c>
      <c r="AK165" s="31">
        <v>0</v>
      </c>
      <c r="AL165" s="384">
        <v>0</v>
      </c>
      <c r="AM165" s="384">
        <v>0</v>
      </c>
      <c r="AN165" s="384">
        <v>0</v>
      </c>
      <c r="AO165" s="385">
        <v>0</v>
      </c>
      <c r="AP165" s="39">
        <v>0</v>
      </c>
      <c r="AQ165" s="39"/>
      <c r="AR165" s="39"/>
      <c r="AS165" s="39"/>
      <c r="AT165" s="39"/>
      <c r="AU165" s="39"/>
      <c r="AV165" s="36"/>
      <c r="AW165" s="37">
        <f t="shared" si="482"/>
        <v>0</v>
      </c>
      <c r="AX165" s="31">
        <v>0</v>
      </c>
      <c r="AY165" s="31">
        <v>0</v>
      </c>
      <c r="AZ165" s="31">
        <v>0</v>
      </c>
      <c r="BA165" s="31">
        <v>0</v>
      </c>
      <c r="BB165" s="31">
        <v>0</v>
      </c>
      <c r="BC165" s="39">
        <v>0</v>
      </c>
      <c r="BD165" s="125"/>
      <c r="BE165" s="39"/>
      <c r="BF165" s="39"/>
      <c r="BG165" s="39"/>
      <c r="BH165" s="39"/>
      <c r="BI165" s="36"/>
      <c r="BJ165" s="31">
        <f t="shared" si="483"/>
        <v>0</v>
      </c>
      <c r="BK165" s="35">
        <v>0</v>
      </c>
      <c r="BL165" s="35">
        <v>0</v>
      </c>
      <c r="BM165" s="35">
        <v>0</v>
      </c>
      <c r="BN165" s="35">
        <v>0</v>
      </c>
      <c r="BO165" s="32">
        <v>0</v>
      </c>
      <c r="BP165" s="39">
        <v>0</v>
      </c>
      <c r="BQ165" s="44"/>
      <c r="BR165" s="122"/>
      <c r="BS165" s="125"/>
      <c r="BT165" s="39"/>
      <c r="BU165" s="39"/>
      <c r="BV165" s="36"/>
      <c r="BW165" s="31">
        <f t="shared" si="484"/>
        <v>0</v>
      </c>
      <c r="BX165" s="237">
        <v>0</v>
      </c>
      <c r="BY165" s="237">
        <v>0</v>
      </c>
      <c r="BZ165" s="237">
        <v>0</v>
      </c>
      <c r="CA165" s="237">
        <v>0</v>
      </c>
      <c r="CB165" s="237">
        <v>0</v>
      </c>
      <c r="CC165" s="39">
        <v>0</v>
      </c>
      <c r="CD165" s="125"/>
      <c r="CE165" s="125"/>
      <c r="CF165" s="125"/>
      <c r="CG165" s="125"/>
      <c r="CH165" s="39"/>
      <c r="CI165" s="36"/>
      <c r="CJ165" s="31">
        <f t="shared" si="485"/>
        <v>0</v>
      </c>
      <c r="CK165" s="44">
        <f t="shared" si="486"/>
        <v>200000000</v>
      </c>
      <c r="CL165" s="39">
        <f t="shared" si="487"/>
        <v>0</v>
      </c>
      <c r="CM165" s="39">
        <f t="shared" si="488"/>
        <v>0</v>
      </c>
      <c r="CN165" s="39">
        <f t="shared" si="489"/>
        <v>0</v>
      </c>
      <c r="CO165" s="429">
        <f t="shared" si="389"/>
        <v>0</v>
      </c>
      <c r="CP165" s="430">
        <f t="shared" si="390"/>
        <v>0</v>
      </c>
    </row>
    <row r="166" spans="1:94" s="27" customFormat="1" outlineLevel="2">
      <c r="A166" s="529" t="s">
        <v>783</v>
      </c>
      <c r="B166" s="195" t="s">
        <v>403</v>
      </c>
      <c r="C166" s="117">
        <v>10</v>
      </c>
      <c r="D166" s="199" t="s">
        <v>364</v>
      </c>
      <c r="E166" s="31">
        <v>1077848000</v>
      </c>
      <c r="F166" s="119"/>
      <c r="G166" s="119"/>
      <c r="H166" s="119"/>
      <c r="I166" s="119"/>
      <c r="J166" s="119"/>
      <c r="K166" s="119"/>
      <c r="L166" s="119"/>
      <c r="M166" s="119"/>
      <c r="N166" s="119"/>
      <c r="O166" s="119">
        <v>22152000</v>
      </c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39">
        <f t="shared" si="478"/>
        <v>0</v>
      </c>
      <c r="AE166" s="39">
        <f t="shared" si="478"/>
        <v>22152000</v>
      </c>
      <c r="AF166" s="124"/>
      <c r="AG166" s="31">
        <f t="shared" si="479"/>
        <v>1100000000</v>
      </c>
      <c r="AH166" s="122">
        <v>1000000000</v>
      </c>
      <c r="AI166" s="148">
        <f t="shared" si="480"/>
        <v>1000000000</v>
      </c>
      <c r="AJ166" s="215">
        <f t="shared" si="481"/>
        <v>100000000</v>
      </c>
      <c r="AK166" s="31">
        <v>0</v>
      </c>
      <c r="AL166" s="384">
        <v>0</v>
      </c>
      <c r="AM166" s="384">
        <v>0</v>
      </c>
      <c r="AN166" s="384">
        <v>0</v>
      </c>
      <c r="AO166" s="385">
        <v>0</v>
      </c>
      <c r="AP166" s="39">
        <v>0</v>
      </c>
      <c r="AQ166" s="39"/>
      <c r="AR166" s="39"/>
      <c r="AS166" s="39"/>
      <c r="AT166" s="39"/>
      <c r="AU166" s="39"/>
      <c r="AV166" s="36"/>
      <c r="AW166" s="37">
        <f t="shared" si="482"/>
        <v>0</v>
      </c>
      <c r="AX166" s="31">
        <v>0</v>
      </c>
      <c r="AY166" s="31">
        <v>0</v>
      </c>
      <c r="AZ166" s="31">
        <v>0</v>
      </c>
      <c r="BA166" s="31">
        <v>0</v>
      </c>
      <c r="BB166" s="31">
        <v>0</v>
      </c>
      <c r="BC166" s="39">
        <v>0</v>
      </c>
      <c r="BD166" s="125"/>
      <c r="BE166" s="39"/>
      <c r="BF166" s="39"/>
      <c r="BG166" s="39"/>
      <c r="BH166" s="39"/>
      <c r="BI166" s="36"/>
      <c r="BJ166" s="31">
        <f t="shared" si="483"/>
        <v>0</v>
      </c>
      <c r="BK166" s="35">
        <v>0</v>
      </c>
      <c r="BL166" s="35">
        <v>0</v>
      </c>
      <c r="BM166" s="35">
        <v>0</v>
      </c>
      <c r="BN166" s="35">
        <v>0</v>
      </c>
      <c r="BO166" s="32">
        <v>0</v>
      </c>
      <c r="BP166" s="39">
        <v>0</v>
      </c>
      <c r="BQ166" s="44"/>
      <c r="BR166" s="122"/>
      <c r="BS166" s="125"/>
      <c r="BT166" s="39"/>
      <c r="BU166" s="39"/>
      <c r="BV166" s="36"/>
      <c r="BW166" s="31">
        <f t="shared" si="484"/>
        <v>0</v>
      </c>
      <c r="BX166" s="237">
        <v>0</v>
      </c>
      <c r="BY166" s="237">
        <v>0</v>
      </c>
      <c r="BZ166" s="237">
        <v>0</v>
      </c>
      <c r="CA166" s="237">
        <v>0</v>
      </c>
      <c r="CB166" s="237">
        <v>0</v>
      </c>
      <c r="CC166" s="39">
        <v>0</v>
      </c>
      <c r="CD166" s="125"/>
      <c r="CE166" s="125"/>
      <c r="CF166" s="125"/>
      <c r="CG166" s="125"/>
      <c r="CH166" s="39"/>
      <c r="CI166" s="36"/>
      <c r="CJ166" s="31">
        <f t="shared" si="485"/>
        <v>0</v>
      </c>
      <c r="CK166" s="44">
        <f t="shared" si="486"/>
        <v>100000000</v>
      </c>
      <c r="CL166" s="39">
        <f t="shared" si="487"/>
        <v>0</v>
      </c>
      <c r="CM166" s="39">
        <f t="shared" si="488"/>
        <v>0</v>
      </c>
      <c r="CN166" s="39">
        <f t="shared" si="489"/>
        <v>0</v>
      </c>
      <c r="CO166" s="429">
        <f t="shared" si="389"/>
        <v>0</v>
      </c>
      <c r="CP166" s="430">
        <f t="shared" si="390"/>
        <v>0</v>
      </c>
    </row>
    <row r="167" spans="1:94" s="27" customFormat="1" ht="64.5" customHeight="1" outlineLevel="1">
      <c r="A167" s="155"/>
      <c r="B167" s="438" t="s">
        <v>404</v>
      </c>
      <c r="C167" s="439" t="s">
        <v>84</v>
      </c>
      <c r="D167" s="285" t="s">
        <v>353</v>
      </c>
      <c r="E167" s="440">
        <f>+E168</f>
        <v>900000000</v>
      </c>
      <c r="F167" s="440">
        <f t="shared" ref="F167:BQ167" si="490">+F168</f>
        <v>0</v>
      </c>
      <c r="G167" s="440">
        <f t="shared" si="490"/>
        <v>0</v>
      </c>
      <c r="H167" s="440">
        <f t="shared" si="490"/>
        <v>0</v>
      </c>
      <c r="I167" s="440">
        <f t="shared" si="490"/>
        <v>0</v>
      </c>
      <c r="J167" s="440">
        <f t="shared" si="490"/>
        <v>0</v>
      </c>
      <c r="K167" s="440">
        <f t="shared" si="490"/>
        <v>0</v>
      </c>
      <c r="L167" s="440">
        <f t="shared" si="490"/>
        <v>69495316</v>
      </c>
      <c r="M167" s="440">
        <f t="shared" si="490"/>
        <v>69495316</v>
      </c>
      <c r="N167" s="440">
        <f t="shared" si="490"/>
        <v>0</v>
      </c>
      <c r="O167" s="440">
        <f t="shared" si="490"/>
        <v>0</v>
      </c>
      <c r="P167" s="440">
        <f t="shared" si="490"/>
        <v>50000000</v>
      </c>
      <c r="Q167" s="440">
        <f t="shared" si="490"/>
        <v>50000000</v>
      </c>
      <c r="R167" s="440">
        <f t="shared" si="490"/>
        <v>0</v>
      </c>
      <c r="S167" s="440">
        <f t="shared" si="490"/>
        <v>0</v>
      </c>
      <c r="T167" s="440">
        <f t="shared" si="490"/>
        <v>0</v>
      </c>
      <c r="U167" s="440">
        <f t="shared" si="490"/>
        <v>0</v>
      </c>
      <c r="V167" s="440">
        <f t="shared" si="490"/>
        <v>0</v>
      </c>
      <c r="W167" s="440">
        <f t="shared" si="490"/>
        <v>0</v>
      </c>
      <c r="X167" s="440">
        <f t="shared" si="490"/>
        <v>0</v>
      </c>
      <c r="Y167" s="440">
        <f t="shared" si="490"/>
        <v>0</v>
      </c>
      <c r="Z167" s="440">
        <f t="shared" si="490"/>
        <v>0</v>
      </c>
      <c r="AA167" s="440">
        <f t="shared" si="490"/>
        <v>0</v>
      </c>
      <c r="AB167" s="440">
        <f t="shared" si="490"/>
        <v>0</v>
      </c>
      <c r="AC167" s="440">
        <f t="shared" si="490"/>
        <v>0</v>
      </c>
      <c r="AD167" s="440">
        <f t="shared" si="490"/>
        <v>119495316</v>
      </c>
      <c r="AE167" s="440">
        <f t="shared" si="490"/>
        <v>119495316</v>
      </c>
      <c r="AF167" s="441">
        <f t="shared" si="490"/>
        <v>0</v>
      </c>
      <c r="AG167" s="442">
        <f t="shared" si="490"/>
        <v>900000000</v>
      </c>
      <c r="AH167" s="440">
        <f t="shared" si="490"/>
        <v>300000000</v>
      </c>
      <c r="AI167" s="440">
        <f t="shared" si="490"/>
        <v>790158583</v>
      </c>
      <c r="AJ167" s="440">
        <f t="shared" si="490"/>
        <v>600000000</v>
      </c>
      <c r="AK167" s="440">
        <f t="shared" si="490"/>
        <v>45000000</v>
      </c>
      <c r="AL167" s="440">
        <f t="shared" si="490"/>
        <v>269373349</v>
      </c>
      <c r="AM167" s="440">
        <f t="shared" si="490"/>
        <v>40930304</v>
      </c>
      <c r="AN167" s="440">
        <f t="shared" si="490"/>
        <v>37254930</v>
      </c>
      <c r="AO167" s="440">
        <f t="shared" si="490"/>
        <v>77600000</v>
      </c>
      <c r="AP167" s="440">
        <f t="shared" si="490"/>
        <v>20000000</v>
      </c>
      <c r="AQ167" s="440">
        <f t="shared" si="490"/>
        <v>0</v>
      </c>
      <c r="AR167" s="440">
        <f t="shared" si="490"/>
        <v>0</v>
      </c>
      <c r="AS167" s="440">
        <f t="shared" si="490"/>
        <v>0</v>
      </c>
      <c r="AT167" s="440">
        <f t="shared" si="490"/>
        <v>0</v>
      </c>
      <c r="AU167" s="440">
        <f t="shared" si="490"/>
        <v>0</v>
      </c>
      <c r="AV167" s="440">
        <f t="shared" si="490"/>
        <v>0</v>
      </c>
      <c r="AW167" s="440">
        <f t="shared" si="490"/>
        <v>490158583</v>
      </c>
      <c r="AX167" s="440">
        <f t="shared" si="490"/>
        <v>0</v>
      </c>
      <c r="AY167" s="440">
        <f t="shared" si="490"/>
        <v>3353242</v>
      </c>
      <c r="AZ167" s="440">
        <f t="shared" si="490"/>
        <v>47390301</v>
      </c>
      <c r="BA167" s="440">
        <f t="shared" si="490"/>
        <v>130913812</v>
      </c>
      <c r="BB167" s="440">
        <f t="shared" si="490"/>
        <v>44353255</v>
      </c>
      <c r="BC167" s="440">
        <f t="shared" si="490"/>
        <v>51680173</v>
      </c>
      <c r="BD167" s="440">
        <f t="shared" si="490"/>
        <v>0</v>
      </c>
      <c r="BE167" s="440">
        <f t="shared" si="490"/>
        <v>0</v>
      </c>
      <c r="BF167" s="440">
        <f t="shared" si="490"/>
        <v>0</v>
      </c>
      <c r="BG167" s="440">
        <f t="shared" si="490"/>
        <v>0</v>
      </c>
      <c r="BH167" s="440">
        <f t="shared" si="490"/>
        <v>0</v>
      </c>
      <c r="BI167" s="440">
        <f t="shared" si="490"/>
        <v>0</v>
      </c>
      <c r="BJ167" s="440">
        <f t="shared" si="490"/>
        <v>277690783</v>
      </c>
      <c r="BK167" s="440">
        <f t="shared" si="490"/>
        <v>0</v>
      </c>
      <c r="BL167" s="440">
        <f t="shared" si="490"/>
        <v>0</v>
      </c>
      <c r="BM167" s="440">
        <f t="shared" si="490"/>
        <v>3724720</v>
      </c>
      <c r="BN167" s="440">
        <f t="shared" si="490"/>
        <v>2221080</v>
      </c>
      <c r="BO167" s="440">
        <f t="shared" si="490"/>
        <v>13318739</v>
      </c>
      <c r="BP167" s="434">
        <f t="shared" si="490"/>
        <v>26703548</v>
      </c>
      <c r="BQ167" s="440">
        <f t="shared" si="490"/>
        <v>0</v>
      </c>
      <c r="BR167" s="440">
        <f t="shared" ref="BR167:CN167" si="491">+BR168</f>
        <v>0</v>
      </c>
      <c r="BS167" s="440">
        <f t="shared" si="491"/>
        <v>0</v>
      </c>
      <c r="BT167" s="440">
        <f t="shared" si="491"/>
        <v>0</v>
      </c>
      <c r="BU167" s="440">
        <f t="shared" si="491"/>
        <v>0</v>
      </c>
      <c r="BV167" s="440">
        <f t="shared" si="491"/>
        <v>0</v>
      </c>
      <c r="BW167" s="440">
        <f t="shared" si="491"/>
        <v>45968087</v>
      </c>
      <c r="BX167" s="440">
        <f t="shared" si="491"/>
        <v>0</v>
      </c>
      <c r="BY167" s="440">
        <f t="shared" si="491"/>
        <v>0</v>
      </c>
      <c r="BZ167" s="440">
        <f t="shared" si="491"/>
        <v>3617661</v>
      </c>
      <c r="CA167" s="440">
        <f t="shared" si="491"/>
        <v>1597647</v>
      </c>
      <c r="CB167" s="440">
        <f t="shared" si="491"/>
        <v>12846870</v>
      </c>
      <c r="CC167" s="440">
        <f t="shared" si="491"/>
        <v>23253498</v>
      </c>
      <c r="CD167" s="440">
        <f t="shared" si="491"/>
        <v>0</v>
      </c>
      <c r="CE167" s="440">
        <f t="shared" si="491"/>
        <v>0</v>
      </c>
      <c r="CF167" s="440">
        <f t="shared" si="491"/>
        <v>0</v>
      </c>
      <c r="CG167" s="440">
        <f t="shared" si="491"/>
        <v>0</v>
      </c>
      <c r="CH167" s="440">
        <f t="shared" si="491"/>
        <v>0</v>
      </c>
      <c r="CI167" s="440">
        <f t="shared" si="491"/>
        <v>0</v>
      </c>
      <c r="CJ167" s="440">
        <f t="shared" si="491"/>
        <v>41315676</v>
      </c>
      <c r="CK167" s="440">
        <f t="shared" si="491"/>
        <v>109841417</v>
      </c>
      <c r="CL167" s="440">
        <f t="shared" si="491"/>
        <v>212467800</v>
      </c>
      <c r="CM167" s="440">
        <f t="shared" si="491"/>
        <v>231722696</v>
      </c>
      <c r="CN167" s="440">
        <f t="shared" si="491"/>
        <v>4652411</v>
      </c>
      <c r="CO167" s="450">
        <f t="shared" si="389"/>
        <v>0.81693097166666662</v>
      </c>
      <c r="CP167" s="450">
        <f t="shared" si="390"/>
        <v>0.46281797166666666</v>
      </c>
    </row>
    <row r="168" spans="1:94" s="27" customFormat="1" ht="21" customHeight="1" outlineLevel="1">
      <c r="A168" s="155"/>
      <c r="B168" s="207" t="s">
        <v>435</v>
      </c>
      <c r="C168" s="206">
        <v>10</v>
      </c>
      <c r="D168" s="207" t="s">
        <v>360</v>
      </c>
      <c r="E168" s="208">
        <f>+SUM(E169:E174)</f>
        <v>900000000</v>
      </c>
      <c r="F168" s="208">
        <f t="shared" ref="F168:BQ168" si="492">+SUM(F169:F174)</f>
        <v>0</v>
      </c>
      <c r="G168" s="208">
        <f t="shared" si="492"/>
        <v>0</v>
      </c>
      <c r="H168" s="208">
        <f t="shared" si="492"/>
        <v>0</v>
      </c>
      <c r="I168" s="208">
        <f t="shared" si="492"/>
        <v>0</v>
      </c>
      <c r="J168" s="208">
        <f t="shared" si="492"/>
        <v>0</v>
      </c>
      <c r="K168" s="208">
        <f t="shared" si="492"/>
        <v>0</v>
      </c>
      <c r="L168" s="208">
        <f t="shared" si="492"/>
        <v>69495316</v>
      </c>
      <c r="M168" s="208">
        <f t="shared" si="492"/>
        <v>69495316</v>
      </c>
      <c r="N168" s="208">
        <f t="shared" si="492"/>
        <v>0</v>
      </c>
      <c r="O168" s="208">
        <f t="shared" si="492"/>
        <v>0</v>
      </c>
      <c r="P168" s="208">
        <f>+SUM(P169:P174)</f>
        <v>50000000</v>
      </c>
      <c r="Q168" s="208">
        <f>+SUM(Q169:Q174)</f>
        <v>50000000</v>
      </c>
      <c r="R168" s="208">
        <f t="shared" si="492"/>
        <v>0</v>
      </c>
      <c r="S168" s="208">
        <f t="shared" si="492"/>
        <v>0</v>
      </c>
      <c r="T168" s="208">
        <f t="shared" si="492"/>
        <v>0</v>
      </c>
      <c r="U168" s="208">
        <f t="shared" si="492"/>
        <v>0</v>
      </c>
      <c r="V168" s="208">
        <f t="shared" si="492"/>
        <v>0</v>
      </c>
      <c r="W168" s="208">
        <f t="shared" si="492"/>
        <v>0</v>
      </c>
      <c r="X168" s="208">
        <f t="shared" si="492"/>
        <v>0</v>
      </c>
      <c r="Y168" s="208">
        <f t="shared" si="492"/>
        <v>0</v>
      </c>
      <c r="Z168" s="208">
        <f t="shared" si="492"/>
        <v>0</v>
      </c>
      <c r="AA168" s="208">
        <f t="shared" si="492"/>
        <v>0</v>
      </c>
      <c r="AB168" s="208">
        <f t="shared" si="492"/>
        <v>0</v>
      </c>
      <c r="AC168" s="208">
        <f t="shared" si="492"/>
        <v>0</v>
      </c>
      <c r="AD168" s="208">
        <f t="shared" si="492"/>
        <v>119495316</v>
      </c>
      <c r="AE168" s="208">
        <f t="shared" si="492"/>
        <v>119495316</v>
      </c>
      <c r="AF168" s="216">
        <f t="shared" si="492"/>
        <v>0</v>
      </c>
      <c r="AG168" s="234">
        <f t="shared" si="492"/>
        <v>900000000</v>
      </c>
      <c r="AH168" s="208">
        <f t="shared" si="492"/>
        <v>300000000</v>
      </c>
      <c r="AI168" s="208">
        <f t="shared" si="492"/>
        <v>790158583</v>
      </c>
      <c r="AJ168" s="208">
        <f t="shared" si="492"/>
        <v>600000000</v>
      </c>
      <c r="AK168" s="208">
        <f t="shared" si="492"/>
        <v>45000000</v>
      </c>
      <c r="AL168" s="208">
        <f t="shared" si="492"/>
        <v>269373349</v>
      </c>
      <c r="AM168" s="216">
        <f t="shared" si="492"/>
        <v>40930304</v>
      </c>
      <c r="AN168" s="217">
        <f t="shared" si="492"/>
        <v>37254930</v>
      </c>
      <c r="AO168" s="217">
        <f t="shared" si="492"/>
        <v>77600000</v>
      </c>
      <c r="AP168" s="217">
        <f t="shared" si="492"/>
        <v>20000000</v>
      </c>
      <c r="AQ168" s="217">
        <f t="shared" si="492"/>
        <v>0</v>
      </c>
      <c r="AR168" s="217">
        <f t="shared" si="492"/>
        <v>0</v>
      </c>
      <c r="AS168" s="217">
        <f t="shared" si="492"/>
        <v>0</v>
      </c>
      <c r="AT168" s="217">
        <f t="shared" si="492"/>
        <v>0</v>
      </c>
      <c r="AU168" s="217">
        <f t="shared" si="492"/>
        <v>0</v>
      </c>
      <c r="AV168" s="217">
        <f t="shared" si="492"/>
        <v>0</v>
      </c>
      <c r="AW168" s="217">
        <f t="shared" si="492"/>
        <v>490158583</v>
      </c>
      <c r="AX168" s="208">
        <f t="shared" si="492"/>
        <v>0</v>
      </c>
      <c r="AY168" s="208">
        <f t="shared" si="492"/>
        <v>3353242</v>
      </c>
      <c r="AZ168" s="208">
        <f t="shared" si="492"/>
        <v>47390301</v>
      </c>
      <c r="BA168" s="208">
        <f t="shared" si="492"/>
        <v>130913812</v>
      </c>
      <c r="BB168" s="208">
        <f t="shared" si="492"/>
        <v>44353255</v>
      </c>
      <c r="BC168" s="208">
        <f t="shared" si="492"/>
        <v>51680173</v>
      </c>
      <c r="BD168" s="208">
        <f t="shared" si="492"/>
        <v>0</v>
      </c>
      <c r="BE168" s="208">
        <f t="shared" si="492"/>
        <v>0</v>
      </c>
      <c r="BF168" s="208">
        <f t="shared" si="492"/>
        <v>0</v>
      </c>
      <c r="BG168" s="208">
        <f t="shared" si="492"/>
        <v>0</v>
      </c>
      <c r="BH168" s="208">
        <f t="shared" si="492"/>
        <v>0</v>
      </c>
      <c r="BI168" s="208">
        <f t="shared" si="492"/>
        <v>0</v>
      </c>
      <c r="BJ168" s="208">
        <f t="shared" si="492"/>
        <v>277690783</v>
      </c>
      <c r="BK168" s="208">
        <f t="shared" si="492"/>
        <v>0</v>
      </c>
      <c r="BL168" s="208">
        <f t="shared" si="492"/>
        <v>0</v>
      </c>
      <c r="BM168" s="208">
        <f t="shared" si="492"/>
        <v>3724720</v>
      </c>
      <c r="BN168" s="208">
        <f t="shared" si="492"/>
        <v>2221080</v>
      </c>
      <c r="BO168" s="208">
        <f t="shared" si="492"/>
        <v>13318739</v>
      </c>
      <c r="BP168" s="208">
        <f t="shared" si="492"/>
        <v>26703548</v>
      </c>
      <c r="BQ168" s="208">
        <f t="shared" si="492"/>
        <v>0</v>
      </c>
      <c r="BR168" s="208">
        <f t="shared" ref="BR168:CN168" si="493">+SUM(BR169:BR174)</f>
        <v>0</v>
      </c>
      <c r="BS168" s="208">
        <f t="shared" si="493"/>
        <v>0</v>
      </c>
      <c r="BT168" s="208">
        <f t="shared" si="493"/>
        <v>0</v>
      </c>
      <c r="BU168" s="208">
        <f t="shared" si="493"/>
        <v>0</v>
      </c>
      <c r="BV168" s="208">
        <f t="shared" si="493"/>
        <v>0</v>
      </c>
      <c r="BW168" s="208">
        <f t="shared" si="493"/>
        <v>45968087</v>
      </c>
      <c r="BX168" s="208">
        <f t="shared" si="493"/>
        <v>0</v>
      </c>
      <c r="BY168" s="208">
        <f t="shared" si="493"/>
        <v>0</v>
      </c>
      <c r="BZ168" s="208">
        <f t="shared" si="493"/>
        <v>3617661</v>
      </c>
      <c r="CA168" s="208">
        <f t="shared" si="493"/>
        <v>1597647</v>
      </c>
      <c r="CB168" s="208">
        <f>+SUM(CB169:CB174)</f>
        <v>12846870</v>
      </c>
      <c r="CC168" s="208">
        <f t="shared" si="493"/>
        <v>23253498</v>
      </c>
      <c r="CD168" s="208">
        <f t="shared" si="493"/>
        <v>0</v>
      </c>
      <c r="CE168" s="208">
        <f t="shared" si="493"/>
        <v>0</v>
      </c>
      <c r="CF168" s="208">
        <f t="shared" si="493"/>
        <v>0</v>
      </c>
      <c r="CG168" s="208">
        <f t="shared" si="493"/>
        <v>0</v>
      </c>
      <c r="CH168" s="208">
        <f t="shared" si="493"/>
        <v>0</v>
      </c>
      <c r="CI168" s="208">
        <f t="shared" si="493"/>
        <v>0</v>
      </c>
      <c r="CJ168" s="208">
        <f t="shared" si="493"/>
        <v>41315676</v>
      </c>
      <c r="CK168" s="208">
        <f t="shared" si="493"/>
        <v>109841417</v>
      </c>
      <c r="CL168" s="208">
        <f t="shared" si="493"/>
        <v>212467800</v>
      </c>
      <c r="CM168" s="208">
        <f t="shared" si="493"/>
        <v>231722696</v>
      </c>
      <c r="CN168" s="208">
        <f t="shared" si="493"/>
        <v>4652411</v>
      </c>
      <c r="CO168" s="452">
        <f t="shared" si="389"/>
        <v>0.81693097166666662</v>
      </c>
      <c r="CP168" s="452">
        <f t="shared" si="390"/>
        <v>0.46281797166666666</v>
      </c>
    </row>
    <row r="169" spans="1:94" s="30" customFormat="1" ht="36" outlineLevel="2">
      <c r="A169" s="529" t="s">
        <v>784</v>
      </c>
      <c r="B169" s="195" t="s">
        <v>405</v>
      </c>
      <c r="C169" s="197">
        <v>10</v>
      </c>
      <c r="D169" s="196" t="s">
        <v>366</v>
      </c>
      <c r="E169" s="31">
        <v>330783684</v>
      </c>
      <c r="F169" s="28"/>
      <c r="G169" s="28"/>
      <c r="H169" s="28"/>
      <c r="I169" s="28"/>
      <c r="J169" s="28"/>
      <c r="K169" s="28"/>
      <c r="L169" s="28"/>
      <c r="M169" s="28">
        <v>55130614</v>
      </c>
      <c r="N169" s="28"/>
      <c r="O169" s="28"/>
      <c r="P169" s="28">
        <v>50000000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39">
        <f t="shared" ref="AD169:AE174" si="494">+F169+H169+J169+L169+N169+P169+R169+T169+V169+X169+Z169+AB169</f>
        <v>50000000</v>
      </c>
      <c r="AE169" s="39">
        <f t="shared" si="494"/>
        <v>55130614</v>
      </c>
      <c r="AF169" s="33"/>
      <c r="AG169" s="31">
        <f t="shared" ref="AG169:AG174" si="495">+E169-AD169+AE169+AF169</f>
        <v>335914298</v>
      </c>
      <c r="AH169" s="46"/>
      <c r="AI169" s="148">
        <f t="shared" ref="AI169:AI174" si="496">+AH169+AW169</f>
        <v>250437583</v>
      </c>
      <c r="AJ169" s="215">
        <f t="shared" ref="AJ169:AJ174" si="497">+AG169-AH169</f>
        <v>335914298</v>
      </c>
      <c r="AK169" s="31">
        <v>0</v>
      </c>
      <c r="AL169" s="384">
        <v>134652349</v>
      </c>
      <c r="AM169" s="384">
        <v>40930304</v>
      </c>
      <c r="AN169" s="384">
        <v>37254930</v>
      </c>
      <c r="AO169" s="385">
        <v>37600000</v>
      </c>
      <c r="AP169" s="62">
        <v>0</v>
      </c>
      <c r="AQ169" s="67"/>
      <c r="AR169" s="62"/>
      <c r="AS169" s="62"/>
      <c r="AT169" s="62"/>
      <c r="AU169" s="62"/>
      <c r="AV169" s="63"/>
      <c r="AW169" s="63">
        <f t="shared" ref="AW169:AW174" si="498">+SUM(AK169:AV169)</f>
        <v>250437583</v>
      </c>
      <c r="AX169" s="39">
        <v>0</v>
      </c>
      <c r="AY169" s="31">
        <v>0</v>
      </c>
      <c r="AZ169" s="39">
        <v>0</v>
      </c>
      <c r="BA169" s="39">
        <v>125463913</v>
      </c>
      <c r="BB169" s="39">
        <v>37254930</v>
      </c>
      <c r="BC169" s="39">
        <v>37600000</v>
      </c>
      <c r="BD169" s="39"/>
      <c r="BE169" s="39"/>
      <c r="BF169" s="39"/>
      <c r="BG169" s="39"/>
      <c r="BH169" s="39"/>
      <c r="BI169" s="36"/>
      <c r="BJ169" s="31">
        <f t="shared" ref="BJ169:BJ174" si="499">+SUM(AX169:BI169)</f>
        <v>200318843</v>
      </c>
      <c r="BK169" s="35">
        <v>0</v>
      </c>
      <c r="BL169" s="39">
        <v>0</v>
      </c>
      <c r="BM169" s="39">
        <v>0</v>
      </c>
      <c r="BN169" s="39">
        <v>0</v>
      </c>
      <c r="BO169" s="36">
        <v>5178936</v>
      </c>
      <c r="BP169" s="39">
        <v>17207434</v>
      </c>
      <c r="BQ169" s="59"/>
      <c r="BR169" s="44"/>
      <c r="BS169" s="40"/>
      <c r="BT169" s="40"/>
      <c r="BU169" s="39"/>
      <c r="BV169" s="36"/>
      <c r="BW169" s="31">
        <f t="shared" ref="BW169:BW174" si="500">+SUM(BK169:BV169)</f>
        <v>22386370</v>
      </c>
      <c r="BX169" s="39">
        <v>0</v>
      </c>
      <c r="BY169" s="39">
        <v>0</v>
      </c>
      <c r="BZ169" s="39">
        <v>0</v>
      </c>
      <c r="CA169" s="39">
        <v>0</v>
      </c>
      <c r="CB169" s="39">
        <v>5178936</v>
      </c>
      <c r="CC169" s="39">
        <v>17207434</v>
      </c>
      <c r="CD169" s="40"/>
      <c r="CE169" s="40"/>
      <c r="CF169" s="40"/>
      <c r="CG169" s="40"/>
      <c r="CH169" s="39"/>
      <c r="CI169" s="36"/>
      <c r="CJ169" s="31">
        <f t="shared" ref="CJ169:CJ174" si="501">+SUM(BX169:CI169)</f>
        <v>22386370</v>
      </c>
      <c r="CK169" s="44">
        <f t="shared" ref="CK169:CK174" si="502">+AJ169-AW169</f>
        <v>85476715</v>
      </c>
      <c r="CL169" s="39">
        <f t="shared" ref="CL169:CL174" si="503">+AW169-BJ169</f>
        <v>50118740</v>
      </c>
      <c r="CM169" s="39">
        <f t="shared" ref="CM169:CM174" si="504">+BJ169-BW169</f>
        <v>177932473</v>
      </c>
      <c r="CN169" s="39">
        <f t="shared" ref="CN169:CN174" si="505">+BW169-CJ169</f>
        <v>0</v>
      </c>
      <c r="CO169" s="429">
        <f t="shared" si="389"/>
        <v>0.74554011094817996</v>
      </c>
      <c r="CP169" s="430">
        <f t="shared" si="390"/>
        <v>0.59633913826436769</v>
      </c>
    </row>
    <row r="170" spans="1:94" s="30" customFormat="1" outlineLevel="2">
      <c r="A170" s="529" t="s">
        <v>785</v>
      </c>
      <c r="B170" s="195" t="s">
        <v>406</v>
      </c>
      <c r="C170" s="197">
        <v>10</v>
      </c>
      <c r="D170" s="196" t="s">
        <v>361</v>
      </c>
      <c r="E170" s="31">
        <v>27565000</v>
      </c>
      <c r="F170" s="28"/>
      <c r="G170" s="28"/>
      <c r="H170" s="28"/>
      <c r="I170" s="28"/>
      <c r="J170" s="28"/>
      <c r="K170" s="28"/>
      <c r="L170" s="28">
        <v>7565000</v>
      </c>
      <c r="M170" s="28"/>
      <c r="N170" s="28"/>
      <c r="O170" s="28"/>
      <c r="P170" s="28"/>
      <c r="Q170" s="28">
        <v>20000000</v>
      </c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39">
        <f t="shared" si="494"/>
        <v>7565000</v>
      </c>
      <c r="AE170" s="39">
        <f t="shared" si="494"/>
        <v>20000000</v>
      </c>
      <c r="AF170" s="33"/>
      <c r="AG170" s="31">
        <f t="shared" si="495"/>
        <v>40000000</v>
      </c>
      <c r="AH170" s="46"/>
      <c r="AI170" s="148">
        <f t="shared" si="496"/>
        <v>40000000</v>
      </c>
      <c r="AJ170" s="215">
        <f t="shared" si="497"/>
        <v>40000000</v>
      </c>
      <c r="AK170" s="31">
        <v>0</v>
      </c>
      <c r="AL170" s="384">
        <v>0</v>
      </c>
      <c r="AM170" s="384">
        <v>0</v>
      </c>
      <c r="AN170" s="384">
        <v>0</v>
      </c>
      <c r="AO170" s="385">
        <v>40000000</v>
      </c>
      <c r="AP170" s="62">
        <v>0</v>
      </c>
      <c r="AQ170" s="67"/>
      <c r="AR170" s="62"/>
      <c r="AS170" s="62"/>
      <c r="AT170" s="62"/>
      <c r="AU170" s="62"/>
      <c r="AV170" s="63"/>
      <c r="AW170" s="36">
        <f t="shared" si="498"/>
        <v>40000000</v>
      </c>
      <c r="AX170" s="39">
        <v>0</v>
      </c>
      <c r="AY170" s="39">
        <v>0</v>
      </c>
      <c r="AZ170" s="39">
        <v>0</v>
      </c>
      <c r="BA170" s="39">
        <v>0</v>
      </c>
      <c r="BB170" s="39">
        <v>0</v>
      </c>
      <c r="BC170" s="39">
        <v>0</v>
      </c>
      <c r="BD170" s="39"/>
      <c r="BE170" s="39"/>
      <c r="BF170" s="39"/>
      <c r="BG170" s="39"/>
      <c r="BH170" s="39"/>
      <c r="BI170" s="36"/>
      <c r="BJ170" s="31">
        <f t="shared" si="499"/>
        <v>0</v>
      </c>
      <c r="BK170" s="35">
        <v>0</v>
      </c>
      <c r="BL170" s="35">
        <v>0</v>
      </c>
      <c r="BM170" s="35">
        <v>0</v>
      </c>
      <c r="BN170" s="35">
        <v>0</v>
      </c>
      <c r="BO170" s="32">
        <v>0</v>
      </c>
      <c r="BP170" s="39">
        <v>0</v>
      </c>
      <c r="BQ170" s="59"/>
      <c r="BR170" s="44"/>
      <c r="BS170" s="40"/>
      <c r="BT170" s="40"/>
      <c r="BU170" s="39"/>
      <c r="BV170" s="36"/>
      <c r="BW170" s="31">
        <f t="shared" si="500"/>
        <v>0</v>
      </c>
      <c r="BX170" s="237">
        <v>0</v>
      </c>
      <c r="BY170" s="237">
        <v>0</v>
      </c>
      <c r="BZ170" s="237">
        <v>0</v>
      </c>
      <c r="CA170" s="237">
        <v>0</v>
      </c>
      <c r="CB170" s="237">
        <v>0</v>
      </c>
      <c r="CC170" s="39">
        <v>0</v>
      </c>
      <c r="CD170" s="40"/>
      <c r="CE170" s="40"/>
      <c r="CF170" s="40"/>
      <c r="CG170" s="40"/>
      <c r="CH170" s="39"/>
      <c r="CI170" s="36"/>
      <c r="CJ170" s="31">
        <f t="shared" si="501"/>
        <v>0</v>
      </c>
      <c r="CK170" s="44">
        <f t="shared" si="502"/>
        <v>0</v>
      </c>
      <c r="CL170" s="39">
        <f t="shared" si="503"/>
        <v>40000000</v>
      </c>
      <c r="CM170" s="39">
        <f t="shared" si="504"/>
        <v>0</v>
      </c>
      <c r="CN170" s="39">
        <f t="shared" si="505"/>
        <v>0</v>
      </c>
      <c r="CO170" s="429">
        <f t="shared" si="389"/>
        <v>1</v>
      </c>
      <c r="CP170" s="430">
        <f t="shared" si="390"/>
        <v>0</v>
      </c>
    </row>
    <row r="171" spans="1:94" s="30" customFormat="1" outlineLevel="2">
      <c r="A171" s="529" t="s">
        <v>786</v>
      </c>
      <c r="B171" s="195" t="s">
        <v>407</v>
      </c>
      <c r="C171" s="197">
        <v>10</v>
      </c>
      <c r="D171" s="196" t="s">
        <v>362</v>
      </c>
      <c r="E171" s="31">
        <v>66355614</v>
      </c>
      <c r="F171" s="28"/>
      <c r="G171" s="28"/>
      <c r="H171" s="28"/>
      <c r="I171" s="28"/>
      <c r="J171" s="28"/>
      <c r="K171" s="28"/>
      <c r="L171" s="28">
        <v>21355614</v>
      </c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39">
        <f t="shared" si="494"/>
        <v>21355614</v>
      </c>
      <c r="AE171" s="39">
        <f t="shared" si="494"/>
        <v>0</v>
      </c>
      <c r="AF171" s="33"/>
      <c r="AG171" s="31">
        <f t="shared" si="495"/>
        <v>45000000</v>
      </c>
      <c r="AH171" s="46"/>
      <c r="AI171" s="148">
        <f t="shared" si="496"/>
        <v>45000000</v>
      </c>
      <c r="AJ171" s="215">
        <f t="shared" si="497"/>
        <v>45000000</v>
      </c>
      <c r="AK171" s="31">
        <v>45000000</v>
      </c>
      <c r="AL171" s="384">
        <v>0</v>
      </c>
      <c r="AM171" s="384">
        <v>0</v>
      </c>
      <c r="AN171" s="384">
        <v>0</v>
      </c>
      <c r="AO171" s="385">
        <v>0</v>
      </c>
      <c r="AP171" s="62">
        <v>0</v>
      </c>
      <c r="AQ171" s="67"/>
      <c r="AR171" s="62"/>
      <c r="AS171" s="62"/>
      <c r="AT171" s="62"/>
      <c r="AU171" s="62"/>
      <c r="AV171" s="63"/>
      <c r="AW171" s="36">
        <f t="shared" si="498"/>
        <v>45000000</v>
      </c>
      <c r="AX171" s="39">
        <v>0</v>
      </c>
      <c r="AY171" s="31">
        <v>0</v>
      </c>
      <c r="AZ171" s="39">
        <v>45000000</v>
      </c>
      <c r="BA171" s="39">
        <v>0</v>
      </c>
      <c r="BB171" s="39">
        <v>0</v>
      </c>
      <c r="BC171" s="39">
        <v>0</v>
      </c>
      <c r="BD171" s="39"/>
      <c r="BE171" s="39"/>
      <c r="BF171" s="39"/>
      <c r="BG171" s="39"/>
      <c r="BH171" s="39"/>
      <c r="BI171" s="36"/>
      <c r="BJ171" s="31">
        <f t="shared" si="499"/>
        <v>45000000</v>
      </c>
      <c r="BK171" s="35">
        <v>0</v>
      </c>
      <c r="BL171" s="39">
        <v>0</v>
      </c>
      <c r="BM171" s="39">
        <v>0</v>
      </c>
      <c r="BN171" s="39">
        <v>0</v>
      </c>
      <c r="BO171" s="36">
        <v>2144809</v>
      </c>
      <c r="BP171" s="39">
        <v>0</v>
      </c>
      <c r="BQ171" s="59"/>
      <c r="BR171" s="44"/>
      <c r="BS171" s="40"/>
      <c r="BT171" s="40"/>
      <c r="BU171" s="39"/>
      <c r="BV171" s="36"/>
      <c r="BW171" s="31">
        <f t="shared" si="500"/>
        <v>2144809</v>
      </c>
      <c r="BX171" s="39">
        <v>0</v>
      </c>
      <c r="BY171" s="39">
        <v>0</v>
      </c>
      <c r="BZ171" s="39">
        <v>0</v>
      </c>
      <c r="CA171" s="39">
        <v>0</v>
      </c>
      <c r="CB171" s="39">
        <v>1049506</v>
      </c>
      <c r="CC171" s="39">
        <v>1095303</v>
      </c>
      <c r="CD171" s="40"/>
      <c r="CE171" s="40"/>
      <c r="CF171" s="40"/>
      <c r="CG171" s="40"/>
      <c r="CH171" s="39"/>
      <c r="CI171" s="36"/>
      <c r="CJ171" s="31">
        <f t="shared" si="501"/>
        <v>2144809</v>
      </c>
      <c r="CK171" s="44">
        <f t="shared" si="502"/>
        <v>0</v>
      </c>
      <c r="CL171" s="39">
        <f t="shared" si="503"/>
        <v>0</v>
      </c>
      <c r="CM171" s="39">
        <f t="shared" si="504"/>
        <v>42855191</v>
      </c>
      <c r="CN171" s="39">
        <f t="shared" si="505"/>
        <v>0</v>
      </c>
      <c r="CO171" s="429">
        <f t="shared" si="389"/>
        <v>1</v>
      </c>
      <c r="CP171" s="430">
        <f t="shared" si="390"/>
        <v>1</v>
      </c>
    </row>
    <row r="172" spans="1:94" s="30" customFormat="1" ht="24" customHeight="1" outlineLevel="2">
      <c r="A172" s="529" t="s">
        <v>787</v>
      </c>
      <c r="B172" s="195" t="s">
        <v>408</v>
      </c>
      <c r="C172" s="197">
        <v>10</v>
      </c>
      <c r="D172" s="196" t="s">
        <v>103</v>
      </c>
      <c r="E172" s="31">
        <v>134721000</v>
      </c>
      <c r="F172" s="28"/>
      <c r="G172" s="28"/>
      <c r="H172" s="28"/>
      <c r="I172" s="28"/>
      <c r="J172" s="28"/>
      <c r="K172" s="28"/>
      <c r="L172" s="28"/>
      <c r="M172" s="28">
        <v>14364702</v>
      </c>
      <c r="N172" s="28"/>
      <c r="O172" s="28"/>
      <c r="P172" s="28"/>
      <c r="Q172" s="28">
        <v>10000000</v>
      </c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39">
        <f t="shared" si="494"/>
        <v>0</v>
      </c>
      <c r="AE172" s="39">
        <f t="shared" si="494"/>
        <v>24364702</v>
      </c>
      <c r="AF172" s="33"/>
      <c r="AG172" s="31">
        <f t="shared" si="495"/>
        <v>159085702</v>
      </c>
      <c r="AH172" s="46"/>
      <c r="AI172" s="148">
        <f t="shared" si="496"/>
        <v>134721000</v>
      </c>
      <c r="AJ172" s="215">
        <f t="shared" si="497"/>
        <v>159085702</v>
      </c>
      <c r="AK172" s="31">
        <v>0</v>
      </c>
      <c r="AL172" s="384">
        <v>134721000</v>
      </c>
      <c r="AM172" s="384">
        <v>0</v>
      </c>
      <c r="AN172" s="384">
        <v>0</v>
      </c>
      <c r="AO172" s="385">
        <v>0</v>
      </c>
      <c r="AP172" s="62">
        <v>0</v>
      </c>
      <c r="AQ172" s="67"/>
      <c r="AR172" s="62"/>
      <c r="AS172" s="62"/>
      <c r="AT172" s="62"/>
      <c r="AU172" s="62"/>
      <c r="AV172" s="63"/>
      <c r="AW172" s="36">
        <f t="shared" si="498"/>
        <v>134721000</v>
      </c>
      <c r="AX172" s="39">
        <v>0</v>
      </c>
      <c r="AY172" s="31">
        <v>3353242</v>
      </c>
      <c r="AZ172" s="39">
        <v>2390301</v>
      </c>
      <c r="BA172" s="39">
        <v>5449899</v>
      </c>
      <c r="BB172" s="39">
        <v>7098325</v>
      </c>
      <c r="BC172" s="39">
        <v>14080173</v>
      </c>
      <c r="BD172" s="39"/>
      <c r="BE172" s="39"/>
      <c r="BF172" s="39"/>
      <c r="BG172" s="39"/>
      <c r="BH172" s="39"/>
      <c r="BI172" s="36"/>
      <c r="BJ172" s="31">
        <f t="shared" si="499"/>
        <v>32371940</v>
      </c>
      <c r="BK172" s="35">
        <v>0</v>
      </c>
      <c r="BL172" s="39">
        <v>0</v>
      </c>
      <c r="BM172" s="39">
        <v>3724720</v>
      </c>
      <c r="BN172" s="39">
        <v>2221080</v>
      </c>
      <c r="BO172" s="36">
        <v>5994994</v>
      </c>
      <c r="BP172" s="39">
        <v>9496114</v>
      </c>
      <c r="BQ172" s="59"/>
      <c r="BR172" s="44"/>
      <c r="BS172" s="40"/>
      <c r="BT172" s="40"/>
      <c r="BU172" s="39"/>
      <c r="BV172" s="36"/>
      <c r="BW172" s="31">
        <f t="shared" si="500"/>
        <v>21436908</v>
      </c>
      <c r="BX172" s="39">
        <v>0</v>
      </c>
      <c r="BY172" s="39">
        <v>0</v>
      </c>
      <c r="BZ172" s="39">
        <v>3617661</v>
      </c>
      <c r="CA172" s="39">
        <v>1597647</v>
      </c>
      <c r="CB172" s="39">
        <v>6618428</v>
      </c>
      <c r="CC172" s="39">
        <v>4950761</v>
      </c>
      <c r="CD172" s="40"/>
      <c r="CE172" s="40"/>
      <c r="CF172" s="40"/>
      <c r="CG172" s="40"/>
      <c r="CH172" s="39"/>
      <c r="CI172" s="36"/>
      <c r="CJ172" s="31">
        <f t="shared" si="501"/>
        <v>16784497</v>
      </c>
      <c r="CK172" s="44">
        <f t="shared" si="502"/>
        <v>24364702</v>
      </c>
      <c r="CL172" s="39">
        <f t="shared" si="503"/>
        <v>102349060</v>
      </c>
      <c r="CM172" s="39">
        <f t="shared" si="504"/>
        <v>10935032</v>
      </c>
      <c r="CN172" s="39">
        <f t="shared" si="505"/>
        <v>4652411</v>
      </c>
      <c r="CO172" s="429">
        <f t="shared" si="389"/>
        <v>0.84684543177865224</v>
      </c>
      <c r="CP172" s="430">
        <f t="shared" si="390"/>
        <v>0.20348742591587521</v>
      </c>
    </row>
    <row r="173" spans="1:94" s="30" customFormat="1" ht="36" outlineLevel="2">
      <c r="A173" s="532" t="s">
        <v>788</v>
      </c>
      <c r="B173" s="195" t="s">
        <v>676</v>
      </c>
      <c r="C173" s="197">
        <v>10</v>
      </c>
      <c r="D173" s="199" t="s">
        <v>363</v>
      </c>
      <c r="E173" s="31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>
        <v>20000000</v>
      </c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39">
        <f t="shared" ref="AD173" si="506">+F173+H173+J173+L173+N173+P173+R173+T173+V173+X173+Z173+AB173</f>
        <v>0</v>
      </c>
      <c r="AE173" s="39">
        <f t="shared" ref="AE173" si="507">+G173+I173+K173+M173+O173+Q173+S173+U173+W173+Y173+AA173+AC173</f>
        <v>20000000</v>
      </c>
      <c r="AF173" s="33"/>
      <c r="AG173" s="31">
        <f t="shared" ref="AG173" si="508">+E173-AD173+AE173+AF173</f>
        <v>20000000</v>
      </c>
      <c r="AH173" s="46"/>
      <c r="AI173" s="148">
        <f t="shared" ref="AI173" si="509">+AH173+AW173</f>
        <v>20000000</v>
      </c>
      <c r="AJ173" s="215">
        <f t="shared" ref="AJ173" si="510">+AG173-AH173</f>
        <v>20000000</v>
      </c>
      <c r="AK173" s="31">
        <v>0</v>
      </c>
      <c r="AL173" s="384">
        <v>0</v>
      </c>
      <c r="AM173" s="384">
        <v>0</v>
      </c>
      <c r="AN173" s="384">
        <v>0</v>
      </c>
      <c r="AO173" s="385">
        <v>0</v>
      </c>
      <c r="AP173" s="62">
        <v>20000000</v>
      </c>
      <c r="AQ173" s="67"/>
      <c r="AR173" s="62"/>
      <c r="AS173" s="62"/>
      <c r="AT173" s="62"/>
      <c r="AU173" s="62"/>
      <c r="AV173" s="63"/>
      <c r="AW173" s="36">
        <f t="shared" ref="AW173" si="511">+SUM(AK173:AV173)</f>
        <v>20000000</v>
      </c>
      <c r="AX173" s="39">
        <v>0</v>
      </c>
      <c r="AY173" s="39">
        <v>0</v>
      </c>
      <c r="AZ173" s="39">
        <v>0</v>
      </c>
      <c r="BA173" s="39">
        <v>0</v>
      </c>
      <c r="BB173" s="39">
        <v>0</v>
      </c>
      <c r="BC173" s="39">
        <v>0</v>
      </c>
      <c r="BD173" s="39"/>
      <c r="BE173" s="39"/>
      <c r="BF173" s="39"/>
      <c r="BG173" s="39"/>
      <c r="BH173" s="39"/>
      <c r="BI173" s="36"/>
      <c r="BJ173" s="31">
        <f t="shared" ref="BJ173" si="512">+SUM(AX173:BI173)</f>
        <v>0</v>
      </c>
      <c r="BK173" s="35">
        <v>0</v>
      </c>
      <c r="BL173" s="35">
        <v>0</v>
      </c>
      <c r="BM173" s="35">
        <v>0</v>
      </c>
      <c r="BN173" s="35">
        <v>0</v>
      </c>
      <c r="BO173" s="32">
        <v>0</v>
      </c>
      <c r="BP173" s="39">
        <v>0</v>
      </c>
      <c r="BQ173" s="59"/>
      <c r="BR173" s="44"/>
      <c r="BS173" s="40"/>
      <c r="BT173" s="40"/>
      <c r="BU173" s="39"/>
      <c r="BV173" s="36"/>
      <c r="BW173" s="31">
        <f t="shared" ref="BW173" si="513">+SUM(BK173:BV173)</f>
        <v>0</v>
      </c>
      <c r="BX173" s="237">
        <v>0</v>
      </c>
      <c r="BY173" s="237">
        <v>0</v>
      </c>
      <c r="BZ173" s="237">
        <v>0</v>
      </c>
      <c r="CA173" s="237">
        <v>0</v>
      </c>
      <c r="CB173" s="237">
        <v>0</v>
      </c>
      <c r="CC173" s="39">
        <v>0</v>
      </c>
      <c r="CD173" s="40"/>
      <c r="CE173" s="40"/>
      <c r="CF173" s="40"/>
      <c r="CG173" s="40"/>
      <c r="CH173" s="39"/>
      <c r="CI173" s="36"/>
      <c r="CJ173" s="31">
        <f t="shared" ref="CJ173" si="514">+SUM(BX173:CI173)</f>
        <v>0</v>
      </c>
      <c r="CK173" s="44">
        <f t="shared" ref="CK173" si="515">+AJ173-AW173</f>
        <v>0</v>
      </c>
      <c r="CL173" s="39">
        <f t="shared" ref="CL173" si="516">+AW173-BJ173</f>
        <v>20000000</v>
      </c>
      <c r="CM173" s="39">
        <f t="shared" ref="CM173" si="517">+BJ173-BW173</f>
        <v>0</v>
      </c>
      <c r="CN173" s="39">
        <f t="shared" ref="CN173" si="518">+BW173-CJ173</f>
        <v>0</v>
      </c>
      <c r="CO173" s="429">
        <f t="shared" ref="CO173" si="519">IFERROR(AW173/AJ173,0)</f>
        <v>1</v>
      </c>
      <c r="CP173" s="430">
        <f t="shared" ref="CP173" si="520">IFERROR(BJ173/AJ173,0)</f>
        <v>0</v>
      </c>
    </row>
    <row r="174" spans="1:94" s="30" customFormat="1" outlineLevel="2">
      <c r="A174" s="532" t="s">
        <v>789</v>
      </c>
      <c r="B174" s="195" t="s">
        <v>409</v>
      </c>
      <c r="C174" s="197">
        <v>10</v>
      </c>
      <c r="D174" s="196" t="s">
        <v>364</v>
      </c>
      <c r="E174" s="31">
        <v>340574702</v>
      </c>
      <c r="F174" s="28"/>
      <c r="G174" s="28"/>
      <c r="H174" s="28"/>
      <c r="I174" s="28"/>
      <c r="J174" s="28"/>
      <c r="K174" s="28"/>
      <c r="L174" s="28">
        <v>40574702</v>
      </c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39">
        <f t="shared" si="494"/>
        <v>40574702</v>
      </c>
      <c r="AE174" s="39">
        <f t="shared" si="494"/>
        <v>0</v>
      </c>
      <c r="AF174" s="33"/>
      <c r="AG174" s="31">
        <f t="shared" si="495"/>
        <v>300000000</v>
      </c>
      <c r="AH174" s="46">
        <v>300000000</v>
      </c>
      <c r="AI174" s="148">
        <f t="shared" si="496"/>
        <v>300000000</v>
      </c>
      <c r="AJ174" s="215">
        <f t="shared" si="497"/>
        <v>0</v>
      </c>
      <c r="AK174" s="31">
        <v>0</v>
      </c>
      <c r="AL174" s="384">
        <v>0</v>
      </c>
      <c r="AM174" s="384">
        <v>0</v>
      </c>
      <c r="AN174" s="384">
        <v>0</v>
      </c>
      <c r="AO174" s="385">
        <v>0</v>
      </c>
      <c r="AP174" s="62">
        <v>0</v>
      </c>
      <c r="AQ174" s="67"/>
      <c r="AR174" s="62"/>
      <c r="AS174" s="62"/>
      <c r="AT174" s="62"/>
      <c r="AU174" s="62"/>
      <c r="AV174" s="63"/>
      <c r="AW174" s="36">
        <f t="shared" si="498"/>
        <v>0</v>
      </c>
      <c r="AX174" s="39">
        <v>0</v>
      </c>
      <c r="AY174" s="39">
        <v>0</v>
      </c>
      <c r="AZ174" s="39">
        <v>0</v>
      </c>
      <c r="BA174" s="39">
        <v>0</v>
      </c>
      <c r="BB174" s="39">
        <v>0</v>
      </c>
      <c r="BC174" s="39">
        <v>0</v>
      </c>
      <c r="BD174" s="39"/>
      <c r="BE174" s="39"/>
      <c r="BF174" s="39"/>
      <c r="BG174" s="39"/>
      <c r="BH174" s="39"/>
      <c r="BI174" s="36"/>
      <c r="BJ174" s="31">
        <f t="shared" si="499"/>
        <v>0</v>
      </c>
      <c r="BK174" s="35">
        <v>0</v>
      </c>
      <c r="BL174" s="35">
        <v>0</v>
      </c>
      <c r="BM174" s="35">
        <v>0</v>
      </c>
      <c r="BN174" s="35">
        <v>0</v>
      </c>
      <c r="BO174" s="32">
        <v>0</v>
      </c>
      <c r="BP174" s="39">
        <v>0</v>
      </c>
      <c r="BQ174" s="59"/>
      <c r="BR174" s="44"/>
      <c r="BS174" s="40"/>
      <c r="BT174" s="40"/>
      <c r="BU174" s="39"/>
      <c r="BV174" s="36"/>
      <c r="BW174" s="31">
        <f t="shared" si="500"/>
        <v>0</v>
      </c>
      <c r="BX174" s="237">
        <v>0</v>
      </c>
      <c r="BY174" s="237">
        <v>0</v>
      </c>
      <c r="BZ174" s="237">
        <v>0</v>
      </c>
      <c r="CA174" s="237">
        <v>0</v>
      </c>
      <c r="CB174" s="237">
        <v>0</v>
      </c>
      <c r="CC174" s="39">
        <v>0</v>
      </c>
      <c r="CD174" s="40"/>
      <c r="CE174" s="40"/>
      <c r="CF174" s="40"/>
      <c r="CG174" s="40"/>
      <c r="CH174" s="39"/>
      <c r="CI174" s="36"/>
      <c r="CJ174" s="31">
        <f t="shared" si="501"/>
        <v>0</v>
      </c>
      <c r="CK174" s="44">
        <f t="shared" si="502"/>
        <v>0</v>
      </c>
      <c r="CL174" s="39">
        <f t="shared" si="503"/>
        <v>0</v>
      </c>
      <c r="CM174" s="39">
        <f t="shared" si="504"/>
        <v>0</v>
      </c>
      <c r="CN174" s="39">
        <f t="shared" si="505"/>
        <v>0</v>
      </c>
      <c r="CO174" s="429">
        <f t="shared" si="389"/>
        <v>0</v>
      </c>
      <c r="CP174" s="430">
        <f t="shared" si="390"/>
        <v>0</v>
      </c>
    </row>
    <row r="175" spans="1:94" s="27" customFormat="1" ht="96.75" customHeight="1" outlineLevel="1">
      <c r="A175" s="155"/>
      <c r="B175" s="438" t="s">
        <v>410</v>
      </c>
      <c r="C175" s="439" t="s">
        <v>84</v>
      </c>
      <c r="D175" s="285" t="s">
        <v>367</v>
      </c>
      <c r="E175" s="440">
        <f>+E176</f>
        <v>1200000000</v>
      </c>
      <c r="F175" s="440">
        <f t="shared" ref="F175:BQ175" si="521">+F176</f>
        <v>0</v>
      </c>
      <c r="G175" s="440">
        <f t="shared" si="521"/>
        <v>0</v>
      </c>
      <c r="H175" s="440">
        <f t="shared" si="521"/>
        <v>0</v>
      </c>
      <c r="I175" s="440">
        <f t="shared" si="521"/>
        <v>0</v>
      </c>
      <c r="J175" s="440">
        <f t="shared" si="521"/>
        <v>0</v>
      </c>
      <c r="K175" s="440">
        <f t="shared" si="521"/>
        <v>0</v>
      </c>
      <c r="L175" s="440">
        <f t="shared" si="521"/>
        <v>0</v>
      </c>
      <c r="M175" s="440">
        <f t="shared" si="521"/>
        <v>0</v>
      </c>
      <c r="N175" s="440">
        <f t="shared" si="521"/>
        <v>0</v>
      </c>
      <c r="O175" s="440">
        <f t="shared" si="521"/>
        <v>0</v>
      </c>
      <c r="P175" s="440">
        <f t="shared" si="521"/>
        <v>0</v>
      </c>
      <c r="Q175" s="440">
        <f t="shared" si="521"/>
        <v>0</v>
      </c>
      <c r="R175" s="440">
        <f t="shared" si="521"/>
        <v>0</v>
      </c>
      <c r="S175" s="440">
        <f t="shared" si="521"/>
        <v>0</v>
      </c>
      <c r="T175" s="440">
        <f t="shared" si="521"/>
        <v>0</v>
      </c>
      <c r="U175" s="440">
        <f t="shared" si="521"/>
        <v>0</v>
      </c>
      <c r="V175" s="440">
        <f t="shared" si="521"/>
        <v>0</v>
      </c>
      <c r="W175" s="440">
        <f t="shared" si="521"/>
        <v>0</v>
      </c>
      <c r="X175" s="440">
        <f t="shared" si="521"/>
        <v>0</v>
      </c>
      <c r="Y175" s="440">
        <f t="shared" si="521"/>
        <v>0</v>
      </c>
      <c r="Z175" s="440">
        <f t="shared" si="521"/>
        <v>0</v>
      </c>
      <c r="AA175" s="440">
        <f t="shared" si="521"/>
        <v>0</v>
      </c>
      <c r="AB175" s="440">
        <f t="shared" si="521"/>
        <v>0</v>
      </c>
      <c r="AC175" s="440">
        <f t="shared" si="521"/>
        <v>0</v>
      </c>
      <c r="AD175" s="440">
        <f t="shared" si="521"/>
        <v>0</v>
      </c>
      <c r="AE175" s="440">
        <f t="shared" si="521"/>
        <v>0</v>
      </c>
      <c r="AF175" s="441">
        <f t="shared" si="521"/>
        <v>0</v>
      </c>
      <c r="AG175" s="442">
        <f t="shared" si="521"/>
        <v>1200000000</v>
      </c>
      <c r="AH175" s="440">
        <f t="shared" si="521"/>
        <v>300000000</v>
      </c>
      <c r="AI175" s="440">
        <f t="shared" si="521"/>
        <v>1179000000</v>
      </c>
      <c r="AJ175" s="440">
        <f t="shared" si="521"/>
        <v>900000000</v>
      </c>
      <c r="AK175" s="440">
        <f t="shared" si="521"/>
        <v>55000000</v>
      </c>
      <c r="AL175" s="440">
        <f t="shared" si="521"/>
        <v>550000000</v>
      </c>
      <c r="AM175" s="440">
        <f t="shared" si="521"/>
        <v>154000000</v>
      </c>
      <c r="AN175" s="440">
        <f t="shared" si="521"/>
        <v>120000000</v>
      </c>
      <c r="AO175" s="440">
        <f t="shared" si="521"/>
        <v>0</v>
      </c>
      <c r="AP175" s="440">
        <f t="shared" si="521"/>
        <v>0</v>
      </c>
      <c r="AQ175" s="440">
        <f t="shared" si="521"/>
        <v>0</v>
      </c>
      <c r="AR175" s="440">
        <f t="shared" si="521"/>
        <v>0</v>
      </c>
      <c r="AS175" s="440">
        <f t="shared" si="521"/>
        <v>0</v>
      </c>
      <c r="AT175" s="440">
        <f t="shared" si="521"/>
        <v>0</v>
      </c>
      <c r="AU175" s="440">
        <f t="shared" si="521"/>
        <v>0</v>
      </c>
      <c r="AV175" s="440">
        <f t="shared" si="521"/>
        <v>0</v>
      </c>
      <c r="AW175" s="440">
        <f t="shared" si="521"/>
        <v>879000000</v>
      </c>
      <c r="AX175" s="440">
        <f t="shared" si="521"/>
        <v>0</v>
      </c>
      <c r="AY175" s="440">
        <f t="shared" si="521"/>
        <v>0</v>
      </c>
      <c r="AZ175" s="440">
        <f t="shared" si="521"/>
        <v>62334038</v>
      </c>
      <c r="BA175" s="440">
        <f t="shared" si="521"/>
        <v>349303699</v>
      </c>
      <c r="BB175" s="440">
        <f t="shared" si="521"/>
        <v>147632645</v>
      </c>
      <c r="BC175" s="440">
        <f t="shared" si="521"/>
        <v>39730524</v>
      </c>
      <c r="BD175" s="440">
        <f t="shared" si="521"/>
        <v>0</v>
      </c>
      <c r="BE175" s="440">
        <f t="shared" si="521"/>
        <v>0</v>
      </c>
      <c r="BF175" s="440">
        <f t="shared" si="521"/>
        <v>0</v>
      </c>
      <c r="BG175" s="440">
        <f t="shared" si="521"/>
        <v>0</v>
      </c>
      <c r="BH175" s="440">
        <f t="shared" si="521"/>
        <v>0</v>
      </c>
      <c r="BI175" s="440">
        <f t="shared" si="521"/>
        <v>0</v>
      </c>
      <c r="BJ175" s="440">
        <f t="shared" si="521"/>
        <v>599000906</v>
      </c>
      <c r="BK175" s="440">
        <f t="shared" si="521"/>
        <v>0</v>
      </c>
      <c r="BL175" s="440">
        <f t="shared" si="521"/>
        <v>0</v>
      </c>
      <c r="BM175" s="440">
        <f t="shared" si="521"/>
        <v>357787</v>
      </c>
      <c r="BN175" s="440">
        <f t="shared" si="521"/>
        <v>13086868</v>
      </c>
      <c r="BO175" s="440">
        <f t="shared" si="521"/>
        <v>49759351</v>
      </c>
      <c r="BP175" s="434">
        <f t="shared" si="521"/>
        <v>99815420</v>
      </c>
      <c r="BQ175" s="440">
        <f t="shared" si="521"/>
        <v>0</v>
      </c>
      <c r="BR175" s="440">
        <f t="shared" ref="BR175:CN175" si="522">+BR176</f>
        <v>0</v>
      </c>
      <c r="BS175" s="440">
        <f t="shared" si="522"/>
        <v>0</v>
      </c>
      <c r="BT175" s="440">
        <f t="shared" si="522"/>
        <v>0</v>
      </c>
      <c r="BU175" s="440">
        <f t="shared" si="522"/>
        <v>0</v>
      </c>
      <c r="BV175" s="440">
        <f t="shared" si="522"/>
        <v>0</v>
      </c>
      <c r="BW175" s="440">
        <f t="shared" si="522"/>
        <v>163019426</v>
      </c>
      <c r="BX175" s="440">
        <f t="shared" si="522"/>
        <v>0</v>
      </c>
      <c r="BY175" s="440">
        <f t="shared" si="522"/>
        <v>0</v>
      </c>
      <c r="BZ175" s="440">
        <f t="shared" si="522"/>
        <v>0</v>
      </c>
      <c r="CA175" s="440">
        <f t="shared" si="522"/>
        <v>12481126</v>
      </c>
      <c r="CB175" s="440">
        <f t="shared" si="522"/>
        <v>47584024</v>
      </c>
      <c r="CC175" s="440">
        <f t="shared" si="522"/>
        <v>86752609</v>
      </c>
      <c r="CD175" s="440">
        <f t="shared" si="522"/>
        <v>0</v>
      </c>
      <c r="CE175" s="440">
        <f t="shared" si="522"/>
        <v>0</v>
      </c>
      <c r="CF175" s="440">
        <f t="shared" si="522"/>
        <v>0</v>
      </c>
      <c r="CG175" s="440">
        <f t="shared" si="522"/>
        <v>0</v>
      </c>
      <c r="CH175" s="440">
        <f t="shared" si="522"/>
        <v>0</v>
      </c>
      <c r="CI175" s="440">
        <f t="shared" si="522"/>
        <v>0</v>
      </c>
      <c r="CJ175" s="440">
        <f t="shared" si="522"/>
        <v>146817759</v>
      </c>
      <c r="CK175" s="440">
        <f t="shared" si="522"/>
        <v>21000000</v>
      </c>
      <c r="CL175" s="440">
        <f t="shared" si="522"/>
        <v>279999094</v>
      </c>
      <c r="CM175" s="440">
        <f t="shared" si="522"/>
        <v>435981480</v>
      </c>
      <c r="CN175" s="440">
        <f t="shared" si="522"/>
        <v>16201667</v>
      </c>
      <c r="CO175" s="443">
        <f t="shared" si="389"/>
        <v>0.97666666666666668</v>
      </c>
      <c r="CP175" s="443">
        <f t="shared" si="390"/>
        <v>0.66555656222222226</v>
      </c>
    </row>
    <row r="176" spans="1:94" s="27" customFormat="1" ht="31.5" customHeight="1" outlineLevel="1">
      <c r="A176" s="155"/>
      <c r="B176" s="207" t="s">
        <v>437</v>
      </c>
      <c r="C176" s="206">
        <v>10</v>
      </c>
      <c r="D176" s="207" t="s">
        <v>360</v>
      </c>
      <c r="E176" s="453">
        <f>+SUM(E177:E182)</f>
        <v>1200000000</v>
      </c>
      <c r="F176" s="453">
        <f t="shared" ref="F176:BQ176" si="523">+SUM(F177:F182)</f>
        <v>0</v>
      </c>
      <c r="G176" s="453">
        <f t="shared" si="523"/>
        <v>0</v>
      </c>
      <c r="H176" s="453">
        <f t="shared" si="523"/>
        <v>0</v>
      </c>
      <c r="I176" s="453">
        <f t="shared" si="523"/>
        <v>0</v>
      </c>
      <c r="J176" s="453">
        <f t="shared" si="523"/>
        <v>0</v>
      </c>
      <c r="K176" s="453">
        <f t="shared" si="523"/>
        <v>0</v>
      </c>
      <c r="L176" s="453">
        <f t="shared" si="523"/>
        <v>0</v>
      </c>
      <c r="M176" s="453">
        <f t="shared" si="523"/>
        <v>0</v>
      </c>
      <c r="N176" s="453">
        <f t="shared" si="523"/>
        <v>0</v>
      </c>
      <c r="O176" s="453">
        <f t="shared" si="523"/>
        <v>0</v>
      </c>
      <c r="P176" s="453">
        <f t="shared" si="523"/>
        <v>0</v>
      </c>
      <c r="Q176" s="453">
        <f t="shared" si="523"/>
        <v>0</v>
      </c>
      <c r="R176" s="453">
        <f t="shared" si="523"/>
        <v>0</v>
      </c>
      <c r="S176" s="453">
        <f t="shared" si="523"/>
        <v>0</v>
      </c>
      <c r="T176" s="453">
        <f t="shared" si="523"/>
        <v>0</v>
      </c>
      <c r="U176" s="453">
        <f t="shared" si="523"/>
        <v>0</v>
      </c>
      <c r="V176" s="453">
        <f t="shared" si="523"/>
        <v>0</v>
      </c>
      <c r="W176" s="453">
        <f t="shared" si="523"/>
        <v>0</v>
      </c>
      <c r="X176" s="453">
        <f t="shared" si="523"/>
        <v>0</v>
      </c>
      <c r="Y176" s="453">
        <f t="shared" si="523"/>
        <v>0</v>
      </c>
      <c r="Z176" s="453">
        <f t="shared" si="523"/>
        <v>0</v>
      </c>
      <c r="AA176" s="453">
        <f t="shared" si="523"/>
        <v>0</v>
      </c>
      <c r="AB176" s="453">
        <f t="shared" si="523"/>
        <v>0</v>
      </c>
      <c r="AC176" s="453">
        <f t="shared" si="523"/>
        <v>0</v>
      </c>
      <c r="AD176" s="453">
        <f t="shared" si="523"/>
        <v>0</v>
      </c>
      <c r="AE176" s="453">
        <f t="shared" si="523"/>
        <v>0</v>
      </c>
      <c r="AF176" s="454">
        <f t="shared" si="523"/>
        <v>0</v>
      </c>
      <c r="AG176" s="455">
        <f t="shared" si="523"/>
        <v>1200000000</v>
      </c>
      <c r="AH176" s="453">
        <f t="shared" si="523"/>
        <v>300000000</v>
      </c>
      <c r="AI176" s="453">
        <f t="shared" si="523"/>
        <v>1179000000</v>
      </c>
      <c r="AJ176" s="453">
        <f t="shared" si="523"/>
        <v>900000000</v>
      </c>
      <c r="AK176" s="453">
        <f t="shared" si="523"/>
        <v>55000000</v>
      </c>
      <c r="AL176" s="453">
        <f t="shared" si="523"/>
        <v>550000000</v>
      </c>
      <c r="AM176" s="453">
        <f t="shared" si="523"/>
        <v>154000000</v>
      </c>
      <c r="AN176" s="453">
        <f t="shared" si="523"/>
        <v>120000000</v>
      </c>
      <c r="AO176" s="453">
        <f t="shared" si="523"/>
        <v>0</v>
      </c>
      <c r="AP176" s="453">
        <f t="shared" si="523"/>
        <v>0</v>
      </c>
      <c r="AQ176" s="453">
        <f t="shared" si="523"/>
        <v>0</v>
      </c>
      <c r="AR176" s="453">
        <f t="shared" si="523"/>
        <v>0</v>
      </c>
      <c r="AS176" s="453">
        <f t="shared" si="523"/>
        <v>0</v>
      </c>
      <c r="AT176" s="453">
        <f t="shared" si="523"/>
        <v>0</v>
      </c>
      <c r="AU176" s="453">
        <f t="shared" si="523"/>
        <v>0</v>
      </c>
      <c r="AV176" s="453">
        <f t="shared" si="523"/>
        <v>0</v>
      </c>
      <c r="AW176" s="453">
        <f t="shared" si="523"/>
        <v>879000000</v>
      </c>
      <c r="AX176" s="453">
        <f t="shared" si="523"/>
        <v>0</v>
      </c>
      <c r="AY176" s="453">
        <f t="shared" si="523"/>
        <v>0</v>
      </c>
      <c r="AZ176" s="453">
        <f t="shared" si="523"/>
        <v>62334038</v>
      </c>
      <c r="BA176" s="453">
        <f t="shared" si="523"/>
        <v>349303699</v>
      </c>
      <c r="BB176" s="453">
        <f t="shared" si="523"/>
        <v>147632645</v>
      </c>
      <c r="BC176" s="453">
        <f t="shared" si="523"/>
        <v>39730524</v>
      </c>
      <c r="BD176" s="453">
        <f t="shared" si="523"/>
        <v>0</v>
      </c>
      <c r="BE176" s="453">
        <f t="shared" si="523"/>
        <v>0</v>
      </c>
      <c r="BF176" s="453">
        <f t="shared" si="523"/>
        <v>0</v>
      </c>
      <c r="BG176" s="453">
        <f t="shared" si="523"/>
        <v>0</v>
      </c>
      <c r="BH176" s="453">
        <f t="shared" si="523"/>
        <v>0</v>
      </c>
      <c r="BI176" s="453">
        <f t="shared" si="523"/>
        <v>0</v>
      </c>
      <c r="BJ176" s="453">
        <f t="shared" si="523"/>
        <v>599000906</v>
      </c>
      <c r="BK176" s="453">
        <f t="shared" si="523"/>
        <v>0</v>
      </c>
      <c r="BL176" s="454">
        <f t="shared" si="523"/>
        <v>0</v>
      </c>
      <c r="BM176" s="456">
        <f t="shared" si="523"/>
        <v>357787</v>
      </c>
      <c r="BN176" s="453">
        <f t="shared" si="523"/>
        <v>13086868</v>
      </c>
      <c r="BO176" s="453">
        <f t="shared" si="523"/>
        <v>49759351</v>
      </c>
      <c r="BP176" s="453">
        <f t="shared" si="523"/>
        <v>99815420</v>
      </c>
      <c r="BQ176" s="453">
        <f t="shared" si="523"/>
        <v>0</v>
      </c>
      <c r="BR176" s="453">
        <f t="shared" ref="BR176:CN176" si="524">+SUM(BR177:BR182)</f>
        <v>0</v>
      </c>
      <c r="BS176" s="453">
        <f t="shared" si="524"/>
        <v>0</v>
      </c>
      <c r="BT176" s="453">
        <f t="shared" si="524"/>
        <v>0</v>
      </c>
      <c r="BU176" s="453">
        <f t="shared" si="524"/>
        <v>0</v>
      </c>
      <c r="BV176" s="453">
        <f t="shared" si="524"/>
        <v>0</v>
      </c>
      <c r="BW176" s="453">
        <f t="shared" si="524"/>
        <v>163019426</v>
      </c>
      <c r="BX176" s="453">
        <f t="shared" si="524"/>
        <v>0</v>
      </c>
      <c r="BY176" s="453">
        <f t="shared" si="524"/>
        <v>0</v>
      </c>
      <c r="BZ176" s="453">
        <f t="shared" si="524"/>
        <v>0</v>
      </c>
      <c r="CA176" s="453">
        <f t="shared" si="524"/>
        <v>12481126</v>
      </c>
      <c r="CB176" s="453">
        <f t="shared" si="524"/>
        <v>47584024</v>
      </c>
      <c r="CC176" s="453">
        <f t="shared" si="524"/>
        <v>86752609</v>
      </c>
      <c r="CD176" s="453">
        <f t="shared" si="524"/>
        <v>0</v>
      </c>
      <c r="CE176" s="453">
        <f t="shared" si="524"/>
        <v>0</v>
      </c>
      <c r="CF176" s="453">
        <f t="shared" si="524"/>
        <v>0</v>
      </c>
      <c r="CG176" s="453">
        <f t="shared" si="524"/>
        <v>0</v>
      </c>
      <c r="CH176" s="453">
        <f t="shared" si="524"/>
        <v>0</v>
      </c>
      <c r="CI176" s="453">
        <f t="shared" si="524"/>
        <v>0</v>
      </c>
      <c r="CJ176" s="453">
        <f t="shared" si="524"/>
        <v>146817759</v>
      </c>
      <c r="CK176" s="453">
        <f t="shared" si="524"/>
        <v>21000000</v>
      </c>
      <c r="CL176" s="453">
        <f t="shared" si="524"/>
        <v>279999094</v>
      </c>
      <c r="CM176" s="453">
        <f t="shared" si="524"/>
        <v>435981480</v>
      </c>
      <c r="CN176" s="453">
        <f t="shared" si="524"/>
        <v>16201667</v>
      </c>
      <c r="CO176" s="457">
        <f t="shared" si="389"/>
        <v>0.97666666666666668</v>
      </c>
      <c r="CP176" s="457">
        <f t="shared" si="390"/>
        <v>0.66555656222222226</v>
      </c>
    </row>
    <row r="177" spans="1:94" s="27" customFormat="1" ht="36" outlineLevel="2">
      <c r="A177" s="529" t="s">
        <v>790</v>
      </c>
      <c r="B177" s="291" t="s">
        <v>436</v>
      </c>
      <c r="C177" s="213">
        <v>10</v>
      </c>
      <c r="D177" s="201" t="s">
        <v>366</v>
      </c>
      <c r="E177" s="31">
        <v>550000000</v>
      </c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39">
        <f t="shared" ref="AD177:AE182" si="525">+F177+H177+J177+L177+N177+P177+R177+T177+V177+X177+Z177+AB177</f>
        <v>0</v>
      </c>
      <c r="AE177" s="39">
        <f t="shared" si="525"/>
        <v>0</v>
      </c>
      <c r="AF177" s="124"/>
      <c r="AG177" s="31">
        <f t="shared" ref="AG177:AG182" si="526">+E177-AD177+AE177+AF177</f>
        <v>550000000</v>
      </c>
      <c r="AH177" s="122"/>
      <c r="AI177" s="148">
        <f t="shared" ref="AI177:AI182" si="527">+AH177+AW177</f>
        <v>550000000</v>
      </c>
      <c r="AJ177" s="215">
        <f t="shared" ref="AJ177:AJ182" si="528">+AG177-AH177</f>
        <v>550000000</v>
      </c>
      <c r="AK177" s="31">
        <v>0</v>
      </c>
      <c r="AL177" s="384">
        <v>550000000</v>
      </c>
      <c r="AM177" s="384">
        <v>0</v>
      </c>
      <c r="AN177" s="384">
        <v>0</v>
      </c>
      <c r="AO177" s="385">
        <v>0</v>
      </c>
      <c r="AP177" s="39">
        <v>0</v>
      </c>
      <c r="AQ177" s="39"/>
      <c r="AR177" s="39"/>
      <c r="AS177" s="39"/>
      <c r="AT177" s="39"/>
      <c r="AU177" s="39"/>
      <c r="AV177" s="36"/>
      <c r="AW177" s="37">
        <f t="shared" ref="AW177:AW182" si="529">+SUM(AK177:AV177)</f>
        <v>550000000</v>
      </c>
      <c r="AX177" s="39">
        <v>0</v>
      </c>
      <c r="AY177" s="31">
        <v>0</v>
      </c>
      <c r="AZ177" s="39">
        <v>0</v>
      </c>
      <c r="BA177" s="39">
        <v>333700000</v>
      </c>
      <c r="BB177" s="39">
        <v>0</v>
      </c>
      <c r="BC177" s="39">
        <v>0</v>
      </c>
      <c r="BD177" s="125"/>
      <c r="BE177" s="39"/>
      <c r="BF177" s="39"/>
      <c r="BG177" s="39"/>
      <c r="BH177" s="39"/>
      <c r="BI177" s="36"/>
      <c r="BJ177" s="31">
        <f t="shared" ref="BJ177:BJ182" si="530">+SUM(AX177:BI177)</f>
        <v>333700000</v>
      </c>
      <c r="BK177" s="35">
        <v>0</v>
      </c>
      <c r="BL177" s="39">
        <v>0</v>
      </c>
      <c r="BM177" s="39">
        <v>0</v>
      </c>
      <c r="BN177" s="39">
        <v>0</v>
      </c>
      <c r="BO177" s="36">
        <v>29613333</v>
      </c>
      <c r="BP177" s="39">
        <v>36400000</v>
      </c>
      <c r="BQ177" s="191"/>
      <c r="BR177" s="122"/>
      <c r="BS177" s="125"/>
      <c r="BT177" s="39"/>
      <c r="BU177" s="39"/>
      <c r="BV177" s="29"/>
      <c r="BW177" s="31">
        <f t="shared" ref="BW177:BW182" si="531">+SUM(BK177:BV177)</f>
        <v>66013333</v>
      </c>
      <c r="BX177" s="39">
        <v>0</v>
      </c>
      <c r="BY177" s="39">
        <v>0</v>
      </c>
      <c r="BZ177" s="39">
        <v>0</v>
      </c>
      <c r="CA177" s="39">
        <v>0</v>
      </c>
      <c r="CB177" s="39">
        <v>29613333</v>
      </c>
      <c r="CC177" s="39">
        <v>36400000</v>
      </c>
      <c r="CD177" s="125"/>
      <c r="CE177" s="125"/>
      <c r="CF177" s="125"/>
      <c r="CG177" s="125"/>
      <c r="CH177" s="39"/>
      <c r="CI177" s="36"/>
      <c r="CJ177" s="31">
        <f t="shared" ref="CJ177:CJ182" si="532">+SUM(BX177:CI177)</f>
        <v>66013333</v>
      </c>
      <c r="CK177" s="44">
        <f t="shared" ref="CK177:CK182" si="533">+AJ177-AW177</f>
        <v>0</v>
      </c>
      <c r="CL177" s="39">
        <f t="shared" ref="CL177:CL182" si="534">+AW177-BJ177</f>
        <v>216300000</v>
      </c>
      <c r="CM177" s="39">
        <f t="shared" ref="CM177:CM182" si="535">+BJ177-BW177</f>
        <v>267686667</v>
      </c>
      <c r="CN177" s="39">
        <f t="shared" ref="CN177:CN182" si="536">+BW177-CJ177</f>
        <v>0</v>
      </c>
      <c r="CO177" s="429">
        <f t="shared" si="389"/>
        <v>1</v>
      </c>
      <c r="CP177" s="430">
        <f t="shared" si="390"/>
        <v>0.60672727272727278</v>
      </c>
    </row>
    <row r="178" spans="1:94" s="27" customFormat="1" outlineLevel="2">
      <c r="A178" s="529" t="s">
        <v>791</v>
      </c>
      <c r="B178" s="212" t="s">
        <v>426</v>
      </c>
      <c r="C178" s="213">
        <v>10</v>
      </c>
      <c r="D178" s="201" t="s">
        <v>361</v>
      </c>
      <c r="E178" s="31">
        <v>120000000</v>
      </c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39">
        <f t="shared" si="525"/>
        <v>0</v>
      </c>
      <c r="AE178" s="39">
        <f t="shared" si="525"/>
        <v>0</v>
      </c>
      <c r="AF178" s="124"/>
      <c r="AG178" s="31">
        <f t="shared" si="526"/>
        <v>120000000</v>
      </c>
      <c r="AH178" s="122"/>
      <c r="AI178" s="148">
        <f t="shared" si="527"/>
        <v>120000000</v>
      </c>
      <c r="AJ178" s="215">
        <f t="shared" si="528"/>
        <v>120000000</v>
      </c>
      <c r="AK178" s="31">
        <v>0</v>
      </c>
      <c r="AL178" s="384">
        <v>0</v>
      </c>
      <c r="AM178" s="384">
        <v>0</v>
      </c>
      <c r="AN178" s="384">
        <v>120000000</v>
      </c>
      <c r="AO178" s="385">
        <v>0</v>
      </c>
      <c r="AP178" s="39">
        <v>0</v>
      </c>
      <c r="AQ178" s="39"/>
      <c r="AR178" s="39"/>
      <c r="AS178" s="39"/>
      <c r="AT178" s="39"/>
      <c r="AU178" s="39"/>
      <c r="AV178" s="36"/>
      <c r="AW178" s="37">
        <f t="shared" si="529"/>
        <v>120000000</v>
      </c>
      <c r="AX178" s="39">
        <v>0</v>
      </c>
      <c r="AY178" s="31">
        <v>0</v>
      </c>
      <c r="AZ178" s="39">
        <v>0</v>
      </c>
      <c r="BA178" s="39">
        <v>0</v>
      </c>
      <c r="BB178" s="39">
        <v>120000000</v>
      </c>
      <c r="BC178" s="39">
        <v>0</v>
      </c>
      <c r="BD178" s="125"/>
      <c r="BE178" s="39"/>
      <c r="BF178" s="39"/>
      <c r="BG178" s="39"/>
      <c r="BH178" s="39"/>
      <c r="BI178" s="36"/>
      <c r="BJ178" s="31">
        <f t="shared" si="530"/>
        <v>120000000</v>
      </c>
      <c r="BK178" s="35">
        <v>0</v>
      </c>
      <c r="BL178" s="35">
        <v>0</v>
      </c>
      <c r="BM178" s="35">
        <v>0</v>
      </c>
      <c r="BN178" s="35">
        <v>0</v>
      </c>
      <c r="BO178" s="32">
        <v>0</v>
      </c>
      <c r="BP178" s="39">
        <v>24000000</v>
      </c>
      <c r="BQ178" s="191"/>
      <c r="BR178" s="122"/>
      <c r="BS178" s="125"/>
      <c r="BT178" s="39"/>
      <c r="BU178" s="39"/>
      <c r="BV178" s="29"/>
      <c r="BW178" s="31">
        <f t="shared" si="531"/>
        <v>24000000</v>
      </c>
      <c r="BX178" s="237">
        <v>0</v>
      </c>
      <c r="BY178" s="237">
        <v>0</v>
      </c>
      <c r="BZ178" s="237">
        <v>0</v>
      </c>
      <c r="CA178" s="237">
        <v>0</v>
      </c>
      <c r="CB178" s="237">
        <v>0</v>
      </c>
      <c r="CC178" s="39">
        <v>24000000</v>
      </c>
      <c r="CD178" s="125"/>
      <c r="CE178" s="125"/>
      <c r="CF178" s="125"/>
      <c r="CG178" s="125"/>
      <c r="CH178" s="39"/>
      <c r="CI178" s="36"/>
      <c r="CJ178" s="31">
        <f t="shared" si="532"/>
        <v>24000000</v>
      </c>
      <c r="CK178" s="44">
        <f t="shared" si="533"/>
        <v>0</v>
      </c>
      <c r="CL178" s="39">
        <f t="shared" si="534"/>
        <v>0</v>
      </c>
      <c r="CM178" s="39">
        <f t="shared" si="535"/>
        <v>96000000</v>
      </c>
      <c r="CN178" s="39">
        <f t="shared" si="536"/>
        <v>0</v>
      </c>
      <c r="CO178" s="429">
        <f t="shared" si="389"/>
        <v>1</v>
      </c>
      <c r="CP178" s="430">
        <f t="shared" si="390"/>
        <v>1</v>
      </c>
    </row>
    <row r="179" spans="1:94" s="27" customFormat="1" outlineLevel="2">
      <c r="A179" s="529" t="s">
        <v>792</v>
      </c>
      <c r="B179" s="291" t="s">
        <v>427</v>
      </c>
      <c r="C179" s="197">
        <v>10</v>
      </c>
      <c r="D179" s="201" t="s">
        <v>362</v>
      </c>
      <c r="E179" s="31">
        <v>55000000</v>
      </c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39">
        <f t="shared" si="525"/>
        <v>0</v>
      </c>
      <c r="AE179" s="39">
        <f t="shared" si="525"/>
        <v>0</v>
      </c>
      <c r="AF179" s="124"/>
      <c r="AG179" s="31">
        <f t="shared" si="526"/>
        <v>55000000</v>
      </c>
      <c r="AH179" s="122"/>
      <c r="AI179" s="148">
        <f t="shared" si="527"/>
        <v>55000000</v>
      </c>
      <c r="AJ179" s="215">
        <f t="shared" si="528"/>
        <v>55000000</v>
      </c>
      <c r="AK179" s="31">
        <v>55000000</v>
      </c>
      <c r="AL179" s="384">
        <v>0</v>
      </c>
      <c r="AM179" s="384">
        <v>0</v>
      </c>
      <c r="AN179" s="384">
        <v>0</v>
      </c>
      <c r="AO179" s="385">
        <v>0</v>
      </c>
      <c r="AP179" s="39">
        <v>0</v>
      </c>
      <c r="AQ179" s="39"/>
      <c r="AR179" s="39"/>
      <c r="AS179" s="39"/>
      <c r="AT179" s="39"/>
      <c r="AU179" s="39"/>
      <c r="AV179" s="36"/>
      <c r="AW179" s="37">
        <f t="shared" si="529"/>
        <v>55000000</v>
      </c>
      <c r="AX179" s="39">
        <v>0</v>
      </c>
      <c r="AY179" s="31">
        <v>0</v>
      </c>
      <c r="AZ179" s="39">
        <v>55000000</v>
      </c>
      <c r="BA179" s="39">
        <v>0</v>
      </c>
      <c r="BB179" s="39">
        <v>0</v>
      </c>
      <c r="BC179" s="39">
        <v>0</v>
      </c>
      <c r="BD179" s="125"/>
      <c r="BE179" s="39"/>
      <c r="BF179" s="39"/>
      <c r="BG179" s="39"/>
      <c r="BH179" s="39"/>
      <c r="BI179" s="36"/>
      <c r="BJ179" s="31">
        <f t="shared" si="530"/>
        <v>55000000</v>
      </c>
      <c r="BK179" s="35">
        <v>0</v>
      </c>
      <c r="BL179" s="39">
        <v>0</v>
      </c>
      <c r="BM179" s="39">
        <v>0</v>
      </c>
      <c r="BN179" s="39">
        <v>3488324</v>
      </c>
      <c r="BO179" s="36">
        <v>5474158</v>
      </c>
      <c r="BP179" s="39">
        <v>0</v>
      </c>
      <c r="BQ179" s="191"/>
      <c r="BR179" s="122"/>
      <c r="BS179" s="125"/>
      <c r="BT179" s="39"/>
      <c r="BU179" s="39"/>
      <c r="BV179" s="29"/>
      <c r="BW179" s="31">
        <f t="shared" si="531"/>
        <v>8962482</v>
      </c>
      <c r="BX179" s="39">
        <v>0</v>
      </c>
      <c r="BY179" s="39">
        <v>0</v>
      </c>
      <c r="BZ179" s="39">
        <v>0</v>
      </c>
      <c r="CA179" s="39">
        <v>3488324</v>
      </c>
      <c r="CB179" s="39">
        <v>3258772</v>
      </c>
      <c r="CC179" s="39">
        <v>2215386</v>
      </c>
      <c r="CD179" s="125"/>
      <c r="CE179" s="125"/>
      <c r="CF179" s="125"/>
      <c r="CG179" s="125"/>
      <c r="CH179" s="39"/>
      <c r="CI179" s="36"/>
      <c r="CJ179" s="31">
        <f t="shared" si="532"/>
        <v>8962482</v>
      </c>
      <c r="CK179" s="44">
        <f t="shared" si="533"/>
        <v>0</v>
      </c>
      <c r="CL179" s="39">
        <f t="shared" si="534"/>
        <v>0</v>
      </c>
      <c r="CM179" s="39">
        <f t="shared" si="535"/>
        <v>46037518</v>
      </c>
      <c r="CN179" s="39">
        <f t="shared" si="536"/>
        <v>0</v>
      </c>
      <c r="CO179" s="429">
        <f t="shared" si="389"/>
        <v>1</v>
      </c>
      <c r="CP179" s="430">
        <f t="shared" si="390"/>
        <v>1</v>
      </c>
    </row>
    <row r="180" spans="1:94" s="27" customFormat="1" outlineLevel="2">
      <c r="A180" s="524" t="s">
        <v>793</v>
      </c>
      <c r="B180" s="202" t="s">
        <v>428</v>
      </c>
      <c r="C180" s="197">
        <v>10</v>
      </c>
      <c r="D180" s="203" t="s">
        <v>103</v>
      </c>
      <c r="E180" s="34">
        <v>154000000</v>
      </c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39">
        <f t="shared" si="525"/>
        <v>0</v>
      </c>
      <c r="AE180" s="39">
        <f t="shared" si="525"/>
        <v>0</v>
      </c>
      <c r="AF180" s="124"/>
      <c r="AG180" s="31">
        <f t="shared" si="526"/>
        <v>154000000</v>
      </c>
      <c r="AH180" s="122"/>
      <c r="AI180" s="148">
        <f t="shared" si="527"/>
        <v>154000000</v>
      </c>
      <c r="AJ180" s="215">
        <f t="shared" si="528"/>
        <v>154000000</v>
      </c>
      <c r="AK180" s="31">
        <v>0</v>
      </c>
      <c r="AL180" s="384">
        <v>0</v>
      </c>
      <c r="AM180" s="384">
        <v>154000000</v>
      </c>
      <c r="AN180" s="384">
        <v>0</v>
      </c>
      <c r="AO180" s="385">
        <v>0</v>
      </c>
      <c r="AP180" s="39">
        <v>0</v>
      </c>
      <c r="AQ180" s="39"/>
      <c r="AR180" s="39"/>
      <c r="AS180" s="39"/>
      <c r="AT180" s="39"/>
      <c r="AU180" s="39"/>
      <c r="AV180" s="36"/>
      <c r="AW180" s="37">
        <f t="shared" si="529"/>
        <v>154000000</v>
      </c>
      <c r="AX180" s="39">
        <v>0</v>
      </c>
      <c r="AY180" s="32">
        <v>0</v>
      </c>
      <c r="AZ180" s="39">
        <v>7334038</v>
      </c>
      <c r="BA180" s="39">
        <v>15603699</v>
      </c>
      <c r="BB180" s="39">
        <v>27632645</v>
      </c>
      <c r="BC180" s="39">
        <v>39730524</v>
      </c>
      <c r="BD180" s="125"/>
      <c r="BE180" s="39"/>
      <c r="BF180" s="39"/>
      <c r="BG180" s="39"/>
      <c r="BH180" s="39"/>
      <c r="BI180" s="36"/>
      <c r="BJ180" s="31">
        <f t="shared" si="530"/>
        <v>90300906</v>
      </c>
      <c r="BK180" s="35">
        <v>0</v>
      </c>
      <c r="BL180" s="39">
        <v>0</v>
      </c>
      <c r="BM180" s="39">
        <v>357787</v>
      </c>
      <c r="BN180" s="39">
        <v>9598544</v>
      </c>
      <c r="BO180" s="36">
        <v>14671860</v>
      </c>
      <c r="BP180" s="39">
        <v>39415420</v>
      </c>
      <c r="BQ180" s="191"/>
      <c r="BR180" s="122"/>
      <c r="BS180" s="125"/>
      <c r="BT180" s="39"/>
      <c r="BU180" s="39"/>
      <c r="BV180" s="29"/>
      <c r="BW180" s="31">
        <f t="shared" si="531"/>
        <v>64043611</v>
      </c>
      <c r="BX180" s="39">
        <v>0</v>
      </c>
      <c r="BY180" s="39">
        <v>0</v>
      </c>
      <c r="BZ180" s="39">
        <v>0</v>
      </c>
      <c r="CA180" s="39">
        <v>8992802</v>
      </c>
      <c r="CB180" s="39">
        <v>14711919</v>
      </c>
      <c r="CC180" s="39">
        <v>24137223</v>
      </c>
      <c r="CD180" s="125"/>
      <c r="CE180" s="125"/>
      <c r="CF180" s="125"/>
      <c r="CG180" s="125"/>
      <c r="CH180" s="39"/>
      <c r="CI180" s="36"/>
      <c r="CJ180" s="31">
        <f t="shared" si="532"/>
        <v>47841944</v>
      </c>
      <c r="CK180" s="44">
        <f t="shared" si="533"/>
        <v>0</v>
      </c>
      <c r="CL180" s="39">
        <f t="shared" si="534"/>
        <v>63699094</v>
      </c>
      <c r="CM180" s="39">
        <f t="shared" si="535"/>
        <v>26257295</v>
      </c>
      <c r="CN180" s="39">
        <f t="shared" si="536"/>
        <v>16201667</v>
      </c>
      <c r="CO180" s="429">
        <f t="shared" si="389"/>
        <v>1</v>
      </c>
      <c r="CP180" s="430">
        <f t="shared" si="390"/>
        <v>0.58636951948051952</v>
      </c>
    </row>
    <row r="181" spans="1:94" s="27" customFormat="1" ht="36" outlineLevel="2">
      <c r="A181" s="529" t="s">
        <v>794</v>
      </c>
      <c r="B181" s="212" t="s">
        <v>429</v>
      </c>
      <c r="C181" s="213">
        <v>10</v>
      </c>
      <c r="D181" s="201" t="s">
        <v>363</v>
      </c>
      <c r="E181" s="31">
        <v>21000000</v>
      </c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39">
        <f t="shared" si="525"/>
        <v>0</v>
      </c>
      <c r="AE181" s="39">
        <f t="shared" si="525"/>
        <v>0</v>
      </c>
      <c r="AF181" s="124"/>
      <c r="AG181" s="31">
        <f t="shared" si="526"/>
        <v>21000000</v>
      </c>
      <c r="AH181" s="122"/>
      <c r="AI181" s="148">
        <f t="shared" si="527"/>
        <v>0</v>
      </c>
      <c r="AJ181" s="215">
        <f>+AG181-AH181</f>
        <v>21000000</v>
      </c>
      <c r="AK181" s="31">
        <v>0</v>
      </c>
      <c r="AL181" s="384">
        <v>0</v>
      </c>
      <c r="AM181" s="384">
        <v>0</v>
      </c>
      <c r="AN181" s="384">
        <v>0</v>
      </c>
      <c r="AO181" s="385">
        <v>0</v>
      </c>
      <c r="AP181" s="39">
        <v>0</v>
      </c>
      <c r="AQ181" s="39"/>
      <c r="AR181" s="39"/>
      <c r="AS181" s="39"/>
      <c r="AT181" s="39"/>
      <c r="AU181" s="39"/>
      <c r="AV181" s="36"/>
      <c r="AW181" s="37">
        <f t="shared" si="529"/>
        <v>0</v>
      </c>
      <c r="AX181" s="39">
        <v>0</v>
      </c>
      <c r="AY181" s="39">
        <v>0</v>
      </c>
      <c r="AZ181" s="39">
        <v>0</v>
      </c>
      <c r="BA181" s="39">
        <v>0</v>
      </c>
      <c r="BB181" s="39">
        <v>0</v>
      </c>
      <c r="BC181" s="39">
        <v>0</v>
      </c>
      <c r="BD181" s="125"/>
      <c r="BE181" s="39"/>
      <c r="BF181" s="39"/>
      <c r="BG181" s="39"/>
      <c r="BH181" s="39"/>
      <c r="BI181" s="36"/>
      <c r="BJ181" s="31">
        <f t="shared" si="530"/>
        <v>0</v>
      </c>
      <c r="BK181" s="35">
        <v>0</v>
      </c>
      <c r="BL181" s="35">
        <v>0</v>
      </c>
      <c r="BM181" s="35">
        <v>0</v>
      </c>
      <c r="BN181" s="35">
        <v>0</v>
      </c>
      <c r="BO181" s="32">
        <v>0</v>
      </c>
      <c r="BP181" s="39">
        <v>0</v>
      </c>
      <c r="BQ181" s="191"/>
      <c r="BR181" s="122"/>
      <c r="BS181" s="125"/>
      <c r="BT181" s="39"/>
      <c r="BU181" s="39"/>
      <c r="BV181" s="29"/>
      <c r="BW181" s="31">
        <f t="shared" si="531"/>
        <v>0</v>
      </c>
      <c r="BX181" s="237">
        <v>0</v>
      </c>
      <c r="BY181" s="237">
        <v>0</v>
      </c>
      <c r="BZ181" s="237">
        <v>0</v>
      </c>
      <c r="CA181" s="237">
        <v>0</v>
      </c>
      <c r="CB181" s="237">
        <v>0</v>
      </c>
      <c r="CC181" s="39">
        <v>0</v>
      </c>
      <c r="CD181" s="125"/>
      <c r="CE181" s="125"/>
      <c r="CF181" s="125"/>
      <c r="CG181" s="125"/>
      <c r="CH181" s="39"/>
      <c r="CI181" s="36"/>
      <c r="CJ181" s="31">
        <f t="shared" si="532"/>
        <v>0</v>
      </c>
      <c r="CK181" s="44">
        <f t="shared" si="533"/>
        <v>21000000</v>
      </c>
      <c r="CL181" s="39">
        <f t="shared" si="534"/>
        <v>0</v>
      </c>
      <c r="CM181" s="39">
        <f t="shared" si="535"/>
        <v>0</v>
      </c>
      <c r="CN181" s="39">
        <f t="shared" si="536"/>
        <v>0</v>
      </c>
      <c r="CO181" s="429">
        <f t="shared" si="389"/>
        <v>0</v>
      </c>
      <c r="CP181" s="430">
        <f t="shared" si="390"/>
        <v>0</v>
      </c>
    </row>
    <row r="182" spans="1:94" s="27" customFormat="1" outlineLevel="2">
      <c r="A182" s="533" t="s">
        <v>795</v>
      </c>
      <c r="B182" s="212" t="s">
        <v>425</v>
      </c>
      <c r="C182" s="213">
        <v>10</v>
      </c>
      <c r="D182" s="201" t="s">
        <v>364</v>
      </c>
      <c r="E182" s="31">
        <v>300000000</v>
      </c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39">
        <f t="shared" si="525"/>
        <v>0</v>
      </c>
      <c r="AE182" s="39">
        <f t="shared" si="525"/>
        <v>0</v>
      </c>
      <c r="AF182" s="124"/>
      <c r="AG182" s="31">
        <f t="shared" si="526"/>
        <v>300000000</v>
      </c>
      <c r="AH182" s="122">
        <v>300000000</v>
      </c>
      <c r="AI182" s="148">
        <f t="shared" si="527"/>
        <v>300000000</v>
      </c>
      <c r="AJ182" s="215">
        <f t="shared" si="528"/>
        <v>0</v>
      </c>
      <c r="AK182" s="31">
        <v>0</v>
      </c>
      <c r="AL182" s="384">
        <v>0</v>
      </c>
      <c r="AM182" s="384">
        <v>0</v>
      </c>
      <c r="AN182" s="384">
        <v>0</v>
      </c>
      <c r="AO182" s="385">
        <v>0</v>
      </c>
      <c r="AP182" s="39">
        <v>0</v>
      </c>
      <c r="AQ182" s="39"/>
      <c r="AR182" s="39"/>
      <c r="AS182" s="39"/>
      <c r="AT182" s="39"/>
      <c r="AU182" s="39"/>
      <c r="AV182" s="36"/>
      <c r="AW182" s="37">
        <f t="shared" si="529"/>
        <v>0</v>
      </c>
      <c r="AX182" s="39">
        <v>0</v>
      </c>
      <c r="AY182" s="39">
        <v>0</v>
      </c>
      <c r="AZ182" s="39">
        <v>0</v>
      </c>
      <c r="BA182" s="39">
        <v>0</v>
      </c>
      <c r="BB182" s="39">
        <v>0</v>
      </c>
      <c r="BC182" s="39">
        <v>0</v>
      </c>
      <c r="BD182" s="125"/>
      <c r="BE182" s="39"/>
      <c r="BF182" s="39"/>
      <c r="BG182" s="39"/>
      <c r="BH182" s="39"/>
      <c r="BI182" s="36"/>
      <c r="BJ182" s="31">
        <f t="shared" si="530"/>
        <v>0</v>
      </c>
      <c r="BK182" s="35">
        <v>0</v>
      </c>
      <c r="BL182" s="35">
        <v>0</v>
      </c>
      <c r="BM182" s="35">
        <v>0</v>
      </c>
      <c r="BN182" s="35">
        <v>0</v>
      </c>
      <c r="BO182" s="32">
        <v>0</v>
      </c>
      <c r="BP182" s="39">
        <v>0</v>
      </c>
      <c r="BQ182" s="191"/>
      <c r="BR182" s="122"/>
      <c r="BS182" s="125"/>
      <c r="BT182" s="39"/>
      <c r="BU182" s="39"/>
      <c r="BV182" s="29"/>
      <c r="BW182" s="31">
        <f t="shared" si="531"/>
        <v>0</v>
      </c>
      <c r="BX182" s="237">
        <v>0</v>
      </c>
      <c r="BY182" s="237">
        <v>0</v>
      </c>
      <c r="BZ182" s="237">
        <v>0</v>
      </c>
      <c r="CA182" s="237">
        <v>0</v>
      </c>
      <c r="CB182" s="237">
        <v>0</v>
      </c>
      <c r="CC182" s="39">
        <v>0</v>
      </c>
      <c r="CD182" s="125"/>
      <c r="CE182" s="125"/>
      <c r="CF182" s="125"/>
      <c r="CG182" s="125"/>
      <c r="CH182" s="39"/>
      <c r="CI182" s="36"/>
      <c r="CJ182" s="31">
        <f t="shared" si="532"/>
        <v>0</v>
      </c>
      <c r="CK182" s="44">
        <f t="shared" si="533"/>
        <v>0</v>
      </c>
      <c r="CL182" s="39">
        <f t="shared" si="534"/>
        <v>0</v>
      </c>
      <c r="CM182" s="39">
        <f t="shared" si="535"/>
        <v>0</v>
      </c>
      <c r="CN182" s="39">
        <f t="shared" si="536"/>
        <v>0</v>
      </c>
      <c r="CO182" s="429">
        <f t="shared" si="389"/>
        <v>0</v>
      </c>
      <c r="CP182" s="430">
        <f t="shared" si="390"/>
        <v>0</v>
      </c>
    </row>
    <row r="183" spans="1:94" s="27" customFormat="1" ht="84.75" customHeight="1" outlineLevel="1">
      <c r="A183" s="155"/>
      <c r="B183" s="438" t="s">
        <v>424</v>
      </c>
      <c r="C183" s="439">
        <v>10</v>
      </c>
      <c r="D183" s="285" t="s">
        <v>368</v>
      </c>
      <c r="E183" s="440">
        <f>+E184+E185</f>
        <v>4000000000</v>
      </c>
      <c r="F183" s="440">
        <f t="shared" ref="F183:BQ183" si="537">+F184+F185</f>
        <v>0</v>
      </c>
      <c r="G183" s="440">
        <f t="shared" si="537"/>
        <v>0</v>
      </c>
      <c r="H183" s="440">
        <f t="shared" si="537"/>
        <v>0</v>
      </c>
      <c r="I183" s="440">
        <f t="shared" si="537"/>
        <v>0</v>
      </c>
      <c r="J183" s="440">
        <f t="shared" si="537"/>
        <v>0</v>
      </c>
      <c r="K183" s="440">
        <f t="shared" si="537"/>
        <v>0</v>
      </c>
      <c r="L183" s="440">
        <f t="shared" si="537"/>
        <v>0</v>
      </c>
      <c r="M183" s="440">
        <f t="shared" si="537"/>
        <v>0</v>
      </c>
      <c r="N183" s="440">
        <f t="shared" si="537"/>
        <v>0</v>
      </c>
      <c r="O183" s="440">
        <f t="shared" si="537"/>
        <v>0</v>
      </c>
      <c r="P183" s="440">
        <f t="shared" si="537"/>
        <v>0</v>
      </c>
      <c r="Q183" s="440">
        <f t="shared" si="537"/>
        <v>0</v>
      </c>
      <c r="R183" s="440">
        <f t="shared" si="537"/>
        <v>0</v>
      </c>
      <c r="S183" s="440">
        <f t="shared" si="537"/>
        <v>0</v>
      </c>
      <c r="T183" s="440">
        <f t="shared" si="537"/>
        <v>0</v>
      </c>
      <c r="U183" s="440">
        <f t="shared" si="537"/>
        <v>0</v>
      </c>
      <c r="V183" s="440">
        <f t="shared" si="537"/>
        <v>0</v>
      </c>
      <c r="W183" s="440">
        <f t="shared" si="537"/>
        <v>0</v>
      </c>
      <c r="X183" s="440">
        <f t="shared" si="537"/>
        <v>0</v>
      </c>
      <c r="Y183" s="440">
        <f t="shared" si="537"/>
        <v>0</v>
      </c>
      <c r="Z183" s="440">
        <f t="shared" si="537"/>
        <v>0</v>
      </c>
      <c r="AA183" s="440">
        <f t="shared" si="537"/>
        <v>0</v>
      </c>
      <c r="AB183" s="440">
        <f t="shared" si="537"/>
        <v>0</v>
      </c>
      <c r="AC183" s="440">
        <f t="shared" si="537"/>
        <v>0</v>
      </c>
      <c r="AD183" s="440">
        <f t="shared" si="537"/>
        <v>0</v>
      </c>
      <c r="AE183" s="440">
        <f t="shared" si="537"/>
        <v>0</v>
      </c>
      <c r="AF183" s="441">
        <f t="shared" si="537"/>
        <v>0</v>
      </c>
      <c r="AG183" s="442">
        <f t="shared" si="537"/>
        <v>4000000000</v>
      </c>
      <c r="AH183" s="440">
        <f>+AH184+AH185</f>
        <v>400000000</v>
      </c>
      <c r="AI183" s="440">
        <f>+AI184+AI185</f>
        <v>3200000000</v>
      </c>
      <c r="AJ183" s="440">
        <f>+AJ184+AJ185</f>
        <v>3600000000</v>
      </c>
      <c r="AK183" s="440">
        <f t="shared" si="537"/>
        <v>2430000000</v>
      </c>
      <c r="AL183" s="440">
        <f t="shared" si="537"/>
        <v>0</v>
      </c>
      <c r="AM183" s="440">
        <f t="shared" si="537"/>
        <v>0</v>
      </c>
      <c r="AN183" s="440">
        <f t="shared" si="537"/>
        <v>370000000</v>
      </c>
      <c r="AO183" s="440">
        <f t="shared" si="537"/>
        <v>0</v>
      </c>
      <c r="AP183" s="440">
        <f t="shared" si="537"/>
        <v>0</v>
      </c>
      <c r="AQ183" s="440">
        <f t="shared" si="537"/>
        <v>0</v>
      </c>
      <c r="AR183" s="440">
        <f t="shared" si="537"/>
        <v>0</v>
      </c>
      <c r="AS183" s="440">
        <f t="shared" si="537"/>
        <v>0</v>
      </c>
      <c r="AT183" s="440">
        <f t="shared" si="537"/>
        <v>0</v>
      </c>
      <c r="AU183" s="440">
        <f t="shared" si="537"/>
        <v>0</v>
      </c>
      <c r="AV183" s="440">
        <f t="shared" si="537"/>
        <v>0</v>
      </c>
      <c r="AW183" s="440">
        <f t="shared" si="537"/>
        <v>2800000000</v>
      </c>
      <c r="AX183" s="440">
        <f t="shared" si="537"/>
        <v>0</v>
      </c>
      <c r="AY183" s="440">
        <f t="shared" si="537"/>
        <v>686950716</v>
      </c>
      <c r="AZ183" s="440">
        <f t="shared" si="537"/>
        <v>755187728</v>
      </c>
      <c r="BA183" s="440">
        <f t="shared" si="537"/>
        <v>128924144</v>
      </c>
      <c r="BB183" s="440">
        <f t="shared" si="537"/>
        <v>517082227</v>
      </c>
      <c r="BC183" s="440">
        <f t="shared" si="537"/>
        <v>222797721</v>
      </c>
      <c r="BD183" s="440">
        <f t="shared" si="537"/>
        <v>0</v>
      </c>
      <c r="BE183" s="440">
        <f t="shared" si="537"/>
        <v>0</v>
      </c>
      <c r="BF183" s="440">
        <f t="shared" si="537"/>
        <v>0</v>
      </c>
      <c r="BG183" s="440">
        <f t="shared" si="537"/>
        <v>0</v>
      </c>
      <c r="BH183" s="440">
        <f t="shared" si="537"/>
        <v>0</v>
      </c>
      <c r="BI183" s="440">
        <f t="shared" si="537"/>
        <v>0</v>
      </c>
      <c r="BJ183" s="440">
        <f t="shared" si="537"/>
        <v>2310942536</v>
      </c>
      <c r="BK183" s="440">
        <f t="shared" si="537"/>
        <v>0</v>
      </c>
      <c r="BL183" s="440">
        <f t="shared" si="537"/>
        <v>90639944</v>
      </c>
      <c r="BM183" s="440">
        <f t="shared" si="537"/>
        <v>252783586</v>
      </c>
      <c r="BN183" s="440">
        <f t="shared" si="537"/>
        <v>192568150</v>
      </c>
      <c r="BO183" s="440">
        <f t="shared" si="537"/>
        <v>195280157</v>
      </c>
      <c r="BP183" s="434">
        <f t="shared" si="537"/>
        <v>303616922</v>
      </c>
      <c r="BQ183" s="440">
        <f t="shared" si="537"/>
        <v>0</v>
      </c>
      <c r="BR183" s="440">
        <f t="shared" ref="BR183:CN183" si="538">+BR184+BR185</f>
        <v>0</v>
      </c>
      <c r="BS183" s="440">
        <f t="shared" si="538"/>
        <v>0</v>
      </c>
      <c r="BT183" s="440">
        <f t="shared" si="538"/>
        <v>0</v>
      </c>
      <c r="BU183" s="440">
        <f t="shared" si="538"/>
        <v>0</v>
      </c>
      <c r="BV183" s="440">
        <f t="shared" si="538"/>
        <v>0</v>
      </c>
      <c r="BW183" s="440">
        <f t="shared" si="538"/>
        <v>1034888759</v>
      </c>
      <c r="BX183" s="440">
        <f t="shared" si="538"/>
        <v>0</v>
      </c>
      <c r="BY183" s="440">
        <f t="shared" si="538"/>
        <v>61277281</v>
      </c>
      <c r="BZ183" s="440">
        <f t="shared" si="538"/>
        <v>238831375</v>
      </c>
      <c r="CA183" s="440">
        <f t="shared" si="538"/>
        <v>216691604</v>
      </c>
      <c r="CB183" s="440">
        <f t="shared" si="538"/>
        <v>199944108</v>
      </c>
      <c r="CC183" s="440">
        <f t="shared" si="538"/>
        <v>264885239</v>
      </c>
      <c r="CD183" s="440">
        <f t="shared" si="538"/>
        <v>0</v>
      </c>
      <c r="CE183" s="440">
        <f t="shared" si="538"/>
        <v>0</v>
      </c>
      <c r="CF183" s="440">
        <f t="shared" si="538"/>
        <v>0</v>
      </c>
      <c r="CG183" s="440">
        <f t="shared" si="538"/>
        <v>0</v>
      </c>
      <c r="CH183" s="440">
        <f t="shared" si="538"/>
        <v>0</v>
      </c>
      <c r="CI183" s="440">
        <f t="shared" si="538"/>
        <v>0</v>
      </c>
      <c r="CJ183" s="440">
        <f t="shared" si="538"/>
        <v>981629607</v>
      </c>
      <c r="CK183" s="440">
        <f t="shared" si="538"/>
        <v>800000000</v>
      </c>
      <c r="CL183" s="440">
        <f t="shared" si="538"/>
        <v>489057464</v>
      </c>
      <c r="CM183" s="440">
        <f t="shared" si="538"/>
        <v>1276053777</v>
      </c>
      <c r="CN183" s="440">
        <f t="shared" si="538"/>
        <v>53259152</v>
      </c>
      <c r="CO183" s="450">
        <f t="shared" si="389"/>
        <v>0.77777777777777779</v>
      </c>
      <c r="CP183" s="450">
        <f t="shared" si="390"/>
        <v>0.64192848222222221</v>
      </c>
    </row>
    <row r="184" spans="1:94" s="99" customFormat="1" ht="30" customHeight="1" outlineLevel="1">
      <c r="A184" s="444"/>
      <c r="B184" s="218" t="s">
        <v>424</v>
      </c>
      <c r="C184" s="219"/>
      <c r="D184" s="220" t="s">
        <v>443</v>
      </c>
      <c r="E184" s="221">
        <v>1100000000</v>
      </c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21"/>
      <c r="AE184" s="246"/>
      <c r="AF184" s="247"/>
      <c r="AG184" s="248">
        <f t="shared" ref="AG184" si="539">+E184-AD184+AE184+AF184</f>
        <v>1100000000</v>
      </c>
      <c r="AH184" s="248">
        <v>400000000</v>
      </c>
      <c r="AI184" s="248">
        <f t="shared" ref="AI184" si="540">+AH184+AW184</f>
        <v>400000000</v>
      </c>
      <c r="AJ184" s="290">
        <f>+AG184-AH184</f>
        <v>700000000</v>
      </c>
      <c r="AK184" s="221">
        <v>0</v>
      </c>
      <c r="AL184" s="251"/>
      <c r="AM184" s="252"/>
      <c r="AN184" s="252"/>
      <c r="AO184" s="252"/>
      <c r="AP184" s="252"/>
      <c r="AQ184" s="252"/>
      <c r="AR184" s="252"/>
      <c r="AS184" s="252">
        <v>0</v>
      </c>
      <c r="AT184" s="252">
        <v>0</v>
      </c>
      <c r="AU184" s="253">
        <v>0</v>
      </c>
      <c r="AV184" s="254">
        <v>0</v>
      </c>
      <c r="AW184" s="255">
        <f>+SUM(AK184:AV184)</f>
        <v>0</v>
      </c>
      <c r="AX184" s="221">
        <v>0</v>
      </c>
      <c r="AY184" s="249">
        <v>0</v>
      </c>
      <c r="AZ184" s="256">
        <v>0</v>
      </c>
      <c r="BA184" s="256">
        <v>0</v>
      </c>
      <c r="BB184" s="256">
        <v>0</v>
      </c>
      <c r="BC184" s="256">
        <v>0</v>
      </c>
      <c r="BD184" s="256">
        <v>0</v>
      </c>
      <c r="BE184" s="256">
        <v>0</v>
      </c>
      <c r="BF184" s="256">
        <v>0</v>
      </c>
      <c r="BG184" s="256">
        <v>0</v>
      </c>
      <c r="BH184" s="256">
        <v>0</v>
      </c>
      <c r="BI184" s="250">
        <v>0</v>
      </c>
      <c r="BJ184" s="221">
        <f>+SUM(AX184:BI184)</f>
        <v>0</v>
      </c>
      <c r="BK184" s="257">
        <v>0</v>
      </c>
      <c r="BL184" s="258">
        <v>0</v>
      </c>
      <c r="BM184" s="259">
        <v>0</v>
      </c>
      <c r="BN184" s="260">
        <v>0</v>
      </c>
      <c r="BO184" s="260">
        <v>0</v>
      </c>
      <c r="BP184" s="260">
        <v>0</v>
      </c>
      <c r="BQ184" s="260">
        <v>0</v>
      </c>
      <c r="BR184" s="249">
        <v>0</v>
      </c>
      <c r="BS184" s="256">
        <v>0</v>
      </c>
      <c r="BT184" s="256">
        <v>0</v>
      </c>
      <c r="BU184" s="256">
        <v>0</v>
      </c>
      <c r="BV184" s="250">
        <v>0</v>
      </c>
      <c r="BW184" s="248">
        <f t="shared" ref="BW184" si="541">+SUM(BK184:BV184)</f>
        <v>0</v>
      </c>
      <c r="BX184" s="261">
        <v>0</v>
      </c>
      <c r="BY184" s="249"/>
      <c r="BZ184" s="256"/>
      <c r="CA184" s="256"/>
      <c r="CB184" s="256"/>
      <c r="CC184" s="256"/>
      <c r="CD184" s="256"/>
      <c r="CE184" s="256"/>
      <c r="CF184" s="256"/>
      <c r="CG184" s="256"/>
      <c r="CH184" s="256"/>
      <c r="CI184" s="250"/>
      <c r="CJ184" s="248">
        <f t="shared" ref="CJ184" si="542">+SUM(BX184:CI184)</f>
        <v>0</v>
      </c>
      <c r="CK184" s="262">
        <f t="shared" ref="CK184" si="543">+AJ184-AW184</f>
        <v>700000000</v>
      </c>
      <c r="CL184" s="263">
        <f>+AW184-BJ184</f>
        <v>0</v>
      </c>
      <c r="CM184" s="263">
        <f t="shared" ref="CM184" si="544">+BJ184-BW184</f>
        <v>0</v>
      </c>
      <c r="CN184" s="263">
        <f>+BW184-CJ184</f>
        <v>0</v>
      </c>
      <c r="CO184" s="445">
        <f t="shared" si="389"/>
        <v>0</v>
      </c>
      <c r="CP184" s="446">
        <f t="shared" si="390"/>
        <v>0</v>
      </c>
    </row>
    <row r="185" spans="1:94" s="467" customFormat="1" ht="29.25" customHeight="1" outlineLevel="1">
      <c r="A185" s="458"/>
      <c r="B185" s="459" t="s">
        <v>438</v>
      </c>
      <c r="C185" s="460">
        <v>10</v>
      </c>
      <c r="D185" s="287" t="s">
        <v>440</v>
      </c>
      <c r="E185" s="461">
        <f>+SUM(E186:E190)</f>
        <v>2900000000</v>
      </c>
      <c r="F185" s="461">
        <f t="shared" ref="F185:BQ185" si="545">+SUM(F186:F190)</f>
        <v>0</v>
      </c>
      <c r="G185" s="461">
        <f t="shared" si="545"/>
        <v>0</v>
      </c>
      <c r="H185" s="461">
        <f t="shared" si="545"/>
        <v>0</v>
      </c>
      <c r="I185" s="461">
        <f t="shared" si="545"/>
        <v>0</v>
      </c>
      <c r="J185" s="461">
        <f t="shared" si="545"/>
        <v>0</v>
      </c>
      <c r="K185" s="461">
        <f t="shared" si="545"/>
        <v>0</v>
      </c>
      <c r="L185" s="461">
        <f t="shared" si="545"/>
        <v>0</v>
      </c>
      <c r="M185" s="461">
        <f t="shared" si="545"/>
        <v>0</v>
      </c>
      <c r="N185" s="461">
        <f t="shared" si="545"/>
        <v>0</v>
      </c>
      <c r="O185" s="461">
        <f t="shared" si="545"/>
        <v>0</v>
      </c>
      <c r="P185" s="461">
        <f t="shared" si="545"/>
        <v>0</v>
      </c>
      <c r="Q185" s="461">
        <f t="shared" si="545"/>
        <v>0</v>
      </c>
      <c r="R185" s="461">
        <f t="shared" si="545"/>
        <v>0</v>
      </c>
      <c r="S185" s="461">
        <f t="shared" si="545"/>
        <v>0</v>
      </c>
      <c r="T185" s="461">
        <f t="shared" si="545"/>
        <v>0</v>
      </c>
      <c r="U185" s="461">
        <f t="shared" si="545"/>
        <v>0</v>
      </c>
      <c r="V185" s="461">
        <f t="shared" si="545"/>
        <v>0</v>
      </c>
      <c r="W185" s="461">
        <f t="shared" si="545"/>
        <v>0</v>
      </c>
      <c r="X185" s="461">
        <f t="shared" si="545"/>
        <v>0</v>
      </c>
      <c r="Y185" s="461">
        <f t="shared" si="545"/>
        <v>0</v>
      </c>
      <c r="Z185" s="461">
        <f t="shared" si="545"/>
        <v>0</v>
      </c>
      <c r="AA185" s="461">
        <f t="shared" si="545"/>
        <v>0</v>
      </c>
      <c r="AB185" s="461">
        <f t="shared" si="545"/>
        <v>0</v>
      </c>
      <c r="AC185" s="461">
        <f t="shared" si="545"/>
        <v>0</v>
      </c>
      <c r="AD185" s="461">
        <f t="shared" si="545"/>
        <v>0</v>
      </c>
      <c r="AE185" s="461">
        <f t="shared" si="545"/>
        <v>0</v>
      </c>
      <c r="AF185" s="462">
        <f t="shared" si="545"/>
        <v>0</v>
      </c>
      <c r="AG185" s="463">
        <f t="shared" si="545"/>
        <v>2900000000</v>
      </c>
      <c r="AH185" s="464">
        <f t="shared" si="545"/>
        <v>0</v>
      </c>
      <c r="AI185" s="461">
        <f t="shared" si="545"/>
        <v>2800000000</v>
      </c>
      <c r="AJ185" s="461">
        <f t="shared" si="545"/>
        <v>2900000000</v>
      </c>
      <c r="AK185" s="461">
        <f t="shared" si="545"/>
        <v>2430000000</v>
      </c>
      <c r="AL185" s="461">
        <f t="shared" si="545"/>
        <v>0</v>
      </c>
      <c r="AM185" s="461">
        <f t="shared" si="545"/>
        <v>0</v>
      </c>
      <c r="AN185" s="461">
        <f t="shared" si="545"/>
        <v>370000000</v>
      </c>
      <c r="AO185" s="461">
        <f t="shared" si="545"/>
        <v>0</v>
      </c>
      <c r="AP185" s="461">
        <f t="shared" si="545"/>
        <v>0</v>
      </c>
      <c r="AQ185" s="461">
        <f t="shared" si="545"/>
        <v>0</v>
      </c>
      <c r="AR185" s="461">
        <f t="shared" si="545"/>
        <v>0</v>
      </c>
      <c r="AS185" s="461">
        <f t="shared" si="545"/>
        <v>0</v>
      </c>
      <c r="AT185" s="461">
        <f t="shared" si="545"/>
        <v>0</v>
      </c>
      <c r="AU185" s="461">
        <f t="shared" si="545"/>
        <v>0</v>
      </c>
      <c r="AV185" s="461">
        <f t="shared" si="545"/>
        <v>0</v>
      </c>
      <c r="AW185" s="461">
        <f t="shared" si="545"/>
        <v>2800000000</v>
      </c>
      <c r="AX185" s="461">
        <f t="shared" si="545"/>
        <v>0</v>
      </c>
      <c r="AY185" s="461">
        <f t="shared" si="545"/>
        <v>686950716</v>
      </c>
      <c r="AZ185" s="461">
        <f t="shared" si="545"/>
        <v>755187728</v>
      </c>
      <c r="BA185" s="461">
        <f t="shared" si="545"/>
        <v>128924144</v>
      </c>
      <c r="BB185" s="461">
        <f t="shared" si="545"/>
        <v>517082227</v>
      </c>
      <c r="BC185" s="461">
        <f t="shared" si="545"/>
        <v>222797721</v>
      </c>
      <c r="BD185" s="461">
        <f t="shared" si="545"/>
        <v>0</v>
      </c>
      <c r="BE185" s="461">
        <f t="shared" si="545"/>
        <v>0</v>
      </c>
      <c r="BF185" s="461">
        <f t="shared" si="545"/>
        <v>0</v>
      </c>
      <c r="BG185" s="461">
        <f t="shared" si="545"/>
        <v>0</v>
      </c>
      <c r="BH185" s="461">
        <f t="shared" si="545"/>
        <v>0</v>
      </c>
      <c r="BI185" s="461">
        <f t="shared" si="545"/>
        <v>0</v>
      </c>
      <c r="BJ185" s="461">
        <f t="shared" si="545"/>
        <v>2310942536</v>
      </c>
      <c r="BK185" s="461">
        <f t="shared" si="545"/>
        <v>0</v>
      </c>
      <c r="BL185" s="461">
        <f t="shared" si="545"/>
        <v>90639944</v>
      </c>
      <c r="BM185" s="465">
        <f t="shared" si="545"/>
        <v>252783586</v>
      </c>
      <c r="BN185" s="465">
        <f t="shared" si="545"/>
        <v>192568150</v>
      </c>
      <c r="BO185" s="461">
        <f t="shared" si="545"/>
        <v>195280157</v>
      </c>
      <c r="BP185" s="461">
        <f t="shared" si="545"/>
        <v>303616922</v>
      </c>
      <c r="BQ185" s="461">
        <f t="shared" si="545"/>
        <v>0</v>
      </c>
      <c r="BR185" s="461">
        <f t="shared" ref="BR185:CN185" si="546">+SUM(BR186:BR190)</f>
        <v>0</v>
      </c>
      <c r="BS185" s="461">
        <f t="shared" si="546"/>
        <v>0</v>
      </c>
      <c r="BT185" s="461">
        <f t="shared" si="546"/>
        <v>0</v>
      </c>
      <c r="BU185" s="461">
        <f t="shared" si="546"/>
        <v>0</v>
      </c>
      <c r="BV185" s="461">
        <f t="shared" si="546"/>
        <v>0</v>
      </c>
      <c r="BW185" s="461">
        <f t="shared" si="546"/>
        <v>1034888759</v>
      </c>
      <c r="BX185" s="461">
        <f t="shared" si="546"/>
        <v>0</v>
      </c>
      <c r="BY185" s="461">
        <f t="shared" si="546"/>
        <v>61277281</v>
      </c>
      <c r="BZ185" s="461">
        <f t="shared" si="546"/>
        <v>238831375</v>
      </c>
      <c r="CA185" s="461">
        <f t="shared" si="546"/>
        <v>216691604</v>
      </c>
      <c r="CB185" s="461">
        <f t="shared" si="546"/>
        <v>199944108</v>
      </c>
      <c r="CC185" s="461">
        <f t="shared" si="546"/>
        <v>264885239</v>
      </c>
      <c r="CD185" s="461">
        <f t="shared" si="546"/>
        <v>0</v>
      </c>
      <c r="CE185" s="461">
        <f t="shared" si="546"/>
        <v>0</v>
      </c>
      <c r="CF185" s="461">
        <f t="shared" si="546"/>
        <v>0</v>
      </c>
      <c r="CG185" s="461">
        <f t="shared" si="546"/>
        <v>0</v>
      </c>
      <c r="CH185" s="461">
        <f t="shared" si="546"/>
        <v>0</v>
      </c>
      <c r="CI185" s="461">
        <f t="shared" si="546"/>
        <v>0</v>
      </c>
      <c r="CJ185" s="461">
        <f t="shared" si="546"/>
        <v>981629607</v>
      </c>
      <c r="CK185" s="461">
        <f t="shared" si="546"/>
        <v>100000000</v>
      </c>
      <c r="CL185" s="461">
        <f t="shared" si="546"/>
        <v>489057464</v>
      </c>
      <c r="CM185" s="461">
        <f t="shared" si="546"/>
        <v>1276053777</v>
      </c>
      <c r="CN185" s="461">
        <f t="shared" si="546"/>
        <v>53259152</v>
      </c>
      <c r="CO185" s="466">
        <f t="shared" si="389"/>
        <v>0.96551724137931039</v>
      </c>
      <c r="CP185" s="466">
        <f t="shared" si="390"/>
        <v>0.79687673655172409</v>
      </c>
    </row>
    <row r="186" spans="1:94" s="27" customFormat="1" ht="36" outlineLevel="2">
      <c r="A186" s="524" t="s">
        <v>796</v>
      </c>
      <c r="B186" s="202" t="s">
        <v>411</v>
      </c>
      <c r="C186" s="197">
        <v>10</v>
      </c>
      <c r="D186" s="203" t="s">
        <v>366</v>
      </c>
      <c r="E186" s="59">
        <v>868452358</v>
      </c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39">
        <f t="shared" ref="AD186:AE190" si="547">+F186+H186+J186+L186+N186+P186+R186+T186+V186+X186+Z186+AB186</f>
        <v>0</v>
      </c>
      <c r="AE186" s="39">
        <f t="shared" si="547"/>
        <v>0</v>
      </c>
      <c r="AF186" s="67"/>
      <c r="AG186" s="60">
        <f t="shared" ref="AG186:AG190" si="548">+E186-AD186+AE186+AF186</f>
        <v>868452358</v>
      </c>
      <c r="AH186" s="214"/>
      <c r="AI186" s="148">
        <f t="shared" ref="AI186:AI190" si="549">+AH186+AW186</f>
        <v>868452358</v>
      </c>
      <c r="AJ186" s="215">
        <f t="shared" ref="AJ186:AJ190" si="550">+AG186-AH186</f>
        <v>868452358</v>
      </c>
      <c r="AK186" s="31">
        <v>868452358</v>
      </c>
      <c r="AL186" s="384">
        <v>0</v>
      </c>
      <c r="AM186" s="384">
        <v>0</v>
      </c>
      <c r="AN186" s="384">
        <v>0</v>
      </c>
      <c r="AO186" s="385">
        <v>0</v>
      </c>
      <c r="AP186" s="62">
        <v>0</v>
      </c>
      <c r="AQ186" s="62"/>
      <c r="AR186" s="62"/>
      <c r="AS186" s="62"/>
      <c r="AT186" s="62"/>
      <c r="AU186" s="62"/>
      <c r="AV186" s="63"/>
      <c r="AW186" s="37">
        <f t="shared" ref="AW186:AW190" si="551">+SUM(AK186:AV186)</f>
        <v>868452358</v>
      </c>
      <c r="AX186" s="39">
        <v>0</v>
      </c>
      <c r="AY186" s="32">
        <v>493338633</v>
      </c>
      <c r="AZ186" s="39">
        <v>137526600</v>
      </c>
      <c r="BA186" s="39">
        <v>0</v>
      </c>
      <c r="BB186" s="61">
        <v>0</v>
      </c>
      <c r="BC186" s="62">
        <v>68032500</v>
      </c>
      <c r="BD186" s="151"/>
      <c r="BE186" s="62"/>
      <c r="BF186" s="62"/>
      <c r="BG186" s="62"/>
      <c r="BH186" s="62"/>
      <c r="BI186" s="63"/>
      <c r="BJ186" s="31">
        <f t="shared" ref="BJ186:BJ190" si="552">+SUM(AX186:BI186)</f>
        <v>698897733</v>
      </c>
      <c r="BK186" s="35">
        <v>0</v>
      </c>
      <c r="BL186" s="39">
        <v>0</v>
      </c>
      <c r="BM186" s="39">
        <v>14250200</v>
      </c>
      <c r="BN186" s="39">
        <v>53215833</v>
      </c>
      <c r="BO186" s="39">
        <v>66539200</v>
      </c>
      <c r="BP186" s="39">
        <v>64589000</v>
      </c>
      <c r="BQ186" s="191"/>
      <c r="BR186" s="214"/>
      <c r="BS186" s="151"/>
      <c r="BT186" s="62"/>
      <c r="BU186" s="62"/>
      <c r="BV186" s="63"/>
      <c r="BW186" s="31">
        <f t="shared" ref="BW186:BW190" si="553">+SUM(BK186:BV186)</f>
        <v>198594233</v>
      </c>
      <c r="BX186" s="39">
        <v>0</v>
      </c>
      <c r="BY186" s="39">
        <v>0</v>
      </c>
      <c r="BZ186" s="39">
        <v>14250200</v>
      </c>
      <c r="CA186" s="39">
        <v>53215833</v>
      </c>
      <c r="CB186" s="39">
        <v>66539200</v>
      </c>
      <c r="CC186" s="62">
        <v>64589000</v>
      </c>
      <c r="CD186" s="151"/>
      <c r="CE186" s="151"/>
      <c r="CF186" s="151"/>
      <c r="CG186" s="151"/>
      <c r="CH186" s="62"/>
      <c r="CI186" s="63"/>
      <c r="CJ186" s="31">
        <f t="shared" ref="CJ186:CJ190" si="554">+SUM(BX186:CI186)</f>
        <v>198594233</v>
      </c>
      <c r="CK186" s="44">
        <f t="shared" ref="CK186:CK190" si="555">+AJ186-AW186</f>
        <v>0</v>
      </c>
      <c r="CL186" s="39">
        <f t="shared" ref="CL186:CL190" si="556">+AW186-BJ186</f>
        <v>169554625</v>
      </c>
      <c r="CM186" s="39">
        <f t="shared" ref="CM186:CM190" si="557">+BJ186-BW186</f>
        <v>500303500</v>
      </c>
      <c r="CN186" s="39">
        <f t="shared" ref="CN186:CN190" si="558">+BW186-CJ186</f>
        <v>0</v>
      </c>
      <c r="CO186" s="429">
        <f t="shared" si="389"/>
        <v>1</v>
      </c>
      <c r="CP186" s="430">
        <f t="shared" si="390"/>
        <v>0.80476231834930434</v>
      </c>
    </row>
    <row r="187" spans="1:94" s="27" customFormat="1" outlineLevel="2">
      <c r="A187" s="529" t="s">
        <v>797</v>
      </c>
      <c r="B187" s="200" t="s">
        <v>412</v>
      </c>
      <c r="C187" s="198">
        <v>10</v>
      </c>
      <c r="D187" s="201" t="s">
        <v>361</v>
      </c>
      <c r="E187" s="31">
        <v>370000000</v>
      </c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39">
        <f t="shared" si="547"/>
        <v>0</v>
      </c>
      <c r="AE187" s="39">
        <f t="shared" si="547"/>
        <v>0</v>
      </c>
      <c r="AF187" s="124"/>
      <c r="AG187" s="31">
        <f t="shared" si="548"/>
        <v>370000000</v>
      </c>
      <c r="AH187" s="122"/>
      <c r="AI187" s="148">
        <f t="shared" si="549"/>
        <v>370000000</v>
      </c>
      <c r="AJ187" s="215">
        <f t="shared" si="550"/>
        <v>370000000</v>
      </c>
      <c r="AK187" s="31">
        <v>0</v>
      </c>
      <c r="AL187" s="384">
        <v>0</v>
      </c>
      <c r="AM187" s="384">
        <v>0</v>
      </c>
      <c r="AN187" s="384">
        <v>370000000</v>
      </c>
      <c r="AO187" s="385">
        <v>0</v>
      </c>
      <c r="AP187" s="39">
        <v>0</v>
      </c>
      <c r="AQ187" s="39"/>
      <c r="AR187" s="39"/>
      <c r="AS187" s="39"/>
      <c r="AT187" s="39"/>
      <c r="AU187" s="39"/>
      <c r="AV187" s="36"/>
      <c r="AW187" s="37">
        <f t="shared" si="551"/>
        <v>370000000</v>
      </c>
      <c r="AX187" s="39">
        <v>0</v>
      </c>
      <c r="AY187" s="31">
        <v>0</v>
      </c>
      <c r="AZ187" s="39">
        <v>0</v>
      </c>
      <c r="BA187" s="39">
        <v>0</v>
      </c>
      <c r="BB187" s="39">
        <v>370000000</v>
      </c>
      <c r="BC187" s="39">
        <v>0</v>
      </c>
      <c r="BD187" s="125"/>
      <c r="BE187" s="39"/>
      <c r="BF187" s="39"/>
      <c r="BG187" s="39"/>
      <c r="BH187" s="39"/>
      <c r="BI187" s="36"/>
      <c r="BJ187" s="31">
        <f t="shared" si="552"/>
        <v>370000000</v>
      </c>
      <c r="BK187" s="35">
        <v>0</v>
      </c>
      <c r="BL187" s="35">
        <v>0</v>
      </c>
      <c r="BM187" s="35">
        <v>0</v>
      </c>
      <c r="BN187" s="35">
        <v>0</v>
      </c>
      <c r="BO187" s="35">
        <v>0</v>
      </c>
      <c r="BP187" s="39">
        <v>74000000</v>
      </c>
      <c r="BQ187" s="191"/>
      <c r="BR187" s="122"/>
      <c r="BS187" s="125"/>
      <c r="BT187" s="39"/>
      <c r="BU187" s="39"/>
      <c r="BV187" s="36"/>
      <c r="BW187" s="31">
        <f t="shared" si="553"/>
        <v>74000000</v>
      </c>
      <c r="BX187" s="150">
        <v>0</v>
      </c>
      <c r="BY187" s="150">
        <v>0</v>
      </c>
      <c r="BZ187" s="150">
        <v>0</v>
      </c>
      <c r="CA187" s="150">
        <v>0</v>
      </c>
      <c r="CB187" s="150">
        <v>0</v>
      </c>
      <c r="CC187" s="39">
        <v>74000000</v>
      </c>
      <c r="CD187" s="125"/>
      <c r="CE187" s="125"/>
      <c r="CF187" s="125"/>
      <c r="CG187" s="125"/>
      <c r="CH187" s="39"/>
      <c r="CI187" s="36"/>
      <c r="CJ187" s="31">
        <f t="shared" si="554"/>
        <v>74000000</v>
      </c>
      <c r="CK187" s="44">
        <f t="shared" si="555"/>
        <v>0</v>
      </c>
      <c r="CL187" s="39">
        <f t="shared" si="556"/>
        <v>0</v>
      </c>
      <c r="CM187" s="39">
        <f t="shared" si="557"/>
        <v>296000000</v>
      </c>
      <c r="CN187" s="39">
        <f t="shared" si="558"/>
        <v>0</v>
      </c>
      <c r="CO187" s="429">
        <f t="shared" si="389"/>
        <v>1</v>
      </c>
      <c r="CP187" s="430">
        <f t="shared" si="390"/>
        <v>1</v>
      </c>
    </row>
    <row r="188" spans="1:94" s="27" customFormat="1" outlineLevel="2">
      <c r="A188" s="529" t="s">
        <v>798</v>
      </c>
      <c r="B188" s="200" t="s">
        <v>413</v>
      </c>
      <c r="C188" s="198">
        <v>10</v>
      </c>
      <c r="D188" s="201" t="s">
        <v>362</v>
      </c>
      <c r="E188" s="31">
        <v>390000000</v>
      </c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39">
        <f t="shared" si="547"/>
        <v>0</v>
      </c>
      <c r="AE188" s="39">
        <f t="shared" si="547"/>
        <v>0</v>
      </c>
      <c r="AF188" s="124"/>
      <c r="AG188" s="31">
        <f t="shared" si="548"/>
        <v>390000000</v>
      </c>
      <c r="AH188" s="122"/>
      <c r="AI188" s="148">
        <f t="shared" si="549"/>
        <v>390000000</v>
      </c>
      <c r="AJ188" s="215">
        <f t="shared" si="550"/>
        <v>390000000</v>
      </c>
      <c r="AK188" s="31">
        <v>390000000</v>
      </c>
      <c r="AL188" s="384">
        <v>0</v>
      </c>
      <c r="AM188" s="384">
        <v>0</v>
      </c>
      <c r="AN188" s="384">
        <v>0</v>
      </c>
      <c r="AO188" s="385">
        <v>0</v>
      </c>
      <c r="AP188" s="39">
        <v>0</v>
      </c>
      <c r="AQ188" s="39"/>
      <c r="AR188" s="39"/>
      <c r="AS188" s="39"/>
      <c r="AT188" s="39"/>
      <c r="AU188" s="39"/>
      <c r="AV188" s="36"/>
      <c r="AW188" s="37">
        <f t="shared" si="551"/>
        <v>390000000</v>
      </c>
      <c r="AX188" s="39">
        <v>0</v>
      </c>
      <c r="AY188" s="31">
        <v>0</v>
      </c>
      <c r="AZ188" s="39">
        <v>390000000</v>
      </c>
      <c r="BA188" s="39">
        <v>0</v>
      </c>
      <c r="BB188" s="39">
        <v>0</v>
      </c>
      <c r="BC188" s="39">
        <v>0</v>
      </c>
      <c r="BD188" s="125"/>
      <c r="BE188" s="39"/>
      <c r="BF188" s="39"/>
      <c r="BG188" s="39"/>
      <c r="BH188" s="39"/>
      <c r="BI188" s="36"/>
      <c r="BJ188" s="31">
        <f t="shared" si="552"/>
        <v>390000000</v>
      </c>
      <c r="BK188" s="35">
        <v>0</v>
      </c>
      <c r="BL188" s="39">
        <v>0</v>
      </c>
      <c r="BM188" s="39">
        <v>0</v>
      </c>
      <c r="BN188" s="39">
        <v>14788629</v>
      </c>
      <c r="BO188" s="39">
        <v>20542402</v>
      </c>
      <c r="BP188" s="39">
        <v>0</v>
      </c>
      <c r="BQ188" s="191"/>
      <c r="BR188" s="122"/>
      <c r="BS188" s="125"/>
      <c r="BT188" s="39"/>
      <c r="BU188" s="39"/>
      <c r="BV188" s="36"/>
      <c r="BW188" s="31">
        <f t="shared" si="553"/>
        <v>35331031</v>
      </c>
      <c r="BX188" s="39">
        <v>0</v>
      </c>
      <c r="BY188" s="39">
        <v>0</v>
      </c>
      <c r="BZ188" s="39">
        <v>0</v>
      </c>
      <c r="CA188" s="39">
        <v>14788629</v>
      </c>
      <c r="CB188" s="39">
        <v>12329788</v>
      </c>
      <c r="CC188" s="39">
        <v>8212614</v>
      </c>
      <c r="CD188" s="125"/>
      <c r="CE188" s="125"/>
      <c r="CF188" s="125"/>
      <c r="CG188" s="125"/>
      <c r="CH188" s="39"/>
      <c r="CI188" s="36"/>
      <c r="CJ188" s="31">
        <f t="shared" si="554"/>
        <v>35331031</v>
      </c>
      <c r="CK188" s="44">
        <f t="shared" si="555"/>
        <v>0</v>
      </c>
      <c r="CL188" s="39">
        <f t="shared" si="556"/>
        <v>0</v>
      </c>
      <c r="CM188" s="39">
        <f t="shared" si="557"/>
        <v>354668969</v>
      </c>
      <c r="CN188" s="39">
        <f t="shared" si="558"/>
        <v>0</v>
      </c>
      <c r="CO188" s="429">
        <f t="shared" si="389"/>
        <v>1</v>
      </c>
      <c r="CP188" s="430">
        <f t="shared" si="390"/>
        <v>1</v>
      </c>
    </row>
    <row r="189" spans="1:94" s="27" customFormat="1" outlineLevel="2">
      <c r="A189" s="529" t="s">
        <v>799</v>
      </c>
      <c r="B189" s="202" t="s">
        <v>414</v>
      </c>
      <c r="C189" s="197">
        <v>10</v>
      </c>
      <c r="D189" s="203" t="s">
        <v>103</v>
      </c>
      <c r="E189" s="34">
        <v>1171547642</v>
      </c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39">
        <f t="shared" si="547"/>
        <v>0</v>
      </c>
      <c r="AE189" s="39">
        <f t="shared" si="547"/>
        <v>0</v>
      </c>
      <c r="AF189" s="124"/>
      <c r="AG189" s="121">
        <f t="shared" si="548"/>
        <v>1171547642</v>
      </c>
      <c r="AH189" s="122"/>
      <c r="AI189" s="148">
        <f t="shared" si="549"/>
        <v>1171547642</v>
      </c>
      <c r="AJ189" s="215">
        <f t="shared" si="550"/>
        <v>1171547642</v>
      </c>
      <c r="AK189" s="31">
        <v>1171547642</v>
      </c>
      <c r="AL189" s="384">
        <v>0</v>
      </c>
      <c r="AM189" s="384">
        <v>0</v>
      </c>
      <c r="AN189" s="384">
        <v>0</v>
      </c>
      <c r="AO189" s="385">
        <v>0</v>
      </c>
      <c r="AP189" s="125">
        <v>0</v>
      </c>
      <c r="AQ189" s="125"/>
      <c r="AR189" s="125"/>
      <c r="AS189" s="125"/>
      <c r="AT189" s="125"/>
      <c r="AU189" s="125"/>
      <c r="AV189" s="123"/>
      <c r="AW189" s="37">
        <f t="shared" si="551"/>
        <v>1171547642</v>
      </c>
      <c r="AX189" s="39">
        <v>0</v>
      </c>
      <c r="AY189" s="32">
        <v>193612083</v>
      </c>
      <c r="AZ189" s="39">
        <v>227661128</v>
      </c>
      <c r="BA189" s="39">
        <v>128924144</v>
      </c>
      <c r="BB189" s="122">
        <v>147082227</v>
      </c>
      <c r="BC189" s="125">
        <v>154765221</v>
      </c>
      <c r="BD189" s="125"/>
      <c r="BE189" s="125"/>
      <c r="BF189" s="125"/>
      <c r="BG189" s="125"/>
      <c r="BH189" s="125"/>
      <c r="BI189" s="123"/>
      <c r="BJ189" s="31">
        <f t="shared" si="552"/>
        <v>852044803</v>
      </c>
      <c r="BK189" s="35">
        <v>0</v>
      </c>
      <c r="BL189" s="39">
        <v>90639944</v>
      </c>
      <c r="BM189" s="39">
        <v>238533386</v>
      </c>
      <c r="BN189" s="39">
        <v>124563688</v>
      </c>
      <c r="BO189" s="39">
        <v>108198555</v>
      </c>
      <c r="BP189" s="39">
        <v>165027922</v>
      </c>
      <c r="BQ189" s="191"/>
      <c r="BR189" s="122"/>
      <c r="BS189" s="125"/>
      <c r="BT189" s="125"/>
      <c r="BU189" s="125"/>
      <c r="BV189" s="123"/>
      <c r="BW189" s="31">
        <f t="shared" si="553"/>
        <v>726963495</v>
      </c>
      <c r="BX189" s="39">
        <v>0</v>
      </c>
      <c r="BY189" s="39">
        <v>61277281</v>
      </c>
      <c r="BZ189" s="39">
        <v>224581175</v>
      </c>
      <c r="CA189" s="39">
        <v>148687142</v>
      </c>
      <c r="CB189" s="39">
        <v>121075120</v>
      </c>
      <c r="CC189" s="125">
        <v>118083625</v>
      </c>
      <c r="CD189" s="125"/>
      <c r="CE189" s="125"/>
      <c r="CF189" s="125"/>
      <c r="CG189" s="125"/>
      <c r="CH189" s="125"/>
      <c r="CI189" s="123"/>
      <c r="CJ189" s="31">
        <f t="shared" si="554"/>
        <v>673704343</v>
      </c>
      <c r="CK189" s="44">
        <f t="shared" si="555"/>
        <v>0</v>
      </c>
      <c r="CL189" s="39">
        <f t="shared" si="556"/>
        <v>319502839</v>
      </c>
      <c r="CM189" s="39">
        <f t="shared" si="557"/>
        <v>125081308</v>
      </c>
      <c r="CN189" s="39">
        <f t="shared" si="558"/>
        <v>53259152</v>
      </c>
      <c r="CO189" s="429">
        <f t="shared" si="389"/>
        <v>1</v>
      </c>
      <c r="CP189" s="430">
        <f t="shared" si="390"/>
        <v>0.72728139467332054</v>
      </c>
    </row>
    <row r="190" spans="1:94" s="27" customFormat="1" ht="28.5" customHeight="1" outlineLevel="2">
      <c r="A190" s="529" t="s">
        <v>800</v>
      </c>
      <c r="B190" s="202" t="s">
        <v>415</v>
      </c>
      <c r="C190" s="197">
        <v>10</v>
      </c>
      <c r="D190" s="203" t="s">
        <v>369</v>
      </c>
      <c r="E190" s="31">
        <v>100000000</v>
      </c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>
        <f t="shared" si="547"/>
        <v>0</v>
      </c>
      <c r="AE190" s="39">
        <f t="shared" si="547"/>
        <v>0</v>
      </c>
      <c r="AF190" s="36"/>
      <c r="AG190" s="31">
        <f t="shared" si="548"/>
        <v>100000000</v>
      </c>
      <c r="AH190" s="44"/>
      <c r="AI190" s="148">
        <f t="shared" si="549"/>
        <v>0</v>
      </c>
      <c r="AJ190" s="215">
        <f t="shared" si="550"/>
        <v>100000000</v>
      </c>
      <c r="AK190" s="31">
        <v>0</v>
      </c>
      <c r="AL190" s="384">
        <v>0</v>
      </c>
      <c r="AM190" s="384">
        <v>0</v>
      </c>
      <c r="AN190" s="384">
        <v>0</v>
      </c>
      <c r="AO190" s="384">
        <v>0</v>
      </c>
      <c r="AP190" s="39">
        <v>0</v>
      </c>
      <c r="AQ190" s="39"/>
      <c r="AR190" s="39"/>
      <c r="AS190" s="39"/>
      <c r="AT190" s="39"/>
      <c r="AU190" s="39"/>
      <c r="AV190" s="39"/>
      <c r="AW190" s="37">
        <f t="shared" si="551"/>
        <v>0</v>
      </c>
      <c r="AX190" s="39">
        <v>0</v>
      </c>
      <c r="AY190" s="39">
        <v>0</v>
      </c>
      <c r="AZ190" s="39">
        <v>0</v>
      </c>
      <c r="BA190" s="39">
        <v>0</v>
      </c>
      <c r="BB190" s="39">
        <v>0</v>
      </c>
      <c r="BC190" s="39">
        <v>0</v>
      </c>
      <c r="BD190" s="39"/>
      <c r="BE190" s="39"/>
      <c r="BF190" s="39"/>
      <c r="BG190" s="39"/>
      <c r="BH190" s="39"/>
      <c r="BI190" s="39"/>
      <c r="BJ190" s="31">
        <f t="shared" si="552"/>
        <v>0</v>
      </c>
      <c r="BK190" s="35">
        <v>0</v>
      </c>
      <c r="BL190" s="35">
        <v>0</v>
      </c>
      <c r="BM190" s="35">
        <v>0</v>
      </c>
      <c r="BN190" s="35">
        <v>0</v>
      </c>
      <c r="BO190" s="35">
        <v>0</v>
      </c>
      <c r="BP190" s="39">
        <v>0</v>
      </c>
      <c r="BQ190" s="39"/>
      <c r="BR190" s="39"/>
      <c r="BS190" s="39"/>
      <c r="BT190" s="39"/>
      <c r="BU190" s="39"/>
      <c r="BV190" s="39"/>
      <c r="BW190" s="31">
        <f t="shared" si="553"/>
        <v>0</v>
      </c>
      <c r="BX190" s="237">
        <v>0</v>
      </c>
      <c r="BY190" s="237">
        <v>0</v>
      </c>
      <c r="BZ190" s="237">
        <v>0</v>
      </c>
      <c r="CA190" s="237">
        <v>0</v>
      </c>
      <c r="CB190" s="237">
        <v>0</v>
      </c>
      <c r="CC190" s="39">
        <v>0</v>
      </c>
      <c r="CD190" s="39"/>
      <c r="CE190" s="39"/>
      <c r="CF190" s="39"/>
      <c r="CG190" s="39"/>
      <c r="CH190" s="39"/>
      <c r="CI190" s="39"/>
      <c r="CJ190" s="31">
        <f t="shared" si="554"/>
        <v>0</v>
      </c>
      <c r="CK190" s="44">
        <f t="shared" si="555"/>
        <v>100000000</v>
      </c>
      <c r="CL190" s="39">
        <f t="shared" si="556"/>
        <v>0</v>
      </c>
      <c r="CM190" s="39">
        <f t="shared" si="557"/>
        <v>0</v>
      </c>
      <c r="CN190" s="39">
        <f t="shared" si="558"/>
        <v>0</v>
      </c>
      <c r="CO190" s="429">
        <f t="shared" si="389"/>
        <v>0</v>
      </c>
      <c r="CP190" s="430">
        <f t="shared" si="390"/>
        <v>0</v>
      </c>
    </row>
    <row r="191" spans="1:94" s="27" customFormat="1" ht="90" outlineLevel="1">
      <c r="A191" s="155"/>
      <c r="B191" s="438" t="s">
        <v>416</v>
      </c>
      <c r="C191" s="439" t="s">
        <v>84</v>
      </c>
      <c r="D191" s="285" t="s">
        <v>370</v>
      </c>
      <c r="E191" s="440">
        <f>+E192</f>
        <v>5000000000</v>
      </c>
      <c r="F191" s="440">
        <f t="shared" ref="F191:BQ191" si="559">+F192</f>
        <v>0</v>
      </c>
      <c r="G191" s="440">
        <f t="shared" si="559"/>
        <v>0</v>
      </c>
      <c r="H191" s="440">
        <f t="shared" si="559"/>
        <v>0</v>
      </c>
      <c r="I191" s="440">
        <f t="shared" si="559"/>
        <v>0</v>
      </c>
      <c r="J191" s="440">
        <f t="shared" si="559"/>
        <v>0</v>
      </c>
      <c r="K191" s="440">
        <f t="shared" si="559"/>
        <v>0</v>
      </c>
      <c r="L191" s="440">
        <f t="shared" si="559"/>
        <v>0</v>
      </c>
      <c r="M191" s="440">
        <f t="shared" si="559"/>
        <v>0</v>
      </c>
      <c r="N191" s="440">
        <f t="shared" si="559"/>
        <v>0</v>
      </c>
      <c r="O191" s="440">
        <f t="shared" si="559"/>
        <v>0</v>
      </c>
      <c r="P191" s="440">
        <f t="shared" si="559"/>
        <v>0</v>
      </c>
      <c r="Q191" s="440">
        <f t="shared" si="559"/>
        <v>0</v>
      </c>
      <c r="R191" s="440">
        <f t="shared" si="559"/>
        <v>0</v>
      </c>
      <c r="S191" s="440">
        <f t="shared" si="559"/>
        <v>0</v>
      </c>
      <c r="T191" s="440">
        <f t="shared" si="559"/>
        <v>0</v>
      </c>
      <c r="U191" s="440">
        <f t="shared" si="559"/>
        <v>0</v>
      </c>
      <c r="V191" s="440">
        <f t="shared" si="559"/>
        <v>0</v>
      </c>
      <c r="W191" s="440">
        <f t="shared" si="559"/>
        <v>0</v>
      </c>
      <c r="X191" s="440">
        <f t="shared" si="559"/>
        <v>0</v>
      </c>
      <c r="Y191" s="440">
        <f t="shared" si="559"/>
        <v>0</v>
      </c>
      <c r="Z191" s="440">
        <f t="shared" si="559"/>
        <v>0</v>
      </c>
      <c r="AA191" s="440">
        <f t="shared" si="559"/>
        <v>0</v>
      </c>
      <c r="AB191" s="440">
        <f t="shared" si="559"/>
        <v>0</v>
      </c>
      <c r="AC191" s="440">
        <f t="shared" si="559"/>
        <v>0</v>
      </c>
      <c r="AD191" s="440">
        <f t="shared" si="559"/>
        <v>0</v>
      </c>
      <c r="AE191" s="440">
        <f t="shared" si="559"/>
        <v>0</v>
      </c>
      <c r="AF191" s="441">
        <f t="shared" si="559"/>
        <v>0</v>
      </c>
      <c r="AG191" s="442">
        <f t="shared" si="559"/>
        <v>5000000000</v>
      </c>
      <c r="AH191" s="440">
        <f t="shared" si="559"/>
        <v>1500000000</v>
      </c>
      <c r="AI191" s="440">
        <f t="shared" si="559"/>
        <v>4867220000</v>
      </c>
      <c r="AJ191" s="440">
        <f t="shared" si="559"/>
        <v>3500000000</v>
      </c>
      <c r="AK191" s="440">
        <f t="shared" si="559"/>
        <v>2907320000</v>
      </c>
      <c r="AL191" s="440">
        <f t="shared" si="559"/>
        <v>0</v>
      </c>
      <c r="AM191" s="440">
        <f t="shared" si="559"/>
        <v>445500000</v>
      </c>
      <c r="AN191" s="440">
        <f t="shared" si="559"/>
        <v>0</v>
      </c>
      <c r="AO191" s="440">
        <f t="shared" si="559"/>
        <v>14400000</v>
      </c>
      <c r="AP191" s="440">
        <f t="shared" si="559"/>
        <v>0</v>
      </c>
      <c r="AQ191" s="440">
        <f t="shared" si="559"/>
        <v>0</v>
      </c>
      <c r="AR191" s="440">
        <f t="shared" si="559"/>
        <v>0</v>
      </c>
      <c r="AS191" s="440">
        <f t="shared" si="559"/>
        <v>0</v>
      </c>
      <c r="AT191" s="440">
        <f t="shared" si="559"/>
        <v>0</v>
      </c>
      <c r="AU191" s="440">
        <f t="shared" si="559"/>
        <v>0</v>
      </c>
      <c r="AV191" s="440">
        <f t="shared" si="559"/>
        <v>0</v>
      </c>
      <c r="AW191" s="440">
        <f>+AW192</f>
        <v>3367220000</v>
      </c>
      <c r="AX191" s="440">
        <f t="shared" si="559"/>
        <v>0</v>
      </c>
      <c r="AY191" s="440">
        <f t="shared" si="559"/>
        <v>307099690</v>
      </c>
      <c r="AZ191" s="440">
        <f t="shared" si="559"/>
        <v>1098840842</v>
      </c>
      <c r="BA191" s="440">
        <f t="shared" si="559"/>
        <v>300454847</v>
      </c>
      <c r="BB191" s="440">
        <f t="shared" si="559"/>
        <v>645360086</v>
      </c>
      <c r="BC191" s="440">
        <f t="shared" si="559"/>
        <v>168289759</v>
      </c>
      <c r="BD191" s="440">
        <f t="shared" si="559"/>
        <v>0</v>
      </c>
      <c r="BE191" s="440">
        <f t="shared" si="559"/>
        <v>0</v>
      </c>
      <c r="BF191" s="440">
        <f t="shared" si="559"/>
        <v>0</v>
      </c>
      <c r="BG191" s="440">
        <f t="shared" si="559"/>
        <v>0</v>
      </c>
      <c r="BH191" s="440">
        <f t="shared" si="559"/>
        <v>0</v>
      </c>
      <c r="BI191" s="440">
        <f t="shared" si="559"/>
        <v>0</v>
      </c>
      <c r="BJ191" s="440">
        <f t="shared" si="559"/>
        <v>2520045224</v>
      </c>
      <c r="BK191" s="440">
        <f t="shared" si="559"/>
        <v>0</v>
      </c>
      <c r="BL191" s="440">
        <f t="shared" si="559"/>
        <v>4661874</v>
      </c>
      <c r="BM191" s="440">
        <f>+BM192</f>
        <v>27015719</v>
      </c>
      <c r="BN191" s="440">
        <f t="shared" si="559"/>
        <v>109496630</v>
      </c>
      <c r="BO191" s="440">
        <f t="shared" si="559"/>
        <v>178491118</v>
      </c>
      <c r="BP191" s="440">
        <f t="shared" si="559"/>
        <v>293418791</v>
      </c>
      <c r="BQ191" s="440">
        <f t="shared" si="559"/>
        <v>0</v>
      </c>
      <c r="BR191" s="440">
        <f t="shared" ref="BR191:CN191" si="560">+BR192</f>
        <v>0</v>
      </c>
      <c r="BS191" s="440">
        <f t="shared" si="560"/>
        <v>0</v>
      </c>
      <c r="BT191" s="440">
        <f t="shared" si="560"/>
        <v>0</v>
      </c>
      <c r="BU191" s="440">
        <f t="shared" si="560"/>
        <v>0</v>
      </c>
      <c r="BV191" s="440">
        <f t="shared" si="560"/>
        <v>0</v>
      </c>
      <c r="BW191" s="440">
        <f t="shared" si="560"/>
        <v>613084132</v>
      </c>
      <c r="BX191" s="440">
        <f t="shared" si="560"/>
        <v>0</v>
      </c>
      <c r="BY191" s="440">
        <f t="shared" si="560"/>
        <v>1384706</v>
      </c>
      <c r="BZ191" s="440">
        <f t="shared" si="560"/>
        <v>24737960</v>
      </c>
      <c r="CA191" s="440">
        <f t="shared" si="560"/>
        <v>110138744</v>
      </c>
      <c r="CB191" s="440">
        <f t="shared" si="560"/>
        <v>172401824</v>
      </c>
      <c r="CC191" s="440">
        <f t="shared" si="560"/>
        <v>288106434</v>
      </c>
      <c r="CD191" s="440">
        <f t="shared" si="560"/>
        <v>0</v>
      </c>
      <c r="CE191" s="440">
        <f t="shared" si="560"/>
        <v>0</v>
      </c>
      <c r="CF191" s="440">
        <f t="shared" si="560"/>
        <v>0</v>
      </c>
      <c r="CG191" s="440">
        <f t="shared" si="560"/>
        <v>0</v>
      </c>
      <c r="CH191" s="440">
        <f t="shared" si="560"/>
        <v>0</v>
      </c>
      <c r="CI191" s="440">
        <f t="shared" si="560"/>
        <v>0</v>
      </c>
      <c r="CJ191" s="440">
        <f t="shared" si="560"/>
        <v>596769668</v>
      </c>
      <c r="CK191" s="440">
        <f t="shared" si="560"/>
        <v>132780000</v>
      </c>
      <c r="CL191" s="440">
        <f t="shared" si="560"/>
        <v>847174776</v>
      </c>
      <c r="CM191" s="440">
        <f t="shared" si="560"/>
        <v>1906961092</v>
      </c>
      <c r="CN191" s="440">
        <f t="shared" si="560"/>
        <v>16314464</v>
      </c>
      <c r="CO191" s="443">
        <f t="shared" si="389"/>
        <v>0.96206285714285711</v>
      </c>
      <c r="CP191" s="443">
        <f t="shared" si="390"/>
        <v>0.72001292114285709</v>
      </c>
    </row>
    <row r="192" spans="1:94" s="467" customFormat="1" ht="29.25" customHeight="1" outlineLevel="1">
      <c r="A192" s="458"/>
      <c r="B192" s="459" t="s">
        <v>441</v>
      </c>
      <c r="C192" s="460">
        <v>10</v>
      </c>
      <c r="D192" s="287" t="s">
        <v>439</v>
      </c>
      <c r="E192" s="461">
        <f>+SUM(E193:E198)</f>
        <v>5000000000</v>
      </c>
      <c r="F192" s="461">
        <f t="shared" ref="F192:BQ192" si="561">+SUM(F193:F198)</f>
        <v>0</v>
      </c>
      <c r="G192" s="461">
        <f t="shared" si="561"/>
        <v>0</v>
      </c>
      <c r="H192" s="461">
        <f t="shared" si="561"/>
        <v>0</v>
      </c>
      <c r="I192" s="461">
        <f t="shared" si="561"/>
        <v>0</v>
      </c>
      <c r="J192" s="461">
        <f t="shared" si="561"/>
        <v>0</v>
      </c>
      <c r="K192" s="461">
        <f t="shared" si="561"/>
        <v>0</v>
      </c>
      <c r="L192" s="461">
        <f t="shared" si="561"/>
        <v>0</v>
      </c>
      <c r="M192" s="461">
        <f t="shared" si="561"/>
        <v>0</v>
      </c>
      <c r="N192" s="461">
        <f t="shared" si="561"/>
        <v>0</v>
      </c>
      <c r="O192" s="461">
        <f t="shared" si="561"/>
        <v>0</v>
      </c>
      <c r="P192" s="461">
        <f t="shared" si="561"/>
        <v>0</v>
      </c>
      <c r="Q192" s="461">
        <f t="shared" si="561"/>
        <v>0</v>
      </c>
      <c r="R192" s="461">
        <f t="shared" si="561"/>
        <v>0</v>
      </c>
      <c r="S192" s="461">
        <f t="shared" si="561"/>
        <v>0</v>
      </c>
      <c r="T192" s="461">
        <f t="shared" si="561"/>
        <v>0</v>
      </c>
      <c r="U192" s="461">
        <f t="shared" si="561"/>
        <v>0</v>
      </c>
      <c r="V192" s="461">
        <f t="shared" si="561"/>
        <v>0</v>
      </c>
      <c r="W192" s="461">
        <f t="shared" si="561"/>
        <v>0</v>
      </c>
      <c r="X192" s="461">
        <f t="shared" si="561"/>
        <v>0</v>
      </c>
      <c r="Y192" s="461">
        <f t="shared" si="561"/>
        <v>0</v>
      </c>
      <c r="Z192" s="461">
        <f t="shared" si="561"/>
        <v>0</v>
      </c>
      <c r="AA192" s="461">
        <f t="shared" si="561"/>
        <v>0</v>
      </c>
      <c r="AB192" s="461">
        <f t="shared" si="561"/>
        <v>0</v>
      </c>
      <c r="AC192" s="461">
        <f t="shared" si="561"/>
        <v>0</v>
      </c>
      <c r="AD192" s="461">
        <f t="shared" si="561"/>
        <v>0</v>
      </c>
      <c r="AE192" s="461">
        <f t="shared" si="561"/>
        <v>0</v>
      </c>
      <c r="AF192" s="462">
        <f t="shared" si="561"/>
        <v>0</v>
      </c>
      <c r="AG192" s="463">
        <f t="shared" si="561"/>
        <v>5000000000</v>
      </c>
      <c r="AH192" s="464">
        <f t="shared" si="561"/>
        <v>1500000000</v>
      </c>
      <c r="AI192" s="461">
        <f t="shared" si="561"/>
        <v>4867220000</v>
      </c>
      <c r="AJ192" s="461">
        <f t="shared" si="561"/>
        <v>3500000000</v>
      </c>
      <c r="AK192" s="461">
        <f t="shared" si="561"/>
        <v>2907320000</v>
      </c>
      <c r="AL192" s="461">
        <f t="shared" si="561"/>
        <v>0</v>
      </c>
      <c r="AM192" s="461">
        <f t="shared" si="561"/>
        <v>445500000</v>
      </c>
      <c r="AN192" s="461">
        <f t="shared" si="561"/>
        <v>0</v>
      </c>
      <c r="AO192" s="461">
        <f t="shared" si="561"/>
        <v>14400000</v>
      </c>
      <c r="AP192" s="461">
        <f t="shared" si="561"/>
        <v>0</v>
      </c>
      <c r="AQ192" s="461">
        <f t="shared" si="561"/>
        <v>0</v>
      </c>
      <c r="AR192" s="461">
        <f t="shared" si="561"/>
        <v>0</v>
      </c>
      <c r="AS192" s="461">
        <f t="shared" si="561"/>
        <v>0</v>
      </c>
      <c r="AT192" s="461">
        <f t="shared" si="561"/>
        <v>0</v>
      </c>
      <c r="AU192" s="461">
        <f t="shared" si="561"/>
        <v>0</v>
      </c>
      <c r="AV192" s="461">
        <f t="shared" si="561"/>
        <v>0</v>
      </c>
      <c r="AW192" s="461">
        <f t="shared" si="561"/>
        <v>3367220000</v>
      </c>
      <c r="AX192" s="461">
        <f t="shared" si="561"/>
        <v>0</v>
      </c>
      <c r="AY192" s="461">
        <f t="shared" si="561"/>
        <v>307099690</v>
      </c>
      <c r="AZ192" s="461">
        <f t="shared" si="561"/>
        <v>1098840842</v>
      </c>
      <c r="BA192" s="461">
        <f t="shared" si="561"/>
        <v>300454847</v>
      </c>
      <c r="BB192" s="461">
        <f t="shared" si="561"/>
        <v>645360086</v>
      </c>
      <c r="BC192" s="461">
        <f t="shared" si="561"/>
        <v>168289759</v>
      </c>
      <c r="BD192" s="461">
        <f t="shared" si="561"/>
        <v>0</v>
      </c>
      <c r="BE192" s="461">
        <f t="shared" si="561"/>
        <v>0</v>
      </c>
      <c r="BF192" s="461">
        <f t="shared" si="561"/>
        <v>0</v>
      </c>
      <c r="BG192" s="461">
        <f t="shared" si="561"/>
        <v>0</v>
      </c>
      <c r="BH192" s="461">
        <f t="shared" si="561"/>
        <v>0</v>
      </c>
      <c r="BI192" s="461">
        <f t="shared" si="561"/>
        <v>0</v>
      </c>
      <c r="BJ192" s="461">
        <f t="shared" si="561"/>
        <v>2520045224</v>
      </c>
      <c r="BK192" s="461">
        <f t="shared" si="561"/>
        <v>0</v>
      </c>
      <c r="BL192" s="461">
        <f t="shared" si="561"/>
        <v>4661874</v>
      </c>
      <c r="BM192" s="465">
        <f t="shared" si="561"/>
        <v>27015719</v>
      </c>
      <c r="BN192" s="465">
        <f t="shared" si="561"/>
        <v>109496630</v>
      </c>
      <c r="BO192" s="461">
        <f t="shared" si="561"/>
        <v>178491118</v>
      </c>
      <c r="BP192" s="461">
        <f t="shared" si="561"/>
        <v>293418791</v>
      </c>
      <c r="BQ192" s="461">
        <f t="shared" si="561"/>
        <v>0</v>
      </c>
      <c r="BR192" s="461">
        <f t="shared" ref="BR192:CN192" si="562">+SUM(BR193:BR198)</f>
        <v>0</v>
      </c>
      <c r="BS192" s="461">
        <f t="shared" si="562"/>
        <v>0</v>
      </c>
      <c r="BT192" s="461">
        <f t="shared" si="562"/>
        <v>0</v>
      </c>
      <c r="BU192" s="461">
        <f t="shared" si="562"/>
        <v>0</v>
      </c>
      <c r="BV192" s="461">
        <f t="shared" si="562"/>
        <v>0</v>
      </c>
      <c r="BW192" s="461">
        <f t="shared" si="562"/>
        <v>613084132</v>
      </c>
      <c r="BX192" s="461">
        <f t="shared" si="562"/>
        <v>0</v>
      </c>
      <c r="BY192" s="461">
        <f t="shared" si="562"/>
        <v>1384706</v>
      </c>
      <c r="BZ192" s="461">
        <f t="shared" si="562"/>
        <v>24737960</v>
      </c>
      <c r="CA192" s="461">
        <f t="shared" si="562"/>
        <v>110138744</v>
      </c>
      <c r="CB192" s="461">
        <f t="shared" si="562"/>
        <v>172401824</v>
      </c>
      <c r="CC192" s="461">
        <f t="shared" si="562"/>
        <v>288106434</v>
      </c>
      <c r="CD192" s="461">
        <f t="shared" si="562"/>
        <v>0</v>
      </c>
      <c r="CE192" s="461">
        <f t="shared" si="562"/>
        <v>0</v>
      </c>
      <c r="CF192" s="461">
        <f t="shared" si="562"/>
        <v>0</v>
      </c>
      <c r="CG192" s="461">
        <f t="shared" si="562"/>
        <v>0</v>
      </c>
      <c r="CH192" s="461">
        <f t="shared" si="562"/>
        <v>0</v>
      </c>
      <c r="CI192" s="461">
        <f t="shared" si="562"/>
        <v>0</v>
      </c>
      <c r="CJ192" s="461">
        <f t="shared" si="562"/>
        <v>596769668</v>
      </c>
      <c r="CK192" s="461">
        <f t="shared" si="562"/>
        <v>132780000</v>
      </c>
      <c r="CL192" s="461">
        <f t="shared" si="562"/>
        <v>847174776</v>
      </c>
      <c r="CM192" s="461">
        <f t="shared" si="562"/>
        <v>1906961092</v>
      </c>
      <c r="CN192" s="461">
        <f t="shared" si="562"/>
        <v>16314464</v>
      </c>
      <c r="CO192" s="466">
        <f t="shared" si="389"/>
        <v>0.96206285714285711</v>
      </c>
      <c r="CP192" s="466">
        <f t="shared" si="390"/>
        <v>0.72001292114285709</v>
      </c>
    </row>
    <row r="193" spans="1:101" s="30" customFormat="1" ht="36" outlineLevel="2">
      <c r="A193" s="529" t="s">
        <v>801</v>
      </c>
      <c r="B193" s="195" t="s">
        <v>417</v>
      </c>
      <c r="C193" s="197">
        <v>10</v>
      </c>
      <c r="D193" s="196" t="s">
        <v>366</v>
      </c>
      <c r="E193" s="31">
        <v>2400000000</v>
      </c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39">
        <f t="shared" ref="AD193:AE198" si="563">+F193+H193+J193+L193+N193+P193+R193+T193+V193+X193+Z193+AB193</f>
        <v>0</v>
      </c>
      <c r="AE193" s="39">
        <f t="shared" si="563"/>
        <v>0</v>
      </c>
      <c r="AF193" s="33"/>
      <c r="AG193" s="31">
        <f t="shared" ref="AG193:AG198" si="564">+E193-AD193+AE193+AF193</f>
        <v>2400000000</v>
      </c>
      <c r="AH193" s="46"/>
      <c r="AI193" s="148">
        <f t="shared" ref="AI193:AI198" si="565">+AH193+AW193</f>
        <v>2342220000</v>
      </c>
      <c r="AJ193" s="215">
        <f t="shared" ref="AJ193:AJ198" si="566">+AG193-AH193</f>
        <v>2400000000</v>
      </c>
      <c r="AK193" s="31">
        <v>2257320000</v>
      </c>
      <c r="AL193" s="384">
        <v>0</v>
      </c>
      <c r="AM193" s="384">
        <v>70500000</v>
      </c>
      <c r="AN193" s="384">
        <v>0</v>
      </c>
      <c r="AO193" s="385">
        <v>14400000</v>
      </c>
      <c r="AP193" s="468">
        <v>0</v>
      </c>
      <c r="AQ193" s="39"/>
      <c r="AR193" s="39"/>
      <c r="AS193" s="39"/>
      <c r="AT193" s="39"/>
      <c r="AU193" s="39"/>
      <c r="AV193" s="39"/>
      <c r="AW193" s="37">
        <f t="shared" ref="AW193:AW198" si="567">+SUM(AK193:AV193)</f>
        <v>2342220000</v>
      </c>
      <c r="AX193" s="39">
        <v>0</v>
      </c>
      <c r="AY193" s="32">
        <v>291736667</v>
      </c>
      <c r="AZ193" s="39">
        <v>923613665</v>
      </c>
      <c r="BA193" s="39">
        <v>257627667</v>
      </c>
      <c r="BB193" s="33">
        <v>214320000</v>
      </c>
      <c r="BC193" s="33">
        <v>97100000</v>
      </c>
      <c r="BD193" s="33"/>
      <c r="BE193" s="33"/>
      <c r="BF193" s="33"/>
      <c r="BG193" s="33"/>
      <c r="BH193" s="33"/>
      <c r="BI193" s="36"/>
      <c r="BJ193" s="31">
        <f t="shared" ref="BJ193:BJ198" si="568">+SUM(AX193:BI193)</f>
        <v>1784397999</v>
      </c>
      <c r="BK193" s="35">
        <v>0</v>
      </c>
      <c r="BL193" s="39">
        <v>0</v>
      </c>
      <c r="BM193" s="39">
        <v>1649997</v>
      </c>
      <c r="BN193" s="39">
        <v>89293666</v>
      </c>
      <c r="BO193" s="39">
        <v>127381328</v>
      </c>
      <c r="BP193" s="39">
        <v>163616662</v>
      </c>
      <c r="BQ193" s="59"/>
      <c r="BR193" s="44"/>
      <c r="BS193" s="469"/>
      <c r="BT193" s="40"/>
      <c r="BU193" s="39"/>
      <c r="BV193" s="36"/>
      <c r="BW193" s="31">
        <f t="shared" ref="BW193:BW198" si="569">+SUM(BK193:BV193)</f>
        <v>381941653</v>
      </c>
      <c r="BX193" s="39">
        <v>0</v>
      </c>
      <c r="BY193" s="39">
        <v>0</v>
      </c>
      <c r="BZ193" s="39">
        <v>1649997</v>
      </c>
      <c r="CA193" s="39">
        <v>89293666</v>
      </c>
      <c r="CB193" s="39">
        <v>125652328</v>
      </c>
      <c r="CC193" s="39">
        <v>165345662</v>
      </c>
      <c r="CD193" s="39"/>
      <c r="CE193" s="40"/>
      <c r="CF193" s="40"/>
      <c r="CG193" s="40"/>
      <c r="CH193" s="39"/>
      <c r="CI193" s="36"/>
      <c r="CJ193" s="31">
        <f t="shared" ref="CJ193:CJ198" si="570">+SUM(BX193:CI193)</f>
        <v>381941653</v>
      </c>
      <c r="CK193" s="44">
        <f t="shared" ref="CK193:CK198" si="571">+AJ193-AW193</f>
        <v>57780000</v>
      </c>
      <c r="CL193" s="39">
        <f t="shared" ref="CL193:CL198" si="572">+AW193-BJ193</f>
        <v>557822001</v>
      </c>
      <c r="CM193" s="39">
        <f t="shared" ref="CM193:CM198" si="573">+BJ193-BW193</f>
        <v>1402456346</v>
      </c>
      <c r="CN193" s="39">
        <f t="shared" ref="CN193:CN198" si="574">+BW193-CJ193</f>
        <v>0</v>
      </c>
      <c r="CO193" s="429">
        <f t="shared" si="389"/>
        <v>0.97592500000000004</v>
      </c>
      <c r="CP193" s="430">
        <f t="shared" si="390"/>
        <v>0.74349916625000001</v>
      </c>
    </row>
    <row r="194" spans="1:101" s="30" customFormat="1" outlineLevel="2">
      <c r="A194" s="529" t="s">
        <v>802</v>
      </c>
      <c r="B194" s="195" t="s">
        <v>418</v>
      </c>
      <c r="C194" s="197">
        <v>10</v>
      </c>
      <c r="D194" s="196" t="s">
        <v>361</v>
      </c>
      <c r="E194" s="31">
        <v>375000000</v>
      </c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39">
        <f t="shared" si="563"/>
        <v>0</v>
      </c>
      <c r="AE194" s="39">
        <f t="shared" si="563"/>
        <v>0</v>
      </c>
      <c r="AF194" s="33"/>
      <c r="AG194" s="31">
        <f t="shared" si="564"/>
        <v>375000000</v>
      </c>
      <c r="AH194" s="46"/>
      <c r="AI194" s="148">
        <f t="shared" si="565"/>
        <v>375000000</v>
      </c>
      <c r="AJ194" s="215">
        <f t="shared" si="566"/>
        <v>375000000</v>
      </c>
      <c r="AK194" s="31">
        <v>0</v>
      </c>
      <c r="AL194" s="384">
        <v>0</v>
      </c>
      <c r="AM194" s="384">
        <v>375000000</v>
      </c>
      <c r="AN194" s="384">
        <v>0</v>
      </c>
      <c r="AO194" s="385">
        <v>0</v>
      </c>
      <c r="AP194" s="468">
        <v>0</v>
      </c>
      <c r="AQ194" s="39"/>
      <c r="AR194" s="39"/>
      <c r="AS194" s="39"/>
      <c r="AT194" s="39"/>
      <c r="AU194" s="39"/>
      <c r="AV194" s="39"/>
      <c r="AW194" s="37">
        <f t="shared" si="567"/>
        <v>375000000</v>
      </c>
      <c r="AX194" s="39">
        <v>0</v>
      </c>
      <c r="AY194" s="31">
        <v>0</v>
      </c>
      <c r="AZ194" s="33">
        <v>0</v>
      </c>
      <c r="BA194" s="33">
        <v>0</v>
      </c>
      <c r="BB194" s="33">
        <v>375000000</v>
      </c>
      <c r="BC194" s="33">
        <v>0</v>
      </c>
      <c r="BD194" s="33"/>
      <c r="BE194" s="33"/>
      <c r="BF194" s="33"/>
      <c r="BG194" s="33"/>
      <c r="BH194" s="33"/>
      <c r="BI194" s="36"/>
      <c r="BJ194" s="31">
        <f t="shared" si="568"/>
        <v>375000000</v>
      </c>
      <c r="BK194" s="35">
        <v>0</v>
      </c>
      <c r="BL194" s="35">
        <v>0</v>
      </c>
      <c r="BM194" s="35">
        <v>0</v>
      </c>
      <c r="BN194" s="35">
        <v>0</v>
      </c>
      <c r="BO194" s="35">
        <v>0</v>
      </c>
      <c r="BP194" s="39">
        <v>75000000</v>
      </c>
      <c r="BQ194" s="59"/>
      <c r="BR194" s="44"/>
      <c r="BS194" s="469"/>
      <c r="BT194" s="40"/>
      <c r="BU194" s="39"/>
      <c r="BV194" s="36"/>
      <c r="BW194" s="31">
        <f t="shared" si="569"/>
        <v>75000000</v>
      </c>
      <c r="BX194" s="150">
        <v>0</v>
      </c>
      <c r="BY194" s="150">
        <v>0</v>
      </c>
      <c r="BZ194" s="150">
        <v>0</v>
      </c>
      <c r="CA194" s="150">
        <v>0</v>
      </c>
      <c r="CB194" s="150">
        <v>0</v>
      </c>
      <c r="CC194" s="39">
        <v>75000000</v>
      </c>
      <c r="CD194" s="39"/>
      <c r="CE194" s="40"/>
      <c r="CF194" s="40"/>
      <c r="CG194" s="40"/>
      <c r="CH194" s="39"/>
      <c r="CI194" s="36"/>
      <c r="CJ194" s="31">
        <f t="shared" si="570"/>
        <v>75000000</v>
      </c>
      <c r="CK194" s="44">
        <f t="shared" si="571"/>
        <v>0</v>
      </c>
      <c r="CL194" s="39">
        <f t="shared" si="572"/>
        <v>0</v>
      </c>
      <c r="CM194" s="39">
        <f t="shared" si="573"/>
        <v>300000000</v>
      </c>
      <c r="CN194" s="39">
        <f t="shared" si="574"/>
        <v>0</v>
      </c>
      <c r="CO194" s="429">
        <f t="shared" si="389"/>
        <v>1</v>
      </c>
      <c r="CP194" s="430">
        <f t="shared" si="390"/>
        <v>1</v>
      </c>
    </row>
    <row r="195" spans="1:101" s="30" customFormat="1" ht="26.25" customHeight="1" outlineLevel="2">
      <c r="A195" s="529" t="s">
        <v>803</v>
      </c>
      <c r="B195" s="195" t="s">
        <v>419</v>
      </c>
      <c r="C195" s="197">
        <v>10</v>
      </c>
      <c r="D195" s="196" t="s">
        <v>362</v>
      </c>
      <c r="E195" s="31">
        <v>150000000</v>
      </c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39">
        <f t="shared" si="563"/>
        <v>0</v>
      </c>
      <c r="AE195" s="39">
        <f t="shared" si="563"/>
        <v>0</v>
      </c>
      <c r="AF195" s="33"/>
      <c r="AG195" s="31">
        <f t="shared" si="564"/>
        <v>150000000</v>
      </c>
      <c r="AH195" s="46"/>
      <c r="AI195" s="148">
        <f t="shared" si="565"/>
        <v>150000000</v>
      </c>
      <c r="AJ195" s="215">
        <f t="shared" si="566"/>
        <v>150000000</v>
      </c>
      <c r="AK195" s="31">
        <v>150000000</v>
      </c>
      <c r="AL195" s="384">
        <v>0</v>
      </c>
      <c r="AM195" s="384">
        <v>0</v>
      </c>
      <c r="AN195" s="384">
        <v>0</v>
      </c>
      <c r="AO195" s="385">
        <v>0</v>
      </c>
      <c r="AP195" s="468">
        <v>0</v>
      </c>
      <c r="AQ195" s="39"/>
      <c r="AR195" s="39"/>
      <c r="AS195" s="39"/>
      <c r="AT195" s="39"/>
      <c r="AU195" s="39"/>
      <c r="AV195" s="39"/>
      <c r="AW195" s="37">
        <f t="shared" si="567"/>
        <v>150000000</v>
      </c>
      <c r="AX195" s="39">
        <v>0</v>
      </c>
      <c r="AY195" s="31">
        <v>0</v>
      </c>
      <c r="AZ195" s="33">
        <v>150000000</v>
      </c>
      <c r="BA195" s="33">
        <v>0</v>
      </c>
      <c r="BB195" s="33">
        <v>0</v>
      </c>
      <c r="BC195" s="33">
        <v>0</v>
      </c>
      <c r="BD195" s="33"/>
      <c r="BE195" s="33"/>
      <c r="BF195" s="33"/>
      <c r="BG195" s="33"/>
      <c r="BH195" s="33"/>
      <c r="BI195" s="36"/>
      <c r="BJ195" s="31">
        <f t="shared" si="568"/>
        <v>150000000</v>
      </c>
      <c r="BK195" s="35">
        <v>0</v>
      </c>
      <c r="BL195" s="39">
        <v>0</v>
      </c>
      <c r="BM195" s="39">
        <v>0</v>
      </c>
      <c r="BN195" s="39">
        <v>3716959</v>
      </c>
      <c r="BO195" s="39">
        <v>10293354</v>
      </c>
      <c r="BP195" s="39">
        <v>0</v>
      </c>
      <c r="BQ195" s="59"/>
      <c r="BR195" s="44"/>
      <c r="BS195" s="469"/>
      <c r="BT195" s="40"/>
      <c r="BU195" s="39"/>
      <c r="BV195" s="36"/>
      <c r="BW195" s="31">
        <f t="shared" si="569"/>
        <v>14010313</v>
      </c>
      <c r="BX195" s="39">
        <v>0</v>
      </c>
      <c r="BY195" s="39">
        <v>0</v>
      </c>
      <c r="BZ195" s="39">
        <v>0</v>
      </c>
      <c r="CA195" s="39">
        <v>3716959</v>
      </c>
      <c r="CB195" s="39">
        <v>5311608</v>
      </c>
      <c r="CC195" s="39">
        <v>4981746</v>
      </c>
      <c r="CD195" s="39"/>
      <c r="CE195" s="40"/>
      <c r="CF195" s="40"/>
      <c r="CG195" s="40"/>
      <c r="CH195" s="39"/>
      <c r="CI195" s="36"/>
      <c r="CJ195" s="31">
        <f t="shared" si="570"/>
        <v>14010313</v>
      </c>
      <c r="CK195" s="44">
        <f t="shared" si="571"/>
        <v>0</v>
      </c>
      <c r="CL195" s="39">
        <f t="shared" si="572"/>
        <v>0</v>
      </c>
      <c r="CM195" s="39">
        <f t="shared" si="573"/>
        <v>135989687</v>
      </c>
      <c r="CN195" s="39">
        <f t="shared" si="574"/>
        <v>0</v>
      </c>
      <c r="CO195" s="429">
        <f t="shared" si="389"/>
        <v>1</v>
      </c>
      <c r="CP195" s="430">
        <f t="shared" si="390"/>
        <v>1</v>
      </c>
    </row>
    <row r="196" spans="1:101" s="30" customFormat="1" ht="27" customHeight="1" outlineLevel="2">
      <c r="A196" s="529" t="s">
        <v>804</v>
      </c>
      <c r="B196" s="195" t="s">
        <v>420</v>
      </c>
      <c r="C196" s="197">
        <v>10</v>
      </c>
      <c r="D196" s="196" t="s">
        <v>103</v>
      </c>
      <c r="E196" s="31">
        <v>500000000</v>
      </c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39">
        <f t="shared" si="563"/>
        <v>0</v>
      </c>
      <c r="AE196" s="39">
        <f t="shared" si="563"/>
        <v>0</v>
      </c>
      <c r="AF196" s="33"/>
      <c r="AG196" s="31">
        <f t="shared" si="564"/>
        <v>500000000</v>
      </c>
      <c r="AH196" s="46"/>
      <c r="AI196" s="148">
        <f t="shared" si="565"/>
        <v>500000000</v>
      </c>
      <c r="AJ196" s="215">
        <f t="shared" si="566"/>
        <v>500000000</v>
      </c>
      <c r="AK196" s="31">
        <v>500000000</v>
      </c>
      <c r="AL196" s="384">
        <v>0</v>
      </c>
      <c r="AM196" s="384">
        <v>0</v>
      </c>
      <c r="AN196" s="384">
        <v>0</v>
      </c>
      <c r="AO196" s="385">
        <v>0</v>
      </c>
      <c r="AP196" s="468">
        <v>0</v>
      </c>
      <c r="AQ196" s="39"/>
      <c r="AR196" s="39"/>
      <c r="AS196" s="39"/>
      <c r="AT196" s="39"/>
      <c r="AU196" s="39"/>
      <c r="AV196" s="39"/>
      <c r="AW196" s="37">
        <f t="shared" si="567"/>
        <v>500000000</v>
      </c>
      <c r="AX196" s="39">
        <v>0</v>
      </c>
      <c r="AY196" s="32">
        <v>15363023</v>
      </c>
      <c r="AZ196" s="39">
        <v>25227177</v>
      </c>
      <c r="BA196" s="39">
        <v>42827180</v>
      </c>
      <c r="BB196" s="33">
        <v>56040086</v>
      </c>
      <c r="BC196" s="33">
        <v>71189759</v>
      </c>
      <c r="BD196" s="33"/>
      <c r="BE196" s="33"/>
      <c r="BF196" s="33"/>
      <c r="BG196" s="33"/>
      <c r="BH196" s="33"/>
      <c r="BI196" s="36"/>
      <c r="BJ196" s="31">
        <f t="shared" si="568"/>
        <v>210647225</v>
      </c>
      <c r="BK196" s="35">
        <v>0</v>
      </c>
      <c r="BL196" s="39">
        <v>4661874</v>
      </c>
      <c r="BM196" s="39">
        <v>25365722</v>
      </c>
      <c r="BN196" s="39">
        <v>16486005</v>
      </c>
      <c r="BO196" s="39">
        <v>40816436</v>
      </c>
      <c r="BP196" s="39">
        <v>54802129</v>
      </c>
      <c r="BQ196" s="59"/>
      <c r="BR196" s="44"/>
      <c r="BS196" s="469"/>
      <c r="BT196" s="40"/>
      <c r="BU196" s="39"/>
      <c r="BV196" s="36"/>
      <c r="BW196" s="31">
        <f t="shared" si="569"/>
        <v>142132166</v>
      </c>
      <c r="BX196" s="39">
        <v>0</v>
      </c>
      <c r="BY196" s="39">
        <v>1384706</v>
      </c>
      <c r="BZ196" s="39">
        <v>23087963</v>
      </c>
      <c r="CA196" s="39">
        <v>17128119</v>
      </c>
      <c r="CB196" s="39">
        <v>41437888</v>
      </c>
      <c r="CC196" s="39">
        <v>42779026</v>
      </c>
      <c r="CD196" s="39"/>
      <c r="CE196" s="40"/>
      <c r="CF196" s="40"/>
      <c r="CG196" s="40"/>
      <c r="CH196" s="39"/>
      <c r="CI196" s="36"/>
      <c r="CJ196" s="31">
        <f t="shared" si="570"/>
        <v>125817702</v>
      </c>
      <c r="CK196" s="44">
        <f t="shared" si="571"/>
        <v>0</v>
      </c>
      <c r="CL196" s="39">
        <f t="shared" si="572"/>
        <v>289352775</v>
      </c>
      <c r="CM196" s="39">
        <f t="shared" si="573"/>
        <v>68515059</v>
      </c>
      <c r="CN196" s="39">
        <f t="shared" si="574"/>
        <v>16314464</v>
      </c>
      <c r="CO196" s="429">
        <f t="shared" si="389"/>
        <v>1</v>
      </c>
      <c r="CP196" s="430">
        <f t="shared" si="390"/>
        <v>0.42129444999999999</v>
      </c>
    </row>
    <row r="197" spans="1:101" s="30" customFormat="1" ht="36" outlineLevel="2">
      <c r="A197" s="529" t="s">
        <v>805</v>
      </c>
      <c r="B197" s="195" t="s">
        <v>421</v>
      </c>
      <c r="C197" s="197">
        <v>10</v>
      </c>
      <c r="D197" s="196" t="s">
        <v>363</v>
      </c>
      <c r="E197" s="31">
        <v>75000000</v>
      </c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39">
        <f t="shared" si="563"/>
        <v>0</v>
      </c>
      <c r="AE197" s="39">
        <f t="shared" si="563"/>
        <v>0</v>
      </c>
      <c r="AF197" s="33"/>
      <c r="AG197" s="31">
        <f t="shared" si="564"/>
        <v>75000000</v>
      </c>
      <c r="AH197" s="46"/>
      <c r="AI197" s="148">
        <f t="shared" si="565"/>
        <v>0</v>
      </c>
      <c r="AJ197" s="215">
        <f t="shared" si="566"/>
        <v>75000000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468">
        <v>0</v>
      </c>
      <c r="AQ197" s="39"/>
      <c r="AR197" s="39"/>
      <c r="AS197" s="39"/>
      <c r="AT197" s="39"/>
      <c r="AU197" s="39"/>
      <c r="AV197" s="39"/>
      <c r="AW197" s="37">
        <f t="shared" si="567"/>
        <v>0</v>
      </c>
      <c r="AX197" s="39">
        <v>0</v>
      </c>
      <c r="AY197" s="39">
        <v>0</v>
      </c>
      <c r="AZ197" s="39">
        <v>0</v>
      </c>
      <c r="BA197" s="39">
        <v>0</v>
      </c>
      <c r="BB197" s="39">
        <v>0</v>
      </c>
      <c r="BC197" s="33">
        <v>0</v>
      </c>
      <c r="BD197" s="33"/>
      <c r="BE197" s="33"/>
      <c r="BF197" s="33"/>
      <c r="BG197" s="33"/>
      <c r="BH197" s="33"/>
      <c r="BI197" s="36"/>
      <c r="BJ197" s="31">
        <f t="shared" si="568"/>
        <v>0</v>
      </c>
      <c r="BK197" s="35">
        <v>0</v>
      </c>
      <c r="BL197" s="35">
        <v>0</v>
      </c>
      <c r="BM197" s="35">
        <v>0</v>
      </c>
      <c r="BN197" s="35">
        <v>0</v>
      </c>
      <c r="BO197" s="35">
        <v>0</v>
      </c>
      <c r="BP197" s="39">
        <v>0</v>
      </c>
      <c r="BQ197" s="59"/>
      <c r="BR197" s="44"/>
      <c r="BS197" s="469"/>
      <c r="BT197" s="40"/>
      <c r="BU197" s="39"/>
      <c r="BV197" s="36"/>
      <c r="BW197" s="31">
        <f t="shared" si="569"/>
        <v>0</v>
      </c>
      <c r="BX197" s="237">
        <v>0</v>
      </c>
      <c r="BY197" s="237">
        <v>0</v>
      </c>
      <c r="BZ197" s="237">
        <v>0</v>
      </c>
      <c r="CA197" s="237">
        <v>0</v>
      </c>
      <c r="CB197" s="237">
        <v>0</v>
      </c>
      <c r="CC197" s="39">
        <v>0</v>
      </c>
      <c r="CD197" s="39"/>
      <c r="CE197" s="40"/>
      <c r="CF197" s="40"/>
      <c r="CG197" s="40"/>
      <c r="CH197" s="39"/>
      <c r="CI197" s="36"/>
      <c r="CJ197" s="31">
        <f t="shared" si="570"/>
        <v>0</v>
      </c>
      <c r="CK197" s="44">
        <f t="shared" si="571"/>
        <v>75000000</v>
      </c>
      <c r="CL197" s="39">
        <f t="shared" si="572"/>
        <v>0</v>
      </c>
      <c r="CM197" s="39">
        <f t="shared" si="573"/>
        <v>0</v>
      </c>
      <c r="CN197" s="39">
        <f t="shared" si="574"/>
        <v>0</v>
      </c>
      <c r="CO197" s="429">
        <f t="shared" si="389"/>
        <v>0</v>
      </c>
      <c r="CP197" s="430">
        <f t="shared" si="390"/>
        <v>0</v>
      </c>
    </row>
    <row r="198" spans="1:101" s="30" customFormat="1" ht="28.5" customHeight="1" outlineLevel="2">
      <c r="A198" s="531" t="s">
        <v>806</v>
      </c>
      <c r="B198" s="195" t="s">
        <v>422</v>
      </c>
      <c r="C198" s="197">
        <v>10</v>
      </c>
      <c r="D198" s="196" t="s">
        <v>364</v>
      </c>
      <c r="E198" s="31">
        <v>1500000000</v>
      </c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39">
        <f t="shared" si="563"/>
        <v>0</v>
      </c>
      <c r="AE198" s="39">
        <f t="shared" si="563"/>
        <v>0</v>
      </c>
      <c r="AF198" s="33"/>
      <c r="AG198" s="31">
        <f t="shared" si="564"/>
        <v>1500000000</v>
      </c>
      <c r="AH198" s="46">
        <v>1500000000</v>
      </c>
      <c r="AI198" s="148">
        <f t="shared" si="565"/>
        <v>1500000000</v>
      </c>
      <c r="AJ198" s="215">
        <f t="shared" si="566"/>
        <v>0</v>
      </c>
      <c r="AK198" s="31">
        <v>0</v>
      </c>
      <c r="AL198" s="31">
        <v>0</v>
      </c>
      <c r="AM198" s="31">
        <v>0</v>
      </c>
      <c r="AN198" s="31">
        <v>0</v>
      </c>
      <c r="AO198" s="31">
        <v>0</v>
      </c>
      <c r="AP198" s="468">
        <v>0</v>
      </c>
      <c r="AQ198" s="39"/>
      <c r="AR198" s="39"/>
      <c r="AS198" s="39"/>
      <c r="AT198" s="39"/>
      <c r="AU198" s="39"/>
      <c r="AV198" s="39"/>
      <c r="AW198" s="37">
        <f t="shared" si="567"/>
        <v>0</v>
      </c>
      <c r="AX198" s="39">
        <v>0</v>
      </c>
      <c r="AY198" s="39">
        <v>0</v>
      </c>
      <c r="AZ198" s="39">
        <v>0</v>
      </c>
      <c r="BA198" s="39">
        <v>0</v>
      </c>
      <c r="BB198" s="39">
        <v>0</v>
      </c>
      <c r="BC198" s="33">
        <v>0</v>
      </c>
      <c r="BD198" s="33"/>
      <c r="BE198" s="33"/>
      <c r="BF198" s="33"/>
      <c r="BG198" s="33"/>
      <c r="BH198" s="33"/>
      <c r="BI198" s="36"/>
      <c r="BJ198" s="31">
        <f t="shared" si="568"/>
        <v>0</v>
      </c>
      <c r="BK198" s="35">
        <v>0</v>
      </c>
      <c r="BL198" s="35">
        <v>0</v>
      </c>
      <c r="BM198" s="35">
        <v>0</v>
      </c>
      <c r="BN198" s="35">
        <v>0</v>
      </c>
      <c r="BO198" s="35">
        <v>0</v>
      </c>
      <c r="BP198" s="39">
        <v>0</v>
      </c>
      <c r="BQ198" s="59"/>
      <c r="BR198" s="44"/>
      <c r="BS198" s="469"/>
      <c r="BT198" s="40"/>
      <c r="BU198" s="39"/>
      <c r="BV198" s="36"/>
      <c r="BW198" s="31">
        <f t="shared" si="569"/>
        <v>0</v>
      </c>
      <c r="BX198" s="237">
        <v>0</v>
      </c>
      <c r="BY198" s="237">
        <v>0</v>
      </c>
      <c r="BZ198" s="237">
        <v>0</v>
      </c>
      <c r="CA198" s="237">
        <v>0</v>
      </c>
      <c r="CB198" s="237">
        <v>0</v>
      </c>
      <c r="CC198" s="39">
        <v>0</v>
      </c>
      <c r="CD198" s="39"/>
      <c r="CE198" s="40"/>
      <c r="CF198" s="40"/>
      <c r="CG198" s="40"/>
      <c r="CH198" s="39"/>
      <c r="CI198" s="36"/>
      <c r="CJ198" s="31">
        <f t="shared" si="570"/>
        <v>0</v>
      </c>
      <c r="CK198" s="44">
        <f t="shared" si="571"/>
        <v>0</v>
      </c>
      <c r="CL198" s="39">
        <f t="shared" si="572"/>
        <v>0</v>
      </c>
      <c r="CM198" s="39">
        <f t="shared" si="573"/>
        <v>0</v>
      </c>
      <c r="CN198" s="39">
        <f t="shared" si="574"/>
        <v>0</v>
      </c>
      <c r="CO198" s="429">
        <f t="shared" si="389"/>
        <v>0</v>
      </c>
      <c r="CP198" s="430">
        <f t="shared" si="390"/>
        <v>0</v>
      </c>
    </row>
    <row r="199" spans="1:101" s="30" customFormat="1" ht="72" outlineLevel="1">
      <c r="A199" s="155"/>
      <c r="B199" s="438" t="s">
        <v>423</v>
      </c>
      <c r="C199" s="439"/>
      <c r="D199" s="285" t="s">
        <v>208</v>
      </c>
      <c r="E199" s="440">
        <f>+SUM(E200:E201)</f>
        <v>19896500000</v>
      </c>
      <c r="F199" s="440">
        <f t="shared" ref="F199:BQ199" si="575">+SUM(F200:F201)</f>
        <v>0</v>
      </c>
      <c r="G199" s="440">
        <f t="shared" si="575"/>
        <v>0</v>
      </c>
      <c r="H199" s="440">
        <f t="shared" si="575"/>
        <v>0</v>
      </c>
      <c r="I199" s="440">
        <f t="shared" si="575"/>
        <v>0</v>
      </c>
      <c r="J199" s="440">
        <f t="shared" si="575"/>
        <v>0</v>
      </c>
      <c r="K199" s="440">
        <f t="shared" si="575"/>
        <v>0</v>
      </c>
      <c r="L199" s="440">
        <f t="shared" si="575"/>
        <v>0</v>
      </c>
      <c r="M199" s="440">
        <f t="shared" si="575"/>
        <v>0</v>
      </c>
      <c r="N199" s="440">
        <f t="shared" si="575"/>
        <v>0</v>
      </c>
      <c r="O199" s="440">
        <f t="shared" si="575"/>
        <v>0</v>
      </c>
      <c r="P199" s="440">
        <f t="shared" si="575"/>
        <v>0</v>
      </c>
      <c r="Q199" s="440">
        <f t="shared" si="575"/>
        <v>0</v>
      </c>
      <c r="R199" s="440">
        <f t="shared" si="575"/>
        <v>0</v>
      </c>
      <c r="S199" s="440">
        <f t="shared" si="575"/>
        <v>0</v>
      </c>
      <c r="T199" s="440">
        <f t="shared" si="575"/>
        <v>0</v>
      </c>
      <c r="U199" s="440">
        <f t="shared" si="575"/>
        <v>0</v>
      </c>
      <c r="V199" s="440">
        <f t="shared" si="575"/>
        <v>0</v>
      </c>
      <c r="W199" s="440">
        <f t="shared" si="575"/>
        <v>0</v>
      </c>
      <c r="X199" s="440">
        <f t="shared" si="575"/>
        <v>0</v>
      </c>
      <c r="Y199" s="440">
        <f t="shared" si="575"/>
        <v>0</v>
      </c>
      <c r="Z199" s="440">
        <f t="shared" si="575"/>
        <v>0</v>
      </c>
      <c r="AA199" s="440">
        <f t="shared" si="575"/>
        <v>0</v>
      </c>
      <c r="AB199" s="440">
        <f t="shared" si="575"/>
        <v>0</v>
      </c>
      <c r="AC199" s="440">
        <f t="shared" si="575"/>
        <v>0</v>
      </c>
      <c r="AD199" s="440">
        <f t="shared" si="575"/>
        <v>0</v>
      </c>
      <c r="AE199" s="440">
        <f t="shared" si="575"/>
        <v>0</v>
      </c>
      <c r="AF199" s="441">
        <f t="shared" si="575"/>
        <v>0</v>
      </c>
      <c r="AG199" s="442">
        <f t="shared" si="575"/>
        <v>19896500000</v>
      </c>
      <c r="AH199" s="440">
        <f t="shared" si="575"/>
        <v>14896500000</v>
      </c>
      <c r="AI199" s="440">
        <f t="shared" si="575"/>
        <v>19896500000</v>
      </c>
      <c r="AJ199" s="440">
        <f t="shared" si="575"/>
        <v>5000000000</v>
      </c>
      <c r="AK199" s="440">
        <f t="shared" si="575"/>
        <v>5000000000</v>
      </c>
      <c r="AL199" s="440">
        <f t="shared" si="575"/>
        <v>0</v>
      </c>
      <c r="AM199" s="440">
        <f t="shared" si="575"/>
        <v>0</v>
      </c>
      <c r="AN199" s="440">
        <f t="shared" si="575"/>
        <v>0</v>
      </c>
      <c r="AO199" s="440">
        <f t="shared" si="575"/>
        <v>0</v>
      </c>
      <c r="AP199" s="440">
        <f t="shared" si="575"/>
        <v>0</v>
      </c>
      <c r="AQ199" s="440">
        <f t="shared" si="575"/>
        <v>0</v>
      </c>
      <c r="AR199" s="440">
        <f t="shared" si="575"/>
        <v>0</v>
      </c>
      <c r="AS199" s="440">
        <f t="shared" si="575"/>
        <v>0</v>
      </c>
      <c r="AT199" s="440">
        <f t="shared" si="575"/>
        <v>0</v>
      </c>
      <c r="AU199" s="440">
        <f t="shared" si="575"/>
        <v>0</v>
      </c>
      <c r="AV199" s="440">
        <f t="shared" si="575"/>
        <v>0</v>
      </c>
      <c r="AW199" s="440">
        <f t="shared" si="575"/>
        <v>5000000000</v>
      </c>
      <c r="AX199" s="440">
        <f t="shared" si="575"/>
        <v>5000000000</v>
      </c>
      <c r="AY199" s="440">
        <f t="shared" si="575"/>
        <v>0</v>
      </c>
      <c r="AZ199" s="440">
        <f t="shared" si="575"/>
        <v>0</v>
      </c>
      <c r="BA199" s="440">
        <f t="shared" si="575"/>
        <v>0</v>
      </c>
      <c r="BB199" s="440">
        <f t="shared" si="575"/>
        <v>0</v>
      </c>
      <c r="BC199" s="440">
        <f t="shared" si="575"/>
        <v>0</v>
      </c>
      <c r="BD199" s="440">
        <f t="shared" si="575"/>
        <v>0</v>
      </c>
      <c r="BE199" s="440">
        <f t="shared" si="575"/>
        <v>0</v>
      </c>
      <c r="BF199" s="440">
        <f t="shared" si="575"/>
        <v>0</v>
      </c>
      <c r="BG199" s="440">
        <f t="shared" si="575"/>
        <v>0</v>
      </c>
      <c r="BH199" s="440">
        <f t="shared" si="575"/>
        <v>0</v>
      </c>
      <c r="BI199" s="440">
        <f t="shared" si="575"/>
        <v>0</v>
      </c>
      <c r="BJ199" s="440">
        <f t="shared" si="575"/>
        <v>5000000000</v>
      </c>
      <c r="BK199" s="440">
        <f t="shared" si="575"/>
        <v>0</v>
      </c>
      <c r="BL199" s="440">
        <f t="shared" si="575"/>
        <v>0</v>
      </c>
      <c r="BM199" s="440">
        <f t="shared" si="575"/>
        <v>0</v>
      </c>
      <c r="BN199" s="440">
        <f t="shared" si="575"/>
        <v>0</v>
      </c>
      <c r="BO199" s="440">
        <f t="shared" si="575"/>
        <v>0</v>
      </c>
      <c r="BP199" s="440">
        <f t="shared" si="575"/>
        <v>0</v>
      </c>
      <c r="BQ199" s="440">
        <f t="shared" si="575"/>
        <v>0</v>
      </c>
      <c r="BR199" s="440">
        <f t="shared" ref="BR199:CN199" si="576">+SUM(BR200:BR201)</f>
        <v>0</v>
      </c>
      <c r="BS199" s="440">
        <f t="shared" si="576"/>
        <v>0</v>
      </c>
      <c r="BT199" s="440">
        <f t="shared" si="576"/>
        <v>0</v>
      </c>
      <c r="BU199" s="440">
        <f t="shared" si="576"/>
        <v>0</v>
      </c>
      <c r="BV199" s="440">
        <f t="shared" si="576"/>
        <v>0</v>
      </c>
      <c r="BW199" s="440">
        <f t="shared" si="576"/>
        <v>0</v>
      </c>
      <c r="BX199" s="440">
        <f t="shared" si="576"/>
        <v>0</v>
      </c>
      <c r="BY199" s="440">
        <f t="shared" si="576"/>
        <v>0</v>
      </c>
      <c r="BZ199" s="440">
        <f t="shared" si="576"/>
        <v>0</v>
      </c>
      <c r="CA199" s="440">
        <f t="shared" si="576"/>
        <v>0</v>
      </c>
      <c r="CB199" s="440">
        <f t="shared" si="576"/>
        <v>0</v>
      </c>
      <c r="CC199" s="440">
        <f t="shared" si="576"/>
        <v>0</v>
      </c>
      <c r="CD199" s="440">
        <f t="shared" si="576"/>
        <v>0</v>
      </c>
      <c r="CE199" s="440">
        <f t="shared" si="576"/>
        <v>0</v>
      </c>
      <c r="CF199" s="440">
        <f t="shared" si="576"/>
        <v>0</v>
      </c>
      <c r="CG199" s="440">
        <f t="shared" si="576"/>
        <v>0</v>
      </c>
      <c r="CH199" s="440">
        <f t="shared" si="576"/>
        <v>0</v>
      </c>
      <c r="CI199" s="440">
        <f t="shared" si="576"/>
        <v>0</v>
      </c>
      <c r="CJ199" s="440">
        <f t="shared" si="576"/>
        <v>0</v>
      </c>
      <c r="CK199" s="440">
        <f t="shared" si="576"/>
        <v>0</v>
      </c>
      <c r="CL199" s="440">
        <f t="shared" si="576"/>
        <v>0</v>
      </c>
      <c r="CM199" s="440">
        <f t="shared" si="576"/>
        <v>5000000000</v>
      </c>
      <c r="CN199" s="440">
        <f t="shared" si="576"/>
        <v>0</v>
      </c>
      <c r="CO199" s="450">
        <f>IFERROR(AW199/AJ199,0)</f>
        <v>1</v>
      </c>
      <c r="CP199" s="450">
        <f t="shared" si="390"/>
        <v>1</v>
      </c>
    </row>
    <row r="200" spans="1:101" s="27" customFormat="1" ht="38.25" customHeight="1" outlineLevel="2">
      <c r="A200" s="529" t="s">
        <v>807</v>
      </c>
      <c r="B200" s="202" t="s">
        <v>423</v>
      </c>
      <c r="C200" s="197">
        <v>10</v>
      </c>
      <c r="D200" s="203" t="s">
        <v>208</v>
      </c>
      <c r="E200" s="31">
        <v>10875414179</v>
      </c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>
        <f t="shared" ref="AD200:AE201" si="577">+F200+H200+J200+L200+N200+P200+R200+T200+V200+X200+Z200+AB200</f>
        <v>0</v>
      </c>
      <c r="AE200" s="39">
        <f t="shared" si="577"/>
        <v>0</v>
      </c>
      <c r="AF200" s="36"/>
      <c r="AG200" s="31">
        <f t="shared" ref="AG200:AG201" si="578">+E200-AD200+AE200+AF200</f>
        <v>10875414179</v>
      </c>
      <c r="AH200" s="44">
        <v>10875414179</v>
      </c>
      <c r="AI200" s="148">
        <f t="shared" ref="AI200:AI201" si="579">+AH200+AW200</f>
        <v>10875414179</v>
      </c>
      <c r="AJ200" s="215">
        <f t="shared" ref="AJ200:AJ201" si="580">+AG200-AH200</f>
        <v>0</v>
      </c>
      <c r="AK200" s="31"/>
      <c r="AL200" s="384">
        <v>0</v>
      </c>
      <c r="AM200" s="384">
        <v>0</v>
      </c>
      <c r="AN200" s="384">
        <v>0</v>
      </c>
      <c r="AO200" s="385">
        <v>0</v>
      </c>
      <c r="AP200" s="39">
        <v>0</v>
      </c>
      <c r="AQ200" s="39"/>
      <c r="AR200" s="39"/>
      <c r="AS200" s="39"/>
      <c r="AT200" s="39"/>
      <c r="AU200" s="39"/>
      <c r="AV200" s="39"/>
      <c r="AW200" s="37">
        <f t="shared" ref="AW200:AW201" si="581">+SUM(AK200:AV200)</f>
        <v>0</v>
      </c>
      <c r="AX200" s="39">
        <v>0</v>
      </c>
      <c r="AY200" s="31">
        <v>0</v>
      </c>
      <c r="AZ200" s="39">
        <v>0</v>
      </c>
      <c r="BA200" s="39">
        <v>0</v>
      </c>
      <c r="BB200" s="39">
        <v>0</v>
      </c>
      <c r="BC200" s="39">
        <v>0</v>
      </c>
      <c r="BD200" s="39"/>
      <c r="BE200" s="39"/>
      <c r="BF200" s="39"/>
      <c r="BG200" s="39"/>
      <c r="BH200" s="39"/>
      <c r="BI200" s="39"/>
      <c r="BJ200" s="31">
        <f t="shared" ref="BJ200:BJ201" si="582">+SUM(AX200:BI200)</f>
        <v>0</v>
      </c>
      <c r="BK200" s="35">
        <v>0</v>
      </c>
      <c r="BL200" s="35">
        <v>0</v>
      </c>
      <c r="BM200" s="35">
        <v>0</v>
      </c>
      <c r="BN200" s="35">
        <v>0</v>
      </c>
      <c r="BO200" s="35">
        <v>0</v>
      </c>
      <c r="BP200" s="39">
        <v>0</v>
      </c>
      <c r="BQ200" s="39"/>
      <c r="BR200" s="39"/>
      <c r="BS200" s="39"/>
      <c r="BT200" s="39"/>
      <c r="BU200" s="39"/>
      <c r="BV200" s="39"/>
      <c r="BW200" s="31">
        <f t="shared" ref="BW200:BW201" si="583">+SUM(BK200:BV200)</f>
        <v>0</v>
      </c>
      <c r="BX200" s="237">
        <v>0</v>
      </c>
      <c r="BY200" s="237">
        <v>0</v>
      </c>
      <c r="BZ200" s="237">
        <v>0</v>
      </c>
      <c r="CA200" s="237">
        <v>0</v>
      </c>
      <c r="CB200" s="237">
        <v>0</v>
      </c>
      <c r="CC200" s="39">
        <v>0</v>
      </c>
      <c r="CD200" s="39"/>
      <c r="CE200" s="39"/>
      <c r="CF200" s="39"/>
      <c r="CG200" s="39"/>
      <c r="CH200" s="39"/>
      <c r="CI200" s="39"/>
      <c r="CJ200" s="31">
        <f t="shared" ref="CJ200:CJ201" si="584">+SUM(BX200:CI200)</f>
        <v>0</v>
      </c>
      <c r="CK200" s="44">
        <f t="shared" ref="CK200:CK201" si="585">+AJ200-AW200</f>
        <v>0</v>
      </c>
      <c r="CL200" s="39">
        <f t="shared" ref="CL200:CL201" si="586">+AW200-BJ200</f>
        <v>0</v>
      </c>
      <c r="CM200" s="39">
        <f t="shared" ref="CM200:CM201" si="587">+BJ200-BW200</f>
        <v>0</v>
      </c>
      <c r="CN200" s="39">
        <f t="shared" ref="CN200:CN201" si="588">+BW200-CJ200</f>
        <v>0</v>
      </c>
      <c r="CO200" s="429">
        <f t="shared" si="389"/>
        <v>0</v>
      </c>
      <c r="CP200" s="430">
        <f t="shared" si="390"/>
        <v>0</v>
      </c>
    </row>
    <row r="201" spans="1:101" s="27" customFormat="1" ht="38.25" customHeight="1" outlineLevel="2" thickBot="1">
      <c r="A201" s="529" t="s">
        <v>808</v>
      </c>
      <c r="B201" s="202" t="s">
        <v>423</v>
      </c>
      <c r="C201" s="197">
        <v>13</v>
      </c>
      <c r="D201" s="203" t="s">
        <v>208</v>
      </c>
      <c r="E201" s="31">
        <v>9021085821</v>
      </c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>
        <f t="shared" si="577"/>
        <v>0</v>
      </c>
      <c r="AE201" s="39">
        <f t="shared" si="577"/>
        <v>0</v>
      </c>
      <c r="AF201" s="36"/>
      <c r="AG201" s="57">
        <f t="shared" si="578"/>
        <v>9021085821</v>
      </c>
      <c r="AH201" s="44">
        <v>4021085821</v>
      </c>
      <c r="AI201" s="148">
        <f t="shared" si="579"/>
        <v>9021085821</v>
      </c>
      <c r="AJ201" s="215">
        <f t="shared" si="580"/>
        <v>5000000000</v>
      </c>
      <c r="AK201" s="31">
        <v>5000000000</v>
      </c>
      <c r="AL201" s="384">
        <v>0</v>
      </c>
      <c r="AM201" s="384">
        <v>0</v>
      </c>
      <c r="AN201" s="384">
        <v>0</v>
      </c>
      <c r="AO201" s="385">
        <v>0</v>
      </c>
      <c r="AP201" s="39">
        <v>0</v>
      </c>
      <c r="AQ201" s="39"/>
      <c r="AR201" s="39"/>
      <c r="AS201" s="39"/>
      <c r="AT201" s="39"/>
      <c r="AU201" s="39"/>
      <c r="AV201" s="39"/>
      <c r="AW201" s="37">
        <f t="shared" si="581"/>
        <v>5000000000</v>
      </c>
      <c r="AX201" s="39">
        <v>5000000000</v>
      </c>
      <c r="AY201" s="31">
        <v>0</v>
      </c>
      <c r="AZ201" s="39">
        <v>0</v>
      </c>
      <c r="BA201" s="39">
        <v>0</v>
      </c>
      <c r="BB201" s="39">
        <v>0</v>
      </c>
      <c r="BC201" s="39">
        <v>0</v>
      </c>
      <c r="BD201" s="39"/>
      <c r="BE201" s="39"/>
      <c r="BF201" s="39"/>
      <c r="BG201" s="39"/>
      <c r="BH201" s="39"/>
      <c r="BI201" s="39"/>
      <c r="BJ201" s="31">
        <f t="shared" si="582"/>
        <v>5000000000</v>
      </c>
      <c r="BK201" s="35">
        <v>0</v>
      </c>
      <c r="BL201" s="35">
        <v>0</v>
      </c>
      <c r="BM201" s="35">
        <v>0</v>
      </c>
      <c r="BN201" s="35">
        <v>0</v>
      </c>
      <c r="BO201" s="35">
        <v>0</v>
      </c>
      <c r="BP201" s="39">
        <v>0</v>
      </c>
      <c r="BQ201" s="39"/>
      <c r="BR201" s="39"/>
      <c r="BS201" s="39"/>
      <c r="BT201" s="39"/>
      <c r="BU201" s="39"/>
      <c r="BV201" s="39"/>
      <c r="BW201" s="31">
        <f t="shared" si="583"/>
        <v>0</v>
      </c>
      <c r="BX201" s="237">
        <v>0</v>
      </c>
      <c r="BY201" s="237">
        <v>0</v>
      </c>
      <c r="BZ201" s="237">
        <v>0</v>
      </c>
      <c r="CA201" s="237">
        <v>0</v>
      </c>
      <c r="CB201" s="237">
        <v>0</v>
      </c>
      <c r="CC201" s="39">
        <v>0</v>
      </c>
      <c r="CD201" s="39"/>
      <c r="CE201" s="39"/>
      <c r="CF201" s="39"/>
      <c r="CG201" s="39"/>
      <c r="CH201" s="39"/>
      <c r="CI201" s="39"/>
      <c r="CJ201" s="31">
        <f t="shared" si="584"/>
        <v>0</v>
      </c>
      <c r="CK201" s="44">
        <f t="shared" si="585"/>
        <v>0</v>
      </c>
      <c r="CL201" s="39">
        <f t="shared" si="586"/>
        <v>0</v>
      </c>
      <c r="CM201" s="39">
        <f t="shared" si="587"/>
        <v>5000000000</v>
      </c>
      <c r="CN201" s="39">
        <f t="shared" si="588"/>
        <v>0</v>
      </c>
      <c r="CO201" s="429">
        <f t="shared" si="389"/>
        <v>1</v>
      </c>
      <c r="CP201" s="430">
        <f t="shared" si="390"/>
        <v>1</v>
      </c>
    </row>
    <row r="202" spans="1:101" s="103" customFormat="1" ht="18" customHeight="1" thickBot="1">
      <c r="A202" s="204"/>
      <c r="B202" s="64"/>
      <c r="C202" s="65"/>
      <c r="D202" s="104"/>
      <c r="E202" s="470"/>
      <c r="F202" s="470"/>
      <c r="G202" s="470"/>
      <c r="H202" s="470"/>
      <c r="I202" s="470"/>
      <c r="J202" s="470"/>
      <c r="K202" s="470"/>
      <c r="L202" s="470"/>
      <c r="M202" s="470"/>
      <c r="N202" s="470"/>
      <c r="O202" s="470"/>
      <c r="P202" s="470"/>
      <c r="Q202" s="470"/>
      <c r="R202" s="470"/>
      <c r="S202" s="470"/>
      <c r="T202" s="470"/>
      <c r="U202" s="470"/>
      <c r="V202" s="470"/>
      <c r="W202" s="470"/>
      <c r="X202" s="470"/>
      <c r="Y202" s="470"/>
      <c r="Z202" s="470"/>
      <c r="AA202" s="470"/>
      <c r="AB202" s="470"/>
      <c r="AC202" s="470"/>
      <c r="AD202" s="470"/>
      <c r="AE202" s="470"/>
      <c r="AF202" s="470"/>
      <c r="AG202" s="471"/>
      <c r="AH202" s="470"/>
      <c r="AI202" s="471"/>
      <c r="AJ202" s="471"/>
      <c r="AK202" s="470"/>
      <c r="AL202" s="470"/>
      <c r="AM202" s="470"/>
      <c r="AN202" s="470"/>
      <c r="AO202" s="62"/>
      <c r="AP202" s="62"/>
      <c r="AQ202" s="470"/>
      <c r="AR202" s="470"/>
      <c r="AS202" s="470"/>
      <c r="AT202" s="472"/>
      <c r="AU202" s="473"/>
      <c r="AV202" s="472"/>
      <c r="AW202" s="472"/>
      <c r="AX202" s="470"/>
      <c r="AY202" s="470"/>
      <c r="AZ202" s="470"/>
      <c r="BA202" s="470"/>
      <c r="BB202" s="470"/>
      <c r="BC202" s="470"/>
      <c r="BD202" s="470"/>
      <c r="BE202" s="470"/>
      <c r="BF202" s="470"/>
      <c r="BG202" s="470"/>
      <c r="BH202" s="470"/>
      <c r="BI202" s="470"/>
      <c r="BJ202" s="470"/>
      <c r="BK202" s="470"/>
      <c r="BL202" s="470"/>
      <c r="BM202" s="470"/>
      <c r="BN202" s="470"/>
      <c r="BO202" s="470"/>
      <c r="BP202" s="470"/>
      <c r="BQ202" s="470"/>
      <c r="BR202" s="470"/>
      <c r="BS202" s="470"/>
      <c r="BT202" s="470"/>
      <c r="BU202" s="470"/>
      <c r="BV202" s="470"/>
      <c r="BW202" s="470"/>
      <c r="BX202" s="470"/>
      <c r="BY202" s="470"/>
      <c r="BZ202" s="470"/>
      <c r="CA202" s="470"/>
      <c r="CB202" s="470"/>
      <c r="CC202" s="470"/>
      <c r="CD202" s="470"/>
      <c r="CE202" s="470">
        <v>0</v>
      </c>
      <c r="CF202" s="470"/>
      <c r="CG202" s="470"/>
      <c r="CH202" s="470"/>
      <c r="CI202" s="470"/>
      <c r="CJ202" s="470"/>
      <c r="CK202" s="470"/>
      <c r="CL202" s="470"/>
      <c r="CM202" s="470"/>
      <c r="CN202" s="470"/>
      <c r="CO202" s="474"/>
      <c r="CP202" s="474"/>
      <c r="CQ202" s="363"/>
      <c r="CR202" s="363"/>
      <c r="CS202" s="363"/>
      <c r="CT202" s="363"/>
      <c r="CU202" s="363"/>
      <c r="CV202" s="363"/>
      <c r="CW202" s="363"/>
    </row>
    <row r="203" spans="1:101" s="480" customFormat="1" ht="30" customHeight="1" thickBot="1">
      <c r="A203" s="204"/>
      <c r="B203" s="475"/>
      <c r="C203" s="476"/>
      <c r="D203" s="112" t="s">
        <v>5</v>
      </c>
      <c r="E203" s="477">
        <f t="shared" ref="E203:AJ203" si="589">+E130+E11</f>
        <v>470024036667</v>
      </c>
      <c r="F203" s="477">
        <f t="shared" si="589"/>
        <v>526700000</v>
      </c>
      <c r="G203" s="477">
        <f t="shared" si="589"/>
        <v>723900000</v>
      </c>
      <c r="H203" s="477">
        <f t="shared" si="589"/>
        <v>712000000</v>
      </c>
      <c r="I203" s="477">
        <f t="shared" si="589"/>
        <v>712000000</v>
      </c>
      <c r="J203" s="477">
        <f t="shared" si="589"/>
        <v>437623589</v>
      </c>
      <c r="K203" s="477">
        <f t="shared" si="589"/>
        <v>437623589</v>
      </c>
      <c r="L203" s="477">
        <f t="shared" si="589"/>
        <v>788391572</v>
      </c>
      <c r="M203" s="477">
        <f t="shared" si="589"/>
        <v>788391572</v>
      </c>
      <c r="N203" s="477">
        <f t="shared" si="589"/>
        <v>846552000</v>
      </c>
      <c r="O203" s="477">
        <f t="shared" si="589"/>
        <v>846552000</v>
      </c>
      <c r="P203" s="477">
        <f t="shared" si="589"/>
        <v>1250119338</v>
      </c>
      <c r="Q203" s="477">
        <f t="shared" si="589"/>
        <v>4065445160</v>
      </c>
      <c r="R203" s="477">
        <f t="shared" si="589"/>
        <v>0</v>
      </c>
      <c r="S203" s="477">
        <f t="shared" si="589"/>
        <v>0</v>
      </c>
      <c r="T203" s="477">
        <f t="shared" si="589"/>
        <v>0</v>
      </c>
      <c r="U203" s="477">
        <f t="shared" si="589"/>
        <v>0</v>
      </c>
      <c r="V203" s="477">
        <f t="shared" si="589"/>
        <v>0</v>
      </c>
      <c r="W203" s="477">
        <f t="shared" si="589"/>
        <v>0</v>
      </c>
      <c r="X203" s="477">
        <f t="shared" si="589"/>
        <v>0</v>
      </c>
      <c r="Y203" s="477">
        <f t="shared" si="589"/>
        <v>0</v>
      </c>
      <c r="Z203" s="477">
        <f t="shared" si="589"/>
        <v>0</v>
      </c>
      <c r="AA203" s="477">
        <f t="shared" si="589"/>
        <v>0</v>
      </c>
      <c r="AB203" s="477">
        <f t="shared" si="589"/>
        <v>0</v>
      </c>
      <c r="AC203" s="477">
        <f t="shared" si="589"/>
        <v>0</v>
      </c>
      <c r="AD203" s="477">
        <f t="shared" si="589"/>
        <v>2786586499</v>
      </c>
      <c r="AE203" s="477">
        <f t="shared" si="589"/>
        <v>5601912321</v>
      </c>
      <c r="AF203" s="477">
        <f t="shared" si="589"/>
        <v>0</v>
      </c>
      <c r="AG203" s="477">
        <f t="shared" si="589"/>
        <v>472839362489</v>
      </c>
      <c r="AH203" s="477">
        <f t="shared" si="589"/>
        <v>19120420000</v>
      </c>
      <c r="AI203" s="477">
        <f t="shared" si="589"/>
        <v>420008912802.56</v>
      </c>
      <c r="AJ203" s="477">
        <f t="shared" si="589"/>
        <v>453718942489</v>
      </c>
      <c r="AK203" s="477">
        <f t="shared" ref="AK203:BP203" si="590">+AK130+AK11</f>
        <v>378307372540.27002</v>
      </c>
      <c r="AL203" s="477">
        <f t="shared" si="590"/>
        <v>7219116579</v>
      </c>
      <c r="AM203" s="477">
        <f t="shared" si="590"/>
        <v>4755905316.29</v>
      </c>
      <c r="AN203" s="477">
        <f t="shared" si="590"/>
        <v>2242163664</v>
      </c>
      <c r="AO203" s="477">
        <f t="shared" si="590"/>
        <v>5784837841</v>
      </c>
      <c r="AP203" s="477">
        <f t="shared" si="590"/>
        <v>2579096862</v>
      </c>
      <c r="AQ203" s="477">
        <f t="shared" si="590"/>
        <v>0</v>
      </c>
      <c r="AR203" s="477">
        <f t="shared" si="590"/>
        <v>0</v>
      </c>
      <c r="AS203" s="477">
        <f t="shared" si="590"/>
        <v>0</v>
      </c>
      <c r="AT203" s="477">
        <f t="shared" si="590"/>
        <v>0</v>
      </c>
      <c r="AU203" s="477">
        <f t="shared" si="590"/>
        <v>0</v>
      </c>
      <c r="AV203" s="477">
        <f t="shared" si="590"/>
        <v>0</v>
      </c>
      <c r="AW203" s="477">
        <f t="shared" si="590"/>
        <v>400888492802.56</v>
      </c>
      <c r="AX203" s="477">
        <f t="shared" si="590"/>
        <v>73964342990.119995</v>
      </c>
      <c r="AY203" s="477">
        <f t="shared" si="590"/>
        <v>15790446272.92</v>
      </c>
      <c r="AZ203" s="477">
        <f t="shared" si="590"/>
        <v>110058928501.29001</v>
      </c>
      <c r="BA203" s="477">
        <f t="shared" si="590"/>
        <v>54464891239.199997</v>
      </c>
      <c r="BB203" s="477">
        <f t="shared" si="590"/>
        <v>24010282734</v>
      </c>
      <c r="BC203" s="477">
        <f t="shared" si="590"/>
        <v>22908306472.77</v>
      </c>
      <c r="BD203" s="477">
        <f t="shared" si="590"/>
        <v>0</v>
      </c>
      <c r="BE203" s="477">
        <f t="shared" si="590"/>
        <v>0</v>
      </c>
      <c r="BF203" s="477">
        <f t="shared" si="590"/>
        <v>0</v>
      </c>
      <c r="BG203" s="477">
        <f t="shared" si="590"/>
        <v>0</v>
      </c>
      <c r="BH203" s="477">
        <f t="shared" si="590"/>
        <v>0</v>
      </c>
      <c r="BI203" s="477">
        <f t="shared" si="590"/>
        <v>0</v>
      </c>
      <c r="BJ203" s="477">
        <f t="shared" si="590"/>
        <v>303278712027.29999</v>
      </c>
      <c r="BK203" s="477">
        <f t="shared" si="590"/>
        <v>11819736208</v>
      </c>
      <c r="BL203" s="477">
        <f t="shared" si="590"/>
        <v>28806986527</v>
      </c>
      <c r="BM203" s="477">
        <f>+BM130+BM11</f>
        <v>31375416229.799999</v>
      </c>
      <c r="BN203" s="477">
        <f t="shared" si="590"/>
        <v>27080000118</v>
      </c>
      <c r="BO203" s="477">
        <f t="shared" si="590"/>
        <v>33382937110</v>
      </c>
      <c r="BP203" s="477">
        <f t="shared" si="590"/>
        <v>34067036410.43</v>
      </c>
      <c r="BQ203" s="477">
        <f t="shared" ref="BQ203:CN203" si="591">+BQ130+BQ11</f>
        <v>0</v>
      </c>
      <c r="BR203" s="477">
        <f t="shared" si="591"/>
        <v>0</v>
      </c>
      <c r="BS203" s="477">
        <f t="shared" si="591"/>
        <v>0</v>
      </c>
      <c r="BT203" s="477">
        <f t="shared" si="591"/>
        <v>0</v>
      </c>
      <c r="BU203" s="477">
        <f t="shared" si="591"/>
        <v>0</v>
      </c>
      <c r="BV203" s="477">
        <f t="shared" si="591"/>
        <v>0</v>
      </c>
      <c r="BW203" s="477">
        <f t="shared" si="591"/>
        <v>166662257040.22998</v>
      </c>
      <c r="BX203" s="477">
        <f t="shared" si="591"/>
        <v>11896005879</v>
      </c>
      <c r="BY203" s="477">
        <f t="shared" si="591"/>
        <v>28849692413</v>
      </c>
      <c r="BZ203" s="477">
        <f t="shared" si="591"/>
        <v>31377272024.799999</v>
      </c>
      <c r="CA203" s="477">
        <f t="shared" si="591"/>
        <v>26826225059</v>
      </c>
      <c r="CB203" s="477">
        <f t="shared" si="591"/>
        <v>33444126617</v>
      </c>
      <c r="CC203" s="477">
        <f t="shared" si="591"/>
        <v>34116613033.43</v>
      </c>
      <c r="CD203" s="477">
        <f t="shared" si="591"/>
        <v>0</v>
      </c>
      <c r="CE203" s="477">
        <f t="shared" si="591"/>
        <v>0</v>
      </c>
      <c r="CF203" s="477">
        <f t="shared" si="591"/>
        <v>0</v>
      </c>
      <c r="CG203" s="477">
        <f t="shared" si="591"/>
        <v>0</v>
      </c>
      <c r="CH203" s="477">
        <f t="shared" si="591"/>
        <v>0</v>
      </c>
      <c r="CI203" s="477">
        <f t="shared" si="591"/>
        <v>0</v>
      </c>
      <c r="CJ203" s="477">
        <f>+CJ130+CJ11</f>
        <v>166436181943.22998</v>
      </c>
      <c r="CK203" s="477">
        <f t="shared" si="591"/>
        <v>52830449686.440002</v>
      </c>
      <c r="CL203" s="477">
        <f t="shared" si="591"/>
        <v>97609780775.259995</v>
      </c>
      <c r="CM203" s="477">
        <f t="shared" si="591"/>
        <v>136616454987.07001</v>
      </c>
      <c r="CN203" s="477">
        <f t="shared" si="591"/>
        <v>226075097</v>
      </c>
      <c r="CO203" s="478">
        <f t="shared" ref="CO203" si="592">IFERROR(AW203/AJ203,0)</f>
        <v>0.8835612870897035</v>
      </c>
      <c r="CP203" s="478">
        <f>IFERROR(BJ203/AJ203,0)</f>
        <v>0.66842858789095561</v>
      </c>
      <c r="CQ203" s="479"/>
      <c r="CR203" s="479"/>
      <c r="CS203" s="479"/>
      <c r="CT203" s="479"/>
      <c r="CU203" s="479"/>
      <c r="CV203" s="479"/>
      <c r="CW203" s="479"/>
    </row>
    <row r="204" spans="1:101">
      <c r="B204" s="303"/>
    </row>
  </sheetData>
  <autoFilter ref="A10:CP203"/>
  <mergeCells count="32">
    <mergeCell ref="AX8:BI9"/>
    <mergeCell ref="BJ8:BJ9"/>
    <mergeCell ref="BK8:BV9"/>
    <mergeCell ref="BW8:BW9"/>
    <mergeCell ref="BX8:CI9"/>
    <mergeCell ref="CJ8:CJ9"/>
    <mergeCell ref="CL8:CL9"/>
    <mergeCell ref="CM8:CM9"/>
    <mergeCell ref="CN8:CN9"/>
    <mergeCell ref="AW8:AW9"/>
    <mergeCell ref="AG8:AG9"/>
    <mergeCell ref="AH8:AH10"/>
    <mergeCell ref="AI8:AI10"/>
    <mergeCell ref="AJ8:AJ9"/>
    <mergeCell ref="AK8:AV9"/>
    <mergeCell ref="V9:W9"/>
    <mergeCell ref="X9:Y9"/>
    <mergeCell ref="Z9:AA9"/>
    <mergeCell ref="AB9:AC9"/>
    <mergeCell ref="CK8:CK9"/>
    <mergeCell ref="E8:E9"/>
    <mergeCell ref="F8:AC8"/>
    <mergeCell ref="AD8:AE9"/>
    <mergeCell ref="AF8:AF9"/>
    <mergeCell ref="F9:G9"/>
    <mergeCell ref="H9:I9"/>
    <mergeCell ref="J9:K9"/>
    <mergeCell ref="L9:M9"/>
    <mergeCell ref="N9:O9"/>
    <mergeCell ref="P9:Q9"/>
    <mergeCell ref="R9:S9"/>
    <mergeCell ref="T9:U9"/>
  </mergeCells>
  <conditionalFormatting sqref="AW43">
    <cfRule type="iconSet" priority="23">
      <iconSet reverse="1">
        <cfvo type="percent" val="0"/>
        <cfvo type="formula" val="#REF!*0.8"/>
        <cfvo type="formula" val="#REF!*0.9"/>
      </iconSet>
    </cfRule>
  </conditionalFormatting>
  <conditionalFormatting sqref="AW52">
    <cfRule type="iconSet" priority="19">
      <iconSet reverse="1">
        <cfvo type="percent" val="0"/>
        <cfvo type="formula" val="#REF!*0.8"/>
        <cfvo type="formula" val="#REF!*0.9"/>
      </iconSet>
    </cfRule>
  </conditionalFormatting>
  <conditionalFormatting sqref="AW108:AW111 AW97:AW99 AW91:AW95 AW88:AW89 AW64:AW65 AW61:AW62 AW57:AW58 AW53:AW55 AW67:AW74 AW76:AW82 AW104:AW106 AW101:AW102 AW84:AW86">
    <cfRule type="iconSet" priority="117">
      <iconSet reverse="1">
        <cfvo type="percent" val="0"/>
        <cfvo type="formula" val="#REF!*0.8"/>
        <cfvo type="formula" val="#REF!*0.9"/>
      </iconSet>
    </cfRule>
  </conditionalFormatting>
  <conditionalFormatting sqref="AW113">
    <cfRule type="iconSet" priority="4">
      <iconSet reverse="1">
        <cfvo type="percent" val="0"/>
        <cfvo type="formula" val="#REF!*0.8"/>
        <cfvo type="formula" val="#REF!*0.9"/>
      </iconSet>
    </cfRule>
  </conditionalFormatting>
  <conditionalFormatting sqref="AW115:AW117">
    <cfRule type="iconSet" priority="3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1.0236220472440944" right="0.78740157480314965" top="0.74803149606299213" bottom="0.74803149606299213" header="0.31496062992125984" footer="0.31496062992125984"/>
  <pageSetup paperSize="5" scale="39" orientation="landscape" horizontalDpi="300" verticalDpi="300" r:id="rId1"/>
  <rowBreaks count="1" manualBreakCount="1">
    <brk id="129" min="1" max="121" man="1"/>
  </rowBreaks>
  <colBreaks count="3" manualBreakCount="3">
    <brk id="1" max="1048575" man="1"/>
    <brk id="37" max="222" man="1"/>
    <brk id="88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P239"/>
  <sheetViews>
    <sheetView showGridLines="0" topLeftCell="AF1" workbookViewId="0">
      <selection activeCell="BM145" sqref="BM145"/>
    </sheetView>
  </sheetViews>
  <sheetFormatPr baseColWidth="10" defaultRowHeight="15"/>
  <cols>
    <col min="1" max="1" width="23.28515625" style="488" customWidth="1"/>
    <col min="2" max="2" width="3.42578125" style="491" customWidth="1"/>
    <col min="3" max="4" width="5" style="491" bestFit="1" customWidth="1"/>
    <col min="5" max="11" width="3.42578125" style="491" customWidth="1"/>
    <col min="12" max="12" width="3.42578125" style="488" customWidth="1"/>
    <col min="13" max="13" width="2.7109375" style="510" customWidth="1"/>
    <col min="14" max="18" width="2.7109375" style="495" customWidth="1"/>
    <col min="19" max="19" width="2.85546875" style="495" customWidth="1"/>
    <col min="20" max="22" width="2.7109375" style="495" customWidth="1"/>
    <col min="23" max="23" width="2.42578125" style="495" customWidth="1"/>
    <col min="24" max="24" width="0.28515625" style="495" customWidth="1"/>
    <col min="25" max="25" width="1" style="495" customWidth="1"/>
    <col min="26" max="26" width="1.7109375" style="495" customWidth="1"/>
    <col min="27" max="39" width="2.7109375" style="495" customWidth="1"/>
    <col min="40" max="40" width="2.42578125" style="495" customWidth="1"/>
    <col min="41" max="41" width="0.28515625" style="495" customWidth="1"/>
    <col min="42" max="42" width="1.85546875" style="495" customWidth="1"/>
    <col min="43" max="43" width="0.7109375" style="495" customWidth="1"/>
    <col min="44" max="47" width="2.7109375" style="495" customWidth="1"/>
    <col min="48" max="48" width="3.28515625" style="495" customWidth="1"/>
    <col min="49" max="49" width="3.140625" style="495" customWidth="1"/>
    <col min="50" max="51" width="2.7109375" style="495" customWidth="1"/>
    <col min="52" max="52" width="0.85546875" style="495" customWidth="1"/>
    <col min="53" max="53" width="0.7109375" style="495" customWidth="1"/>
    <col min="54" max="54" width="1" style="495" customWidth="1"/>
    <col min="55" max="55" width="21.5703125" style="495" bestFit="1" customWidth="1"/>
    <col min="56" max="56" width="16.85546875" style="495" bestFit="1" customWidth="1"/>
    <col min="57" max="57" width="17" style="495" bestFit="1" customWidth="1"/>
    <col min="58" max="58" width="18" style="495" bestFit="1" customWidth="1"/>
    <col min="59" max="59" width="17.42578125" style="495" bestFit="1" customWidth="1"/>
    <col min="60" max="60" width="18.5703125" style="495" bestFit="1" customWidth="1"/>
    <col min="61" max="61" width="18" style="495" bestFit="1" customWidth="1"/>
    <col min="62" max="62" width="17.42578125" style="495" bestFit="1" customWidth="1"/>
    <col min="63" max="63" width="16.85546875" style="495" bestFit="1" customWidth="1"/>
    <col min="64" max="64" width="18" style="495" bestFit="1" customWidth="1"/>
    <col min="65" max="65" width="16.85546875" style="495" bestFit="1" customWidth="1"/>
    <col min="66" max="66" width="16.42578125" style="495" bestFit="1" customWidth="1"/>
    <col min="67" max="67" width="16" style="495" bestFit="1" customWidth="1"/>
    <col min="68" max="68" width="0.5703125" style="495" customWidth="1"/>
    <col min="69" max="16384" width="11.42578125" style="495"/>
  </cols>
  <sheetData>
    <row r="1" spans="1:68" ht="4.1500000000000004" customHeight="1"/>
    <row r="2" spans="1:68" ht="4.1500000000000004" customHeight="1">
      <c r="N2" s="590"/>
      <c r="O2" s="590"/>
      <c r="P2" s="590"/>
      <c r="Q2" s="590"/>
      <c r="R2" s="590"/>
      <c r="S2" s="590"/>
      <c r="T2" s="590"/>
      <c r="U2" s="590"/>
      <c r="V2" s="590"/>
      <c r="W2" s="590"/>
    </row>
    <row r="3" spans="1:68" ht="17.25" customHeight="1">
      <c r="N3" s="590"/>
      <c r="O3" s="590"/>
      <c r="P3" s="590"/>
      <c r="Q3" s="590"/>
      <c r="R3" s="590"/>
      <c r="S3" s="590"/>
      <c r="T3" s="590"/>
      <c r="U3" s="590"/>
      <c r="V3" s="590"/>
      <c r="W3" s="590"/>
      <c r="Z3" s="617" t="s">
        <v>452</v>
      </c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  <c r="AQ3" s="618" t="s">
        <v>272</v>
      </c>
      <c r="AR3" s="590"/>
      <c r="AS3" s="590"/>
      <c r="AT3" s="590"/>
      <c r="AU3" s="590"/>
      <c r="AV3" s="590"/>
      <c r="AW3" s="590"/>
      <c r="AX3" s="590"/>
      <c r="AY3" s="590"/>
      <c r="AZ3" s="590"/>
      <c r="BB3" s="619" t="s">
        <v>455</v>
      </c>
      <c r="BC3" s="590"/>
      <c r="BD3" s="590"/>
      <c r="BE3" s="590"/>
      <c r="BF3" s="590"/>
      <c r="BH3" s="518"/>
    </row>
    <row r="4" spans="1:68" ht="17.25" customHeight="1">
      <c r="N4" s="590"/>
      <c r="O4" s="590"/>
      <c r="P4" s="590"/>
      <c r="Q4" s="590"/>
      <c r="R4" s="590"/>
      <c r="S4" s="590"/>
      <c r="T4" s="590"/>
      <c r="U4" s="590"/>
      <c r="V4" s="590"/>
      <c r="W4" s="590"/>
      <c r="Z4" s="590"/>
      <c r="AA4" s="590"/>
      <c r="AB4" s="590"/>
      <c r="AC4" s="590"/>
      <c r="AD4" s="590"/>
      <c r="AE4" s="590"/>
      <c r="AF4" s="590"/>
      <c r="AG4" s="590"/>
      <c r="AH4" s="590"/>
      <c r="AI4" s="590"/>
      <c r="AJ4" s="590"/>
      <c r="AK4" s="590"/>
      <c r="AL4" s="590"/>
      <c r="AM4" s="590"/>
      <c r="AN4" s="590"/>
      <c r="BH4" s="518"/>
    </row>
    <row r="5" spans="1:68" ht="17.25" customHeight="1">
      <c r="N5" s="590"/>
      <c r="O5" s="590"/>
      <c r="P5" s="590"/>
      <c r="Q5" s="590"/>
      <c r="R5" s="590"/>
      <c r="S5" s="590"/>
      <c r="T5" s="590"/>
      <c r="U5" s="590"/>
      <c r="V5" s="590"/>
      <c r="W5" s="590"/>
      <c r="Z5" s="590"/>
      <c r="AA5" s="590"/>
      <c r="AB5" s="590"/>
      <c r="AC5" s="590"/>
      <c r="AD5" s="590"/>
      <c r="AE5" s="590"/>
      <c r="AF5" s="590"/>
      <c r="AG5" s="590"/>
      <c r="AH5" s="590"/>
      <c r="AI5" s="590"/>
      <c r="AJ5" s="590"/>
      <c r="AK5" s="590"/>
      <c r="AL5" s="590"/>
      <c r="AM5" s="590"/>
      <c r="AN5" s="590"/>
      <c r="AQ5" s="611" t="s">
        <v>273</v>
      </c>
      <c r="AR5" s="590"/>
      <c r="AS5" s="590"/>
      <c r="AT5" s="590"/>
      <c r="AU5" s="590"/>
      <c r="AV5" s="590"/>
      <c r="AW5" s="590"/>
      <c r="AX5" s="590"/>
      <c r="AY5" s="590"/>
      <c r="AZ5" s="590"/>
      <c r="BB5" s="612" t="s">
        <v>274</v>
      </c>
      <c r="BC5" s="590"/>
      <c r="BD5" s="590"/>
      <c r="BE5" s="590"/>
      <c r="BF5" s="590"/>
      <c r="BH5" s="518"/>
    </row>
    <row r="6" spans="1:68" ht="17.25" customHeight="1">
      <c r="N6" s="590"/>
      <c r="O6" s="590"/>
      <c r="P6" s="590"/>
      <c r="Q6" s="590"/>
      <c r="R6" s="590"/>
      <c r="S6" s="590"/>
      <c r="T6" s="590"/>
      <c r="U6" s="590"/>
      <c r="V6" s="590"/>
      <c r="W6" s="590"/>
      <c r="AQ6" s="590"/>
      <c r="AR6" s="590"/>
      <c r="AS6" s="590"/>
      <c r="AT6" s="590"/>
      <c r="AU6" s="590"/>
      <c r="AV6" s="590"/>
      <c r="AW6" s="590"/>
      <c r="AX6" s="590"/>
      <c r="AY6" s="590"/>
      <c r="AZ6" s="590"/>
      <c r="BB6" s="590"/>
      <c r="BC6" s="590"/>
      <c r="BD6" s="590"/>
      <c r="BE6" s="590"/>
      <c r="BF6" s="590"/>
      <c r="BH6" s="518"/>
    </row>
    <row r="7" spans="1:68" ht="17.25" customHeight="1">
      <c r="AQ7" s="590"/>
      <c r="AR7" s="590"/>
      <c r="AS7" s="590"/>
      <c r="AT7" s="590"/>
      <c r="AU7" s="590"/>
      <c r="AV7" s="590"/>
      <c r="AW7" s="590"/>
      <c r="AX7" s="590"/>
      <c r="AY7" s="590"/>
      <c r="AZ7" s="590"/>
      <c r="BB7" s="590"/>
      <c r="BC7" s="590"/>
      <c r="BD7" s="590"/>
      <c r="BE7" s="590"/>
      <c r="BF7" s="590"/>
      <c r="BH7" s="518"/>
    </row>
    <row r="8" spans="1:68" ht="17.25" customHeight="1">
      <c r="BH8" s="518"/>
    </row>
    <row r="9" spans="1:68" ht="14.1" customHeight="1">
      <c r="AQ9" s="611" t="s">
        <v>275</v>
      </c>
      <c r="AR9" s="590"/>
      <c r="AS9" s="590"/>
      <c r="AT9" s="590"/>
      <c r="AU9" s="590"/>
      <c r="AV9" s="590"/>
      <c r="AW9" s="590"/>
      <c r="AX9" s="590"/>
      <c r="AY9" s="590"/>
      <c r="AZ9" s="590"/>
      <c r="BB9" s="612" t="s">
        <v>463</v>
      </c>
      <c r="BC9" s="590"/>
      <c r="BD9" s="590"/>
      <c r="BE9" s="590"/>
      <c r="BF9" s="590"/>
    </row>
    <row r="10" spans="1:68" ht="0" hidden="1" customHeight="1"/>
    <row r="11" spans="1:68" ht="19.899999999999999" customHeight="1">
      <c r="BC11" s="539">
        <f>+BC14+BC15</f>
        <v>453718942489</v>
      </c>
      <c r="BD11" s="539">
        <f t="shared" ref="BD11:BP11" si="0">+BD14+BD15</f>
        <v>400888492802.56</v>
      </c>
      <c r="BE11" s="539">
        <f t="shared" si="0"/>
        <v>52830449686.440002</v>
      </c>
      <c r="BF11" s="539">
        <f t="shared" si="0"/>
        <v>19120420000</v>
      </c>
      <c r="BG11" s="539">
        <f t="shared" si="0"/>
        <v>303278712027.29999</v>
      </c>
      <c r="BH11" s="539">
        <f t="shared" si="0"/>
        <v>97609780775.259995</v>
      </c>
      <c r="BI11" s="539">
        <f t="shared" si="0"/>
        <v>166662257040.22998</v>
      </c>
      <c r="BJ11" s="539">
        <f t="shared" si="0"/>
        <v>136616454987.07001</v>
      </c>
      <c r="BK11" s="539">
        <f t="shared" si="0"/>
        <v>166436181943.22998</v>
      </c>
      <c r="BL11" s="539">
        <f t="shared" si="0"/>
        <v>226075097</v>
      </c>
      <c r="BM11" s="539">
        <f t="shared" si="0"/>
        <v>163100547897.22998</v>
      </c>
      <c r="BN11" s="539">
        <f t="shared" si="0"/>
        <v>3335634046</v>
      </c>
      <c r="BO11" s="539">
        <f t="shared" si="0"/>
        <v>187196712</v>
      </c>
      <c r="BP11" s="539">
        <f t="shared" si="0"/>
        <v>0</v>
      </c>
    </row>
    <row r="12" spans="1:68" ht="0" hidden="1" customHeight="1"/>
    <row r="13" spans="1:68" ht="8.65" customHeight="1">
      <c r="BC13" s="540"/>
      <c r="BD13" s="540"/>
      <c r="BE13" s="540"/>
      <c r="BF13" s="540"/>
      <c r="BG13" s="540"/>
      <c r="BH13" s="540"/>
      <c r="BI13" s="540"/>
      <c r="BJ13" s="540"/>
      <c r="BK13" s="540"/>
      <c r="BL13" s="540"/>
      <c r="BM13" s="540"/>
      <c r="BN13" s="540"/>
      <c r="BO13" s="540"/>
      <c r="BP13" s="540"/>
    </row>
    <row r="14" spans="1:68">
      <c r="N14" s="613" t="s">
        <v>276</v>
      </c>
      <c r="O14" s="602"/>
      <c r="P14" s="602"/>
      <c r="Q14" s="602"/>
      <c r="R14" s="603"/>
      <c r="S14" s="614" t="s">
        <v>453</v>
      </c>
      <c r="T14" s="602"/>
      <c r="U14" s="603"/>
      <c r="V14" s="613" t="s">
        <v>277</v>
      </c>
      <c r="W14" s="602"/>
      <c r="X14" s="602"/>
      <c r="Y14" s="602"/>
      <c r="Z14" s="602"/>
      <c r="AA14" s="602"/>
      <c r="AB14" s="602"/>
      <c r="AC14" s="603"/>
      <c r="AD14" s="615" t="s">
        <v>278</v>
      </c>
      <c r="AE14" s="602"/>
      <c r="AF14" s="602"/>
      <c r="AG14" s="602"/>
      <c r="AH14" s="602"/>
      <c r="AI14" s="602"/>
      <c r="AJ14" s="603"/>
      <c r="AK14" s="613" t="s">
        <v>279</v>
      </c>
      <c r="AL14" s="602"/>
      <c r="AM14" s="602"/>
      <c r="AN14" s="602"/>
      <c r="AO14" s="602"/>
      <c r="AP14" s="602"/>
      <c r="AQ14" s="603"/>
      <c r="AR14" s="615" t="s">
        <v>464</v>
      </c>
      <c r="AS14" s="602"/>
      <c r="AT14" s="602"/>
      <c r="AU14" s="602"/>
      <c r="AV14" s="602"/>
      <c r="AW14" s="603"/>
      <c r="AX14" s="519" t="s">
        <v>270</v>
      </c>
      <c r="AY14" s="519" t="s">
        <v>270</v>
      </c>
      <c r="AZ14" s="616" t="s">
        <v>270</v>
      </c>
      <c r="BA14" s="590"/>
      <c r="BB14" s="590"/>
      <c r="BC14" s="541">
        <f>+BC150+BC151+BC152</f>
        <v>21815325822</v>
      </c>
      <c r="BD14" s="541">
        <f t="shared" ref="BD14:BP14" si="1">+BD150+BD151+BD152</f>
        <v>17166004924</v>
      </c>
      <c r="BE14" s="541">
        <f t="shared" si="1"/>
        <v>4649320898</v>
      </c>
      <c r="BF14" s="541">
        <f t="shared" si="1"/>
        <v>19120420000</v>
      </c>
      <c r="BG14" s="541">
        <f t="shared" si="1"/>
        <v>13744340221</v>
      </c>
      <c r="BH14" s="541">
        <f t="shared" si="1"/>
        <v>3421664703</v>
      </c>
      <c r="BI14" s="541">
        <f t="shared" si="1"/>
        <v>2393342290</v>
      </c>
      <c r="BJ14" s="541">
        <f t="shared" si="1"/>
        <v>11350997931</v>
      </c>
      <c r="BK14" s="541">
        <f t="shared" si="1"/>
        <v>2272720068</v>
      </c>
      <c r="BL14" s="541">
        <f t="shared" si="1"/>
        <v>120622222</v>
      </c>
      <c r="BM14" s="541">
        <f t="shared" si="1"/>
        <v>2267749068</v>
      </c>
      <c r="BN14" s="541">
        <f t="shared" si="1"/>
        <v>4971000</v>
      </c>
      <c r="BO14" s="541">
        <f t="shared" si="1"/>
        <v>1718802</v>
      </c>
      <c r="BP14" s="541">
        <f t="shared" si="1"/>
        <v>0</v>
      </c>
    </row>
    <row r="15" spans="1:68">
      <c r="N15" s="607" t="s">
        <v>280</v>
      </c>
      <c r="O15" s="602"/>
      <c r="P15" s="602"/>
      <c r="Q15" s="602"/>
      <c r="R15" s="602"/>
      <c r="S15" s="603"/>
      <c r="T15" s="608" t="s">
        <v>274</v>
      </c>
      <c r="U15" s="602"/>
      <c r="V15" s="602"/>
      <c r="W15" s="602"/>
      <c r="X15" s="602"/>
      <c r="Y15" s="602"/>
      <c r="Z15" s="602"/>
      <c r="AA15" s="602"/>
      <c r="AB15" s="602"/>
      <c r="AC15" s="602"/>
      <c r="AD15" s="602"/>
      <c r="AE15" s="602"/>
      <c r="AF15" s="602"/>
      <c r="AG15" s="602"/>
      <c r="AH15" s="602"/>
      <c r="AI15" s="602"/>
      <c r="AJ15" s="602"/>
      <c r="AK15" s="602"/>
      <c r="AL15" s="602"/>
      <c r="AM15" s="602"/>
      <c r="AN15" s="602"/>
      <c r="AO15" s="602"/>
      <c r="AP15" s="602"/>
      <c r="AQ15" s="602"/>
      <c r="AR15" s="602"/>
      <c r="AS15" s="602"/>
      <c r="AT15" s="603"/>
      <c r="AU15" s="520" t="s">
        <v>270</v>
      </c>
      <c r="AV15" s="520" t="s">
        <v>270</v>
      </c>
      <c r="AW15" s="520" t="s">
        <v>270</v>
      </c>
      <c r="AX15" s="520" t="s">
        <v>270</v>
      </c>
      <c r="AY15" s="520" t="s">
        <v>270</v>
      </c>
      <c r="AZ15" s="609" t="s">
        <v>270</v>
      </c>
      <c r="BA15" s="610"/>
      <c r="BB15" s="610"/>
      <c r="BC15" s="541">
        <f>+BC21+BC58+BC128+BC129+BC130</f>
        <v>431903616667</v>
      </c>
      <c r="BD15" s="541">
        <f t="shared" ref="BD15:BP15" si="2">+BD21+BD58+BD128+BD129+BD130</f>
        <v>383722487878.56</v>
      </c>
      <c r="BE15" s="541">
        <f t="shared" si="2"/>
        <v>48181128788.440002</v>
      </c>
      <c r="BF15" s="541">
        <f t="shared" si="2"/>
        <v>0</v>
      </c>
      <c r="BG15" s="541">
        <f t="shared" si="2"/>
        <v>289534371806.29999</v>
      </c>
      <c r="BH15" s="541">
        <f t="shared" si="2"/>
        <v>94188116072.259995</v>
      </c>
      <c r="BI15" s="541">
        <f t="shared" si="2"/>
        <v>164268914750.22998</v>
      </c>
      <c r="BJ15" s="541">
        <f t="shared" si="2"/>
        <v>125265457056.07001</v>
      </c>
      <c r="BK15" s="541">
        <f t="shared" si="2"/>
        <v>164163461875.22998</v>
      </c>
      <c r="BL15" s="541">
        <f t="shared" si="2"/>
        <v>105452875</v>
      </c>
      <c r="BM15" s="541">
        <f t="shared" si="2"/>
        <v>160832798829.22998</v>
      </c>
      <c r="BN15" s="541">
        <f t="shared" si="2"/>
        <v>3330663046</v>
      </c>
      <c r="BO15" s="541">
        <f t="shared" si="2"/>
        <v>185477910</v>
      </c>
      <c r="BP15" s="541">
        <f t="shared" si="2"/>
        <v>0</v>
      </c>
    </row>
    <row r="16" spans="1:68" ht="15" customHeight="1">
      <c r="A16" s="488">
        <v>1</v>
      </c>
      <c r="B16" s="491">
        <f>+A16+1</f>
        <v>2</v>
      </c>
      <c r="C16" s="491">
        <f t="shared" ref="C16:BN16" si="3">+B16+1</f>
        <v>3</v>
      </c>
      <c r="D16" s="491">
        <f t="shared" si="3"/>
        <v>4</v>
      </c>
      <c r="E16" s="491">
        <f t="shared" si="3"/>
        <v>5</v>
      </c>
      <c r="F16" s="491">
        <f t="shared" si="3"/>
        <v>6</v>
      </c>
      <c r="G16" s="491">
        <f t="shared" si="3"/>
        <v>7</v>
      </c>
      <c r="H16" s="491">
        <f t="shared" si="3"/>
        <v>8</v>
      </c>
      <c r="I16" s="491">
        <f t="shared" si="3"/>
        <v>9</v>
      </c>
      <c r="J16" s="491">
        <f t="shared" si="3"/>
        <v>10</v>
      </c>
      <c r="K16" s="491">
        <f t="shared" si="3"/>
        <v>11</v>
      </c>
      <c r="L16" s="491">
        <f t="shared" si="3"/>
        <v>12</v>
      </c>
      <c r="M16" s="491">
        <f t="shared" si="3"/>
        <v>13</v>
      </c>
      <c r="N16" s="491">
        <f t="shared" si="3"/>
        <v>14</v>
      </c>
      <c r="O16" s="491">
        <f t="shared" si="3"/>
        <v>15</v>
      </c>
      <c r="P16" s="491">
        <f t="shared" si="3"/>
        <v>16</v>
      </c>
      <c r="Q16" s="491">
        <f t="shared" si="3"/>
        <v>17</v>
      </c>
      <c r="R16" s="491">
        <f t="shared" si="3"/>
        <v>18</v>
      </c>
      <c r="S16" s="491">
        <f t="shared" si="3"/>
        <v>19</v>
      </c>
      <c r="T16" s="491">
        <f t="shared" si="3"/>
        <v>20</v>
      </c>
      <c r="U16" s="491">
        <f t="shared" si="3"/>
        <v>21</v>
      </c>
      <c r="V16" s="491">
        <f t="shared" si="3"/>
        <v>22</v>
      </c>
      <c r="W16" s="491">
        <f t="shared" si="3"/>
        <v>23</v>
      </c>
      <c r="X16" s="491">
        <f t="shared" si="3"/>
        <v>24</v>
      </c>
      <c r="Y16" s="491">
        <f t="shared" si="3"/>
        <v>25</v>
      </c>
      <c r="Z16" s="491">
        <f t="shared" si="3"/>
        <v>26</v>
      </c>
      <c r="AA16" s="491">
        <f t="shared" si="3"/>
        <v>27</v>
      </c>
      <c r="AB16" s="491">
        <f t="shared" si="3"/>
        <v>28</v>
      </c>
      <c r="AC16" s="491">
        <f t="shared" si="3"/>
        <v>29</v>
      </c>
      <c r="AD16" s="491">
        <f t="shared" si="3"/>
        <v>30</v>
      </c>
      <c r="AE16" s="491">
        <f t="shared" si="3"/>
        <v>31</v>
      </c>
      <c r="AF16" s="491">
        <f t="shared" si="3"/>
        <v>32</v>
      </c>
      <c r="AG16" s="491">
        <f t="shared" si="3"/>
        <v>33</v>
      </c>
      <c r="AH16" s="491">
        <f t="shared" si="3"/>
        <v>34</v>
      </c>
      <c r="AI16" s="491">
        <f t="shared" si="3"/>
        <v>35</v>
      </c>
      <c r="AJ16" s="491">
        <f t="shared" si="3"/>
        <v>36</v>
      </c>
      <c r="AK16" s="491">
        <f t="shared" si="3"/>
        <v>37</v>
      </c>
      <c r="AL16" s="491">
        <f t="shared" si="3"/>
        <v>38</v>
      </c>
      <c r="AM16" s="491">
        <f t="shared" si="3"/>
        <v>39</v>
      </c>
      <c r="AN16" s="491">
        <f t="shared" si="3"/>
        <v>40</v>
      </c>
      <c r="AO16" s="491">
        <f t="shared" si="3"/>
        <v>41</v>
      </c>
      <c r="AP16" s="491">
        <f t="shared" si="3"/>
        <v>42</v>
      </c>
      <c r="AQ16" s="491">
        <f t="shared" si="3"/>
        <v>43</v>
      </c>
      <c r="AR16" s="491">
        <f t="shared" si="3"/>
        <v>44</v>
      </c>
      <c r="AS16" s="491">
        <f t="shared" si="3"/>
        <v>45</v>
      </c>
      <c r="AT16" s="491">
        <f t="shared" si="3"/>
        <v>46</v>
      </c>
      <c r="AU16" s="491">
        <f t="shared" si="3"/>
        <v>47</v>
      </c>
      <c r="AV16" s="491">
        <f t="shared" si="3"/>
        <v>48</v>
      </c>
      <c r="AW16" s="491">
        <f t="shared" si="3"/>
        <v>49</v>
      </c>
      <c r="AX16" s="491">
        <f t="shared" si="3"/>
        <v>50</v>
      </c>
      <c r="AY16" s="491">
        <f t="shared" si="3"/>
        <v>51</v>
      </c>
      <c r="AZ16" s="491">
        <f t="shared" si="3"/>
        <v>52</v>
      </c>
      <c r="BA16" s="491">
        <f t="shared" si="3"/>
        <v>53</v>
      </c>
      <c r="BB16" s="491">
        <f t="shared" si="3"/>
        <v>54</v>
      </c>
      <c r="BC16" s="491">
        <f t="shared" si="3"/>
        <v>55</v>
      </c>
      <c r="BD16" s="491">
        <f t="shared" si="3"/>
        <v>56</v>
      </c>
      <c r="BE16" s="491">
        <f t="shared" si="3"/>
        <v>57</v>
      </c>
      <c r="BF16" s="491">
        <f t="shared" si="3"/>
        <v>58</v>
      </c>
      <c r="BG16" s="491">
        <f t="shared" si="3"/>
        <v>59</v>
      </c>
      <c r="BH16" s="491">
        <f t="shared" si="3"/>
        <v>60</v>
      </c>
      <c r="BI16" s="491">
        <f t="shared" si="3"/>
        <v>61</v>
      </c>
      <c r="BJ16" s="491">
        <f t="shared" si="3"/>
        <v>62</v>
      </c>
      <c r="BK16" s="491">
        <f t="shared" si="3"/>
        <v>63</v>
      </c>
      <c r="BL16" s="491">
        <f t="shared" si="3"/>
        <v>64</v>
      </c>
      <c r="BM16" s="491">
        <f t="shared" si="3"/>
        <v>65</v>
      </c>
      <c r="BN16" s="491">
        <f t="shared" si="3"/>
        <v>66</v>
      </c>
      <c r="BO16" s="491">
        <f t="shared" ref="BO16" si="4">+BN16+1</f>
        <v>67</v>
      </c>
    </row>
    <row r="17" spans="1:67" ht="45" customHeight="1">
      <c r="A17" s="517" t="s">
        <v>462</v>
      </c>
      <c r="B17" s="515"/>
      <c r="N17" s="601" t="s">
        <v>281</v>
      </c>
      <c r="O17" s="603"/>
      <c r="P17" s="606" t="s">
        <v>282</v>
      </c>
      <c r="Q17" s="603"/>
      <c r="R17" s="601" t="s">
        <v>283</v>
      </c>
      <c r="S17" s="603"/>
      <c r="T17" s="601" t="s">
        <v>284</v>
      </c>
      <c r="U17" s="603"/>
      <c r="V17" s="601" t="s">
        <v>285</v>
      </c>
      <c r="W17" s="602"/>
      <c r="X17" s="603"/>
      <c r="Y17" s="601" t="s">
        <v>286</v>
      </c>
      <c r="Z17" s="602"/>
      <c r="AA17" s="603"/>
      <c r="AB17" s="601" t="s">
        <v>287</v>
      </c>
      <c r="AC17" s="603"/>
      <c r="AD17" s="601" t="s">
        <v>288</v>
      </c>
      <c r="AE17" s="603"/>
      <c r="AF17" s="601" t="s">
        <v>289</v>
      </c>
      <c r="AG17" s="602"/>
      <c r="AH17" s="602"/>
      <c r="AI17" s="602"/>
      <c r="AJ17" s="602"/>
      <c r="AK17" s="602"/>
      <c r="AL17" s="602"/>
      <c r="AM17" s="603"/>
      <c r="AN17" s="601" t="s">
        <v>290</v>
      </c>
      <c r="AO17" s="602"/>
      <c r="AP17" s="602"/>
      <c r="AQ17" s="602"/>
      <c r="AR17" s="603"/>
      <c r="AS17" s="601" t="s">
        <v>291</v>
      </c>
      <c r="AT17" s="602"/>
      <c r="AU17" s="603"/>
      <c r="AV17" s="516" t="s">
        <v>292</v>
      </c>
      <c r="AW17" s="601" t="s">
        <v>293</v>
      </c>
      <c r="AX17" s="602"/>
      <c r="AY17" s="602"/>
      <c r="AZ17" s="602"/>
      <c r="BA17" s="602"/>
      <c r="BB17" s="603"/>
      <c r="BC17" s="516" t="s">
        <v>294</v>
      </c>
      <c r="BD17" s="516" t="s">
        <v>295</v>
      </c>
      <c r="BE17" s="516" t="s">
        <v>296</v>
      </c>
      <c r="BF17" s="516" t="s">
        <v>297</v>
      </c>
      <c r="BG17" s="516" t="s">
        <v>298</v>
      </c>
      <c r="BH17" s="516" t="s">
        <v>299</v>
      </c>
      <c r="BI17" s="516" t="s">
        <v>300</v>
      </c>
      <c r="BJ17" s="516" t="s">
        <v>301</v>
      </c>
      <c r="BK17" s="516" t="s">
        <v>302</v>
      </c>
      <c r="BL17" s="516" t="s">
        <v>303</v>
      </c>
      <c r="BM17" s="516" t="s">
        <v>304</v>
      </c>
      <c r="BN17" s="516" t="s">
        <v>305</v>
      </c>
      <c r="BO17" s="516" t="s">
        <v>306</v>
      </c>
    </row>
    <row r="18" spans="1:67" s="488" customFormat="1" ht="15.6" hidden="1" customHeight="1">
      <c r="B18" s="491"/>
      <c r="C18" s="491"/>
      <c r="D18" s="491"/>
      <c r="E18" s="491"/>
      <c r="F18" s="491"/>
      <c r="G18" s="491"/>
      <c r="H18" s="491"/>
      <c r="I18" s="491"/>
      <c r="J18" s="491"/>
      <c r="K18" s="491"/>
      <c r="M18" s="510"/>
      <c r="N18" s="582" t="s">
        <v>33</v>
      </c>
      <c r="O18" s="583"/>
      <c r="P18" s="582"/>
      <c r="Q18" s="583"/>
      <c r="R18" s="582"/>
      <c r="S18" s="583"/>
      <c r="T18" s="582"/>
      <c r="U18" s="583"/>
      <c r="V18" s="604"/>
      <c r="W18" s="605"/>
      <c r="X18" s="605"/>
      <c r="Y18" s="604"/>
      <c r="Z18" s="605"/>
      <c r="AA18" s="605"/>
      <c r="AB18" s="582"/>
      <c r="AC18" s="583"/>
      <c r="AD18" s="582"/>
      <c r="AE18" s="583"/>
      <c r="AF18" s="584" t="s">
        <v>24</v>
      </c>
      <c r="AG18" s="583"/>
      <c r="AH18" s="583"/>
      <c r="AI18" s="583"/>
      <c r="AJ18" s="583"/>
      <c r="AK18" s="583"/>
      <c r="AL18" s="583"/>
      <c r="AM18" s="583"/>
      <c r="AN18" s="582" t="s">
        <v>307</v>
      </c>
      <c r="AO18" s="583"/>
      <c r="AP18" s="583"/>
      <c r="AQ18" s="583"/>
      <c r="AR18" s="583"/>
      <c r="AS18" s="582" t="s">
        <v>308</v>
      </c>
      <c r="AT18" s="583"/>
      <c r="AU18" s="583"/>
      <c r="AV18" s="481" t="s">
        <v>84</v>
      </c>
      <c r="AW18" s="585" t="s">
        <v>309</v>
      </c>
      <c r="AX18" s="583"/>
      <c r="AY18" s="583"/>
      <c r="AZ18" s="583"/>
      <c r="BA18" s="583"/>
      <c r="BB18" s="583"/>
      <c r="BC18" s="482" t="s">
        <v>465</v>
      </c>
      <c r="BD18" s="482" t="s">
        <v>466</v>
      </c>
      <c r="BE18" s="482" t="s">
        <v>467</v>
      </c>
      <c r="BF18" s="482" t="s">
        <v>468</v>
      </c>
      <c r="BG18" s="482" t="s">
        <v>469</v>
      </c>
      <c r="BH18" s="482" t="s">
        <v>470</v>
      </c>
      <c r="BI18" s="482" t="s">
        <v>471</v>
      </c>
      <c r="BJ18" s="482" t="s">
        <v>472</v>
      </c>
      <c r="BK18" s="482" t="s">
        <v>473</v>
      </c>
      <c r="BL18" s="482" t="s">
        <v>474</v>
      </c>
      <c r="BM18" s="482" t="s">
        <v>475</v>
      </c>
      <c r="BN18" s="482" t="s">
        <v>476</v>
      </c>
      <c r="BO18" s="482" t="s">
        <v>477</v>
      </c>
    </row>
    <row r="19" spans="1:67" s="488" customFormat="1" hidden="1">
      <c r="B19" s="491"/>
      <c r="C19" s="491"/>
      <c r="D19" s="491"/>
      <c r="E19" s="491"/>
      <c r="F19" s="491"/>
      <c r="G19" s="491"/>
      <c r="H19" s="491"/>
      <c r="I19" s="491"/>
      <c r="J19" s="491"/>
      <c r="K19" s="491"/>
      <c r="M19" s="510"/>
      <c r="N19" s="582" t="s">
        <v>33</v>
      </c>
      <c r="O19" s="583"/>
      <c r="P19" s="582"/>
      <c r="Q19" s="583"/>
      <c r="R19" s="582"/>
      <c r="S19" s="583"/>
      <c r="T19" s="582"/>
      <c r="U19" s="583"/>
      <c r="V19" s="582"/>
      <c r="W19" s="583"/>
      <c r="X19" s="583"/>
      <c r="Y19" s="582"/>
      <c r="Z19" s="583"/>
      <c r="AA19" s="583"/>
      <c r="AB19" s="582"/>
      <c r="AC19" s="583"/>
      <c r="AD19" s="582"/>
      <c r="AE19" s="583"/>
      <c r="AF19" s="584" t="s">
        <v>24</v>
      </c>
      <c r="AG19" s="583"/>
      <c r="AH19" s="583"/>
      <c r="AI19" s="583"/>
      <c r="AJ19" s="583"/>
      <c r="AK19" s="583"/>
      <c r="AL19" s="583"/>
      <c r="AM19" s="583"/>
      <c r="AN19" s="582" t="s">
        <v>307</v>
      </c>
      <c r="AO19" s="583"/>
      <c r="AP19" s="583"/>
      <c r="AQ19" s="583"/>
      <c r="AR19" s="583"/>
      <c r="AS19" s="582" t="s">
        <v>310</v>
      </c>
      <c r="AT19" s="583"/>
      <c r="AU19" s="583"/>
      <c r="AV19" s="481" t="s">
        <v>99</v>
      </c>
      <c r="AW19" s="585" t="s">
        <v>311</v>
      </c>
      <c r="AX19" s="583"/>
      <c r="AY19" s="583"/>
      <c r="AZ19" s="583"/>
      <c r="BA19" s="583"/>
      <c r="BB19" s="583"/>
      <c r="BC19" s="482" t="s">
        <v>478</v>
      </c>
      <c r="BD19" s="483" t="s">
        <v>468</v>
      </c>
      <c r="BE19" s="482" t="s">
        <v>478</v>
      </c>
      <c r="BF19" s="483" t="s">
        <v>468</v>
      </c>
      <c r="BG19" s="483" t="s">
        <v>468</v>
      </c>
      <c r="BH19" s="483" t="s">
        <v>468</v>
      </c>
      <c r="BI19" s="483" t="s">
        <v>468</v>
      </c>
      <c r="BJ19" s="483" t="s">
        <v>468</v>
      </c>
      <c r="BK19" s="483" t="s">
        <v>468</v>
      </c>
      <c r="BL19" s="483" t="s">
        <v>468</v>
      </c>
      <c r="BM19" s="483" t="s">
        <v>468</v>
      </c>
      <c r="BN19" s="483" t="s">
        <v>468</v>
      </c>
      <c r="BO19" s="483" t="s">
        <v>468</v>
      </c>
    </row>
    <row r="20" spans="1:67" s="488" customFormat="1" ht="14.45" hidden="1" customHeight="1"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M20" s="510"/>
      <c r="N20" s="582" t="s">
        <v>33</v>
      </c>
      <c r="O20" s="583"/>
      <c r="P20" s="582"/>
      <c r="Q20" s="583"/>
      <c r="R20" s="582"/>
      <c r="S20" s="583"/>
      <c r="T20" s="582"/>
      <c r="U20" s="583"/>
      <c r="V20" s="582"/>
      <c r="W20" s="583"/>
      <c r="X20" s="583"/>
      <c r="Y20" s="582"/>
      <c r="Z20" s="583"/>
      <c r="AA20" s="583"/>
      <c r="AB20" s="582"/>
      <c r="AC20" s="583"/>
      <c r="AD20" s="582"/>
      <c r="AE20" s="583"/>
      <c r="AF20" s="584" t="s">
        <v>24</v>
      </c>
      <c r="AG20" s="583"/>
      <c r="AH20" s="583"/>
      <c r="AI20" s="583"/>
      <c r="AJ20" s="583"/>
      <c r="AK20" s="583"/>
      <c r="AL20" s="583"/>
      <c r="AM20" s="583"/>
      <c r="AN20" s="582" t="s">
        <v>307</v>
      </c>
      <c r="AO20" s="583"/>
      <c r="AP20" s="583"/>
      <c r="AQ20" s="583"/>
      <c r="AR20" s="583"/>
      <c r="AS20" s="582" t="s">
        <v>310</v>
      </c>
      <c r="AT20" s="583"/>
      <c r="AU20" s="583"/>
      <c r="AV20" s="481" t="s">
        <v>42</v>
      </c>
      <c r="AW20" s="585" t="s">
        <v>312</v>
      </c>
      <c r="AX20" s="583"/>
      <c r="AY20" s="583"/>
      <c r="AZ20" s="583"/>
      <c r="BA20" s="583"/>
      <c r="BB20" s="583"/>
      <c r="BC20" s="482" t="s">
        <v>479</v>
      </c>
      <c r="BD20" s="482" t="s">
        <v>480</v>
      </c>
      <c r="BE20" s="482" t="s">
        <v>481</v>
      </c>
      <c r="BF20" s="483" t="s">
        <v>468</v>
      </c>
      <c r="BG20" s="482" t="s">
        <v>482</v>
      </c>
      <c r="BH20" s="482" t="s">
        <v>483</v>
      </c>
      <c r="BI20" s="482" t="s">
        <v>484</v>
      </c>
      <c r="BJ20" s="482" t="s">
        <v>485</v>
      </c>
      <c r="BK20" s="482" t="s">
        <v>486</v>
      </c>
      <c r="BL20" s="482" t="s">
        <v>487</v>
      </c>
      <c r="BM20" s="482" t="s">
        <v>486</v>
      </c>
      <c r="BN20" s="483" t="s">
        <v>468</v>
      </c>
      <c r="BO20" s="483" t="s">
        <v>468</v>
      </c>
    </row>
    <row r="21" spans="1:67" s="493" customFormat="1" hidden="1">
      <c r="B21" s="494"/>
      <c r="C21" s="494"/>
      <c r="D21" s="494"/>
      <c r="E21" s="494"/>
      <c r="F21" s="494"/>
      <c r="G21" s="494"/>
      <c r="H21" s="494"/>
      <c r="I21" s="494"/>
      <c r="J21" s="494"/>
      <c r="K21" s="494"/>
      <c r="M21" s="538"/>
      <c r="N21" s="593" t="s">
        <v>33</v>
      </c>
      <c r="O21" s="594"/>
      <c r="P21" s="593" t="s">
        <v>313</v>
      </c>
      <c r="Q21" s="594"/>
      <c r="R21" s="593"/>
      <c r="S21" s="594"/>
      <c r="T21" s="593"/>
      <c r="U21" s="594"/>
      <c r="V21" s="593"/>
      <c r="W21" s="594"/>
      <c r="X21" s="594"/>
      <c r="Y21" s="593"/>
      <c r="Z21" s="594"/>
      <c r="AA21" s="594"/>
      <c r="AB21" s="593"/>
      <c r="AC21" s="594"/>
      <c r="AD21" s="593"/>
      <c r="AE21" s="594"/>
      <c r="AF21" s="596" t="s">
        <v>23</v>
      </c>
      <c r="AG21" s="594"/>
      <c r="AH21" s="594"/>
      <c r="AI21" s="594"/>
      <c r="AJ21" s="594"/>
      <c r="AK21" s="594"/>
      <c r="AL21" s="594"/>
      <c r="AM21" s="594"/>
      <c r="AN21" s="593" t="s">
        <v>307</v>
      </c>
      <c r="AO21" s="594"/>
      <c r="AP21" s="594"/>
      <c r="AQ21" s="594"/>
      <c r="AR21" s="594"/>
      <c r="AS21" s="593" t="s">
        <v>308</v>
      </c>
      <c r="AT21" s="594"/>
      <c r="AU21" s="594"/>
      <c r="AV21" s="522" t="s">
        <v>84</v>
      </c>
      <c r="AW21" s="595" t="s">
        <v>309</v>
      </c>
      <c r="AX21" s="594"/>
      <c r="AY21" s="594"/>
      <c r="AZ21" s="594"/>
      <c r="BA21" s="594"/>
      <c r="BB21" s="594"/>
      <c r="BC21" s="521" t="s">
        <v>488</v>
      </c>
      <c r="BD21" s="523" t="s">
        <v>489</v>
      </c>
      <c r="BE21" s="521" t="s">
        <v>490</v>
      </c>
      <c r="BF21" s="523" t="s">
        <v>468</v>
      </c>
      <c r="BG21" s="521" t="s">
        <v>491</v>
      </c>
      <c r="BH21" s="521" t="s">
        <v>492</v>
      </c>
      <c r="BI21" s="521" t="s">
        <v>493</v>
      </c>
      <c r="BJ21" s="521" t="s">
        <v>494</v>
      </c>
      <c r="BK21" s="521" t="s">
        <v>495</v>
      </c>
      <c r="BL21" s="521" t="s">
        <v>496</v>
      </c>
      <c r="BM21" s="521" t="s">
        <v>497</v>
      </c>
      <c r="BN21" s="521" t="s">
        <v>498</v>
      </c>
      <c r="BO21" s="521" t="s">
        <v>499</v>
      </c>
    </row>
    <row r="22" spans="1:67" s="488" customFormat="1" hidden="1">
      <c r="B22" s="491"/>
      <c r="C22" s="491"/>
      <c r="D22" s="491"/>
      <c r="E22" s="491"/>
      <c r="F22" s="491"/>
      <c r="G22" s="491"/>
      <c r="H22" s="491"/>
      <c r="I22" s="491"/>
      <c r="J22" s="491"/>
      <c r="K22" s="491"/>
      <c r="M22" s="510"/>
      <c r="N22" s="582" t="s">
        <v>33</v>
      </c>
      <c r="O22" s="583"/>
      <c r="P22" s="582" t="s">
        <v>313</v>
      </c>
      <c r="Q22" s="583"/>
      <c r="R22" s="582" t="s">
        <v>314</v>
      </c>
      <c r="S22" s="583"/>
      <c r="T22" s="582"/>
      <c r="U22" s="583"/>
      <c r="V22" s="582"/>
      <c r="W22" s="583"/>
      <c r="X22" s="583"/>
      <c r="Y22" s="582"/>
      <c r="Z22" s="583"/>
      <c r="AA22" s="583"/>
      <c r="AB22" s="582"/>
      <c r="AC22" s="583"/>
      <c r="AD22" s="582"/>
      <c r="AE22" s="583"/>
      <c r="AF22" s="584" t="s">
        <v>23</v>
      </c>
      <c r="AG22" s="583"/>
      <c r="AH22" s="583"/>
      <c r="AI22" s="583"/>
      <c r="AJ22" s="583"/>
      <c r="AK22" s="583"/>
      <c r="AL22" s="583"/>
      <c r="AM22" s="583"/>
      <c r="AN22" s="582" t="s">
        <v>307</v>
      </c>
      <c r="AO22" s="583"/>
      <c r="AP22" s="583"/>
      <c r="AQ22" s="583"/>
      <c r="AR22" s="583"/>
      <c r="AS22" s="582" t="s">
        <v>308</v>
      </c>
      <c r="AT22" s="583"/>
      <c r="AU22" s="583"/>
      <c r="AV22" s="481" t="s">
        <v>84</v>
      </c>
      <c r="AW22" s="585" t="s">
        <v>309</v>
      </c>
      <c r="AX22" s="583"/>
      <c r="AY22" s="583"/>
      <c r="AZ22" s="583"/>
      <c r="BA22" s="583"/>
      <c r="BB22" s="583"/>
      <c r="BC22" s="482" t="s">
        <v>488</v>
      </c>
      <c r="BD22" s="483" t="s">
        <v>489</v>
      </c>
      <c r="BE22" s="482" t="s">
        <v>490</v>
      </c>
      <c r="BF22" s="483" t="s">
        <v>468</v>
      </c>
      <c r="BG22" s="482" t="s">
        <v>491</v>
      </c>
      <c r="BH22" s="482" t="s">
        <v>492</v>
      </c>
      <c r="BI22" s="482" t="s">
        <v>493</v>
      </c>
      <c r="BJ22" s="482" t="s">
        <v>494</v>
      </c>
      <c r="BK22" s="482" t="s">
        <v>495</v>
      </c>
      <c r="BL22" s="482" t="s">
        <v>496</v>
      </c>
      <c r="BM22" s="482" t="s">
        <v>497</v>
      </c>
      <c r="BN22" s="482" t="s">
        <v>498</v>
      </c>
      <c r="BO22" s="482" t="s">
        <v>499</v>
      </c>
    </row>
    <row r="23" spans="1:67" s="488" customFormat="1" hidden="1">
      <c r="B23" s="491"/>
      <c r="C23" s="491"/>
      <c r="D23" s="491"/>
      <c r="E23" s="491"/>
      <c r="F23" s="491"/>
      <c r="G23" s="491"/>
      <c r="H23" s="491"/>
      <c r="I23" s="491"/>
      <c r="J23" s="491"/>
      <c r="K23" s="491"/>
      <c r="M23" s="510"/>
      <c r="N23" s="582" t="s">
        <v>33</v>
      </c>
      <c r="O23" s="583"/>
      <c r="P23" s="582" t="s">
        <v>313</v>
      </c>
      <c r="Q23" s="583"/>
      <c r="R23" s="582" t="s">
        <v>314</v>
      </c>
      <c r="S23" s="583"/>
      <c r="T23" s="582" t="s">
        <v>313</v>
      </c>
      <c r="U23" s="583"/>
      <c r="V23" s="582"/>
      <c r="W23" s="583"/>
      <c r="X23" s="583"/>
      <c r="Y23" s="582"/>
      <c r="Z23" s="583"/>
      <c r="AA23" s="583"/>
      <c r="AB23" s="582"/>
      <c r="AC23" s="583"/>
      <c r="AD23" s="582"/>
      <c r="AE23" s="583"/>
      <c r="AF23" s="584" t="s">
        <v>315</v>
      </c>
      <c r="AG23" s="583"/>
      <c r="AH23" s="583"/>
      <c r="AI23" s="583"/>
      <c r="AJ23" s="583"/>
      <c r="AK23" s="583"/>
      <c r="AL23" s="583"/>
      <c r="AM23" s="583"/>
      <c r="AN23" s="582" t="s">
        <v>307</v>
      </c>
      <c r="AO23" s="583"/>
      <c r="AP23" s="583"/>
      <c r="AQ23" s="583"/>
      <c r="AR23" s="583"/>
      <c r="AS23" s="582" t="s">
        <v>308</v>
      </c>
      <c r="AT23" s="583"/>
      <c r="AU23" s="583"/>
      <c r="AV23" s="481" t="s">
        <v>84</v>
      </c>
      <c r="AW23" s="585" t="s">
        <v>309</v>
      </c>
      <c r="AX23" s="583"/>
      <c r="AY23" s="583"/>
      <c r="AZ23" s="583"/>
      <c r="BA23" s="583"/>
      <c r="BB23" s="583"/>
      <c r="BC23" s="482" t="s">
        <v>500</v>
      </c>
      <c r="BD23" s="483" t="s">
        <v>500</v>
      </c>
      <c r="BE23" s="483" t="s">
        <v>468</v>
      </c>
      <c r="BF23" s="483" t="s">
        <v>468</v>
      </c>
      <c r="BG23" s="482" t="s">
        <v>501</v>
      </c>
      <c r="BH23" s="482" t="s">
        <v>502</v>
      </c>
      <c r="BI23" s="482" t="s">
        <v>503</v>
      </c>
      <c r="BJ23" s="482" t="s">
        <v>504</v>
      </c>
      <c r="BK23" s="482" t="s">
        <v>503</v>
      </c>
      <c r="BL23" s="483" t="s">
        <v>468</v>
      </c>
      <c r="BM23" s="482" t="s">
        <v>503</v>
      </c>
      <c r="BN23" s="483" t="s">
        <v>468</v>
      </c>
      <c r="BO23" s="482" t="s">
        <v>505</v>
      </c>
    </row>
    <row r="24" spans="1:67" s="488" customFormat="1" hidden="1"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M24" s="510"/>
      <c r="N24" s="582" t="s">
        <v>33</v>
      </c>
      <c r="O24" s="583"/>
      <c r="P24" s="582" t="s">
        <v>313</v>
      </c>
      <c r="Q24" s="583"/>
      <c r="R24" s="582" t="s">
        <v>314</v>
      </c>
      <c r="S24" s="583"/>
      <c r="T24" s="582" t="s">
        <v>313</v>
      </c>
      <c r="U24" s="583"/>
      <c r="V24" s="582" t="s">
        <v>313</v>
      </c>
      <c r="W24" s="583"/>
      <c r="X24" s="583"/>
      <c r="Y24" s="582"/>
      <c r="Z24" s="583"/>
      <c r="AA24" s="583"/>
      <c r="AB24" s="582"/>
      <c r="AC24" s="583"/>
      <c r="AD24" s="582"/>
      <c r="AE24" s="583"/>
      <c r="AF24" s="584" t="s">
        <v>219</v>
      </c>
      <c r="AG24" s="583"/>
      <c r="AH24" s="583"/>
      <c r="AI24" s="583"/>
      <c r="AJ24" s="583"/>
      <c r="AK24" s="583"/>
      <c r="AL24" s="583"/>
      <c r="AM24" s="583"/>
      <c r="AN24" s="582" t="s">
        <v>307</v>
      </c>
      <c r="AO24" s="583"/>
      <c r="AP24" s="583"/>
      <c r="AQ24" s="583"/>
      <c r="AR24" s="583"/>
      <c r="AS24" s="582" t="s">
        <v>308</v>
      </c>
      <c r="AT24" s="583"/>
      <c r="AU24" s="583"/>
      <c r="AV24" s="481" t="s">
        <v>84</v>
      </c>
      <c r="AW24" s="585" t="s">
        <v>309</v>
      </c>
      <c r="AX24" s="583"/>
      <c r="AY24" s="583"/>
      <c r="AZ24" s="583"/>
      <c r="BA24" s="583"/>
      <c r="BB24" s="583"/>
      <c r="BC24" s="482" t="s">
        <v>506</v>
      </c>
      <c r="BD24" s="483" t="s">
        <v>506</v>
      </c>
      <c r="BE24" s="483" t="s">
        <v>468</v>
      </c>
      <c r="BF24" s="483" t="s">
        <v>468</v>
      </c>
      <c r="BG24" s="482" t="s">
        <v>507</v>
      </c>
      <c r="BH24" s="482" t="s">
        <v>508</v>
      </c>
      <c r="BI24" s="482" t="s">
        <v>509</v>
      </c>
      <c r="BJ24" s="482" t="s">
        <v>510</v>
      </c>
      <c r="BK24" s="482" t="s">
        <v>509</v>
      </c>
      <c r="BL24" s="483" t="s">
        <v>468</v>
      </c>
      <c r="BM24" s="482" t="s">
        <v>509</v>
      </c>
      <c r="BN24" s="483" t="s">
        <v>468</v>
      </c>
      <c r="BO24" s="482" t="s">
        <v>511</v>
      </c>
    </row>
    <row r="25" spans="1:67" s="497" customFormat="1" hidden="1">
      <c r="A25" s="497" t="str">
        <f>+B25&amp;"-"&amp;C25&amp;"-"&amp;D25&amp;"-"&amp;E25&amp;"-"&amp;F25&amp;"-"&amp;G25&amp;"-"&amp;AV25</f>
        <v>A-1-0-1-1-1-10</v>
      </c>
      <c r="B25" s="498" t="str">
        <f t="shared" ref="B25:B88" si="5">+N25</f>
        <v>A</v>
      </c>
      <c r="C25" s="498" t="str">
        <f t="shared" ref="C25:C88" si="6">+P25</f>
        <v>1</v>
      </c>
      <c r="D25" s="498" t="str">
        <f t="shared" ref="D25:D88" si="7">+R25</f>
        <v>0</v>
      </c>
      <c r="E25" s="498" t="str">
        <f t="shared" ref="E25:E88" si="8">+T25</f>
        <v>1</v>
      </c>
      <c r="F25" s="498" t="str">
        <f t="shared" ref="F25:F88" si="9">+V25</f>
        <v>1</v>
      </c>
      <c r="G25" s="498" t="str">
        <f t="shared" ref="G25:G88" si="10">+Y25</f>
        <v>1</v>
      </c>
      <c r="H25" s="498"/>
      <c r="I25" s="498"/>
      <c r="J25" s="498"/>
      <c r="K25" s="498"/>
      <c r="M25" s="511"/>
      <c r="N25" s="578" t="s">
        <v>33</v>
      </c>
      <c r="O25" s="579"/>
      <c r="P25" s="578" t="s">
        <v>313</v>
      </c>
      <c r="Q25" s="579"/>
      <c r="R25" s="578" t="s">
        <v>314</v>
      </c>
      <c r="S25" s="579"/>
      <c r="T25" s="578" t="s">
        <v>313</v>
      </c>
      <c r="U25" s="579"/>
      <c r="V25" s="578" t="s">
        <v>313</v>
      </c>
      <c r="W25" s="579"/>
      <c r="X25" s="579"/>
      <c r="Y25" s="578" t="s">
        <v>313</v>
      </c>
      <c r="Z25" s="579"/>
      <c r="AA25" s="579"/>
      <c r="AB25" s="578"/>
      <c r="AC25" s="579"/>
      <c r="AD25" s="578"/>
      <c r="AE25" s="579"/>
      <c r="AF25" s="581" t="s">
        <v>34</v>
      </c>
      <c r="AG25" s="579"/>
      <c r="AH25" s="579"/>
      <c r="AI25" s="579"/>
      <c r="AJ25" s="579"/>
      <c r="AK25" s="579"/>
      <c r="AL25" s="579"/>
      <c r="AM25" s="579"/>
      <c r="AN25" s="578" t="s">
        <v>307</v>
      </c>
      <c r="AO25" s="579"/>
      <c r="AP25" s="579"/>
      <c r="AQ25" s="579"/>
      <c r="AR25" s="579"/>
      <c r="AS25" s="578" t="s">
        <v>308</v>
      </c>
      <c r="AT25" s="579"/>
      <c r="AU25" s="579"/>
      <c r="AV25" s="499" t="s">
        <v>84</v>
      </c>
      <c r="AW25" s="580" t="s">
        <v>309</v>
      </c>
      <c r="AX25" s="579"/>
      <c r="AY25" s="579"/>
      <c r="AZ25" s="579"/>
      <c r="BA25" s="579"/>
      <c r="BB25" s="579"/>
      <c r="BC25" s="500">
        <v>81215000000</v>
      </c>
      <c r="BD25" s="500">
        <v>81215000000</v>
      </c>
      <c r="BE25" s="501">
        <v>0</v>
      </c>
      <c r="BF25" s="501">
        <v>0</v>
      </c>
      <c r="BG25" s="500">
        <v>46415931397</v>
      </c>
      <c r="BH25" s="500">
        <v>34799068603</v>
      </c>
      <c r="BI25" s="500">
        <v>46415918706</v>
      </c>
      <c r="BJ25" s="500">
        <v>12691</v>
      </c>
      <c r="BK25" s="500">
        <v>46415918706</v>
      </c>
      <c r="BL25" s="501">
        <v>0</v>
      </c>
      <c r="BM25" s="500" t="s">
        <v>512</v>
      </c>
      <c r="BN25" s="501" t="s">
        <v>468</v>
      </c>
      <c r="BO25" s="501" t="s">
        <v>513</v>
      </c>
    </row>
    <row r="26" spans="1:67" s="497" customFormat="1" hidden="1">
      <c r="A26" s="497" t="str">
        <f t="shared" ref="A26:A27" si="11">+B26&amp;"-"&amp;C26&amp;"-"&amp;D26&amp;"-"&amp;E26&amp;"-"&amp;F26&amp;"-"&amp;G26&amp;"-"&amp;AV26</f>
        <v>A-1-0-1-1-2-10</v>
      </c>
      <c r="B26" s="498" t="str">
        <f t="shared" si="5"/>
        <v>A</v>
      </c>
      <c r="C26" s="498" t="str">
        <f t="shared" si="6"/>
        <v>1</v>
      </c>
      <c r="D26" s="498" t="str">
        <f t="shared" si="7"/>
        <v>0</v>
      </c>
      <c r="E26" s="498" t="str">
        <f t="shared" si="8"/>
        <v>1</v>
      </c>
      <c r="F26" s="498" t="str">
        <f t="shared" si="9"/>
        <v>1</v>
      </c>
      <c r="G26" s="498" t="str">
        <f t="shared" si="10"/>
        <v>2</v>
      </c>
      <c r="H26" s="498"/>
      <c r="I26" s="498"/>
      <c r="J26" s="498"/>
      <c r="K26" s="498"/>
      <c r="M26" s="511"/>
      <c r="N26" s="578" t="s">
        <v>33</v>
      </c>
      <c r="O26" s="579"/>
      <c r="P26" s="578" t="s">
        <v>313</v>
      </c>
      <c r="Q26" s="579"/>
      <c r="R26" s="578" t="s">
        <v>314</v>
      </c>
      <c r="S26" s="579"/>
      <c r="T26" s="578" t="s">
        <v>313</v>
      </c>
      <c r="U26" s="579"/>
      <c r="V26" s="578" t="s">
        <v>313</v>
      </c>
      <c r="W26" s="579"/>
      <c r="X26" s="579"/>
      <c r="Y26" s="578" t="s">
        <v>316</v>
      </c>
      <c r="Z26" s="579"/>
      <c r="AA26" s="579"/>
      <c r="AB26" s="578"/>
      <c r="AC26" s="579"/>
      <c r="AD26" s="578"/>
      <c r="AE26" s="579"/>
      <c r="AF26" s="581" t="s">
        <v>35</v>
      </c>
      <c r="AG26" s="579"/>
      <c r="AH26" s="579"/>
      <c r="AI26" s="579"/>
      <c r="AJ26" s="579"/>
      <c r="AK26" s="579"/>
      <c r="AL26" s="579"/>
      <c r="AM26" s="579"/>
      <c r="AN26" s="578" t="s">
        <v>307</v>
      </c>
      <c r="AO26" s="579"/>
      <c r="AP26" s="579"/>
      <c r="AQ26" s="579"/>
      <c r="AR26" s="579"/>
      <c r="AS26" s="578" t="s">
        <v>308</v>
      </c>
      <c r="AT26" s="579"/>
      <c r="AU26" s="579"/>
      <c r="AV26" s="499" t="s">
        <v>84</v>
      </c>
      <c r="AW26" s="580" t="s">
        <v>309</v>
      </c>
      <c r="AX26" s="579"/>
      <c r="AY26" s="579"/>
      <c r="AZ26" s="579"/>
      <c r="BA26" s="579"/>
      <c r="BB26" s="579"/>
      <c r="BC26" s="500">
        <v>5000000000</v>
      </c>
      <c r="BD26" s="500">
        <v>5000000000</v>
      </c>
      <c r="BE26" s="501">
        <v>0</v>
      </c>
      <c r="BF26" s="501">
        <v>0</v>
      </c>
      <c r="BG26" s="500">
        <v>2911564978</v>
      </c>
      <c r="BH26" s="500">
        <v>2088435022</v>
      </c>
      <c r="BI26" s="500">
        <v>2911564978</v>
      </c>
      <c r="BJ26" s="501">
        <v>0</v>
      </c>
      <c r="BK26" s="500">
        <v>2911564978</v>
      </c>
      <c r="BL26" s="501">
        <v>0</v>
      </c>
      <c r="BM26" s="500" t="s">
        <v>514</v>
      </c>
      <c r="BN26" s="501" t="s">
        <v>468</v>
      </c>
      <c r="BO26" s="501" t="s">
        <v>515</v>
      </c>
    </row>
    <row r="27" spans="1:67" s="497" customFormat="1" hidden="1">
      <c r="A27" s="497" t="str">
        <f t="shared" si="11"/>
        <v>A-1-0-1-1-4-10</v>
      </c>
      <c r="B27" s="498" t="str">
        <f t="shared" si="5"/>
        <v>A</v>
      </c>
      <c r="C27" s="498" t="str">
        <f t="shared" si="6"/>
        <v>1</v>
      </c>
      <c r="D27" s="498" t="str">
        <f t="shared" si="7"/>
        <v>0</v>
      </c>
      <c r="E27" s="498" t="str">
        <f t="shared" si="8"/>
        <v>1</v>
      </c>
      <c r="F27" s="498" t="str">
        <f t="shared" si="9"/>
        <v>1</v>
      </c>
      <c r="G27" s="498" t="str">
        <f t="shared" si="10"/>
        <v>4</v>
      </c>
      <c r="H27" s="498"/>
      <c r="I27" s="498"/>
      <c r="J27" s="498"/>
      <c r="K27" s="498"/>
      <c r="M27" s="511"/>
      <c r="N27" s="578" t="s">
        <v>33</v>
      </c>
      <c r="O27" s="579"/>
      <c r="P27" s="578" t="s">
        <v>313</v>
      </c>
      <c r="Q27" s="579"/>
      <c r="R27" s="578" t="s">
        <v>314</v>
      </c>
      <c r="S27" s="579"/>
      <c r="T27" s="578" t="s">
        <v>313</v>
      </c>
      <c r="U27" s="579"/>
      <c r="V27" s="578" t="s">
        <v>313</v>
      </c>
      <c r="W27" s="579"/>
      <c r="X27" s="579"/>
      <c r="Y27" s="578" t="s">
        <v>317</v>
      </c>
      <c r="Z27" s="579"/>
      <c r="AA27" s="579"/>
      <c r="AB27" s="578"/>
      <c r="AC27" s="579"/>
      <c r="AD27" s="578"/>
      <c r="AE27" s="579"/>
      <c r="AF27" s="581" t="s">
        <v>36</v>
      </c>
      <c r="AG27" s="579"/>
      <c r="AH27" s="579"/>
      <c r="AI27" s="579"/>
      <c r="AJ27" s="579"/>
      <c r="AK27" s="579"/>
      <c r="AL27" s="579"/>
      <c r="AM27" s="579"/>
      <c r="AN27" s="578" t="s">
        <v>307</v>
      </c>
      <c r="AO27" s="579"/>
      <c r="AP27" s="579"/>
      <c r="AQ27" s="579"/>
      <c r="AR27" s="579"/>
      <c r="AS27" s="578" t="s">
        <v>308</v>
      </c>
      <c r="AT27" s="579"/>
      <c r="AU27" s="579"/>
      <c r="AV27" s="499" t="s">
        <v>84</v>
      </c>
      <c r="AW27" s="580" t="s">
        <v>309</v>
      </c>
      <c r="AX27" s="579"/>
      <c r="AY27" s="579"/>
      <c r="AZ27" s="579"/>
      <c r="BA27" s="579"/>
      <c r="BB27" s="579"/>
      <c r="BC27" s="500">
        <v>1000000000</v>
      </c>
      <c r="BD27" s="500">
        <v>1000000000</v>
      </c>
      <c r="BE27" s="501">
        <v>0</v>
      </c>
      <c r="BF27" s="501">
        <v>0</v>
      </c>
      <c r="BG27" s="500">
        <v>423460185</v>
      </c>
      <c r="BH27" s="500">
        <v>576539815</v>
      </c>
      <c r="BI27" s="500">
        <v>423409420</v>
      </c>
      <c r="BJ27" s="500">
        <v>50765</v>
      </c>
      <c r="BK27" s="500">
        <v>423409420</v>
      </c>
      <c r="BL27" s="501">
        <v>0</v>
      </c>
      <c r="BM27" s="500" t="s">
        <v>516</v>
      </c>
      <c r="BN27" s="501" t="s">
        <v>468</v>
      </c>
      <c r="BO27" s="500" t="s">
        <v>517</v>
      </c>
    </row>
    <row r="28" spans="1:67" s="488" customFormat="1" ht="14.45" hidden="1" customHeight="1">
      <c r="B28" s="491" t="str">
        <f t="shared" si="5"/>
        <v>A</v>
      </c>
      <c r="C28" s="491" t="str">
        <f t="shared" si="6"/>
        <v>1</v>
      </c>
      <c r="D28" s="491" t="str">
        <f t="shared" si="7"/>
        <v>0</v>
      </c>
      <c r="E28" s="491" t="str">
        <f t="shared" si="8"/>
        <v>1</v>
      </c>
      <c r="F28" s="491" t="str">
        <f t="shared" si="9"/>
        <v>4</v>
      </c>
      <c r="G28" s="491">
        <f t="shared" si="10"/>
        <v>0</v>
      </c>
      <c r="H28" s="491"/>
      <c r="I28" s="491"/>
      <c r="J28" s="491"/>
      <c r="K28" s="491"/>
      <c r="M28" s="510"/>
      <c r="N28" s="582" t="s">
        <v>33</v>
      </c>
      <c r="O28" s="583"/>
      <c r="P28" s="582" t="s">
        <v>313</v>
      </c>
      <c r="Q28" s="583"/>
      <c r="R28" s="582" t="s">
        <v>314</v>
      </c>
      <c r="S28" s="583"/>
      <c r="T28" s="582" t="s">
        <v>313</v>
      </c>
      <c r="U28" s="583"/>
      <c r="V28" s="582" t="s">
        <v>317</v>
      </c>
      <c r="W28" s="583"/>
      <c r="X28" s="583"/>
      <c r="Y28" s="582"/>
      <c r="Z28" s="583"/>
      <c r="AA28" s="583"/>
      <c r="AB28" s="582"/>
      <c r="AC28" s="583"/>
      <c r="AD28" s="582"/>
      <c r="AE28" s="583"/>
      <c r="AF28" s="584" t="s">
        <v>220</v>
      </c>
      <c r="AG28" s="583"/>
      <c r="AH28" s="583"/>
      <c r="AI28" s="583"/>
      <c r="AJ28" s="583"/>
      <c r="AK28" s="583"/>
      <c r="AL28" s="583"/>
      <c r="AM28" s="583"/>
      <c r="AN28" s="582" t="s">
        <v>307</v>
      </c>
      <c r="AO28" s="583"/>
      <c r="AP28" s="583"/>
      <c r="AQ28" s="583"/>
      <c r="AR28" s="583"/>
      <c r="AS28" s="582" t="s">
        <v>308</v>
      </c>
      <c r="AT28" s="583"/>
      <c r="AU28" s="583"/>
      <c r="AV28" s="481" t="s">
        <v>84</v>
      </c>
      <c r="AW28" s="585" t="s">
        <v>309</v>
      </c>
      <c r="AX28" s="583"/>
      <c r="AY28" s="583"/>
      <c r="AZ28" s="583"/>
      <c r="BA28" s="583"/>
      <c r="BB28" s="583"/>
      <c r="BC28" s="482">
        <v>1525000000</v>
      </c>
      <c r="BD28" s="482">
        <v>1525000000</v>
      </c>
      <c r="BE28" s="483">
        <v>0</v>
      </c>
      <c r="BF28" s="483">
        <v>0</v>
      </c>
      <c r="BG28" s="482">
        <v>859191163</v>
      </c>
      <c r="BH28" s="482">
        <v>665808837</v>
      </c>
      <c r="BI28" s="482">
        <v>859191163</v>
      </c>
      <c r="BJ28" s="483">
        <v>0</v>
      </c>
      <c r="BK28" s="482">
        <v>859191163</v>
      </c>
      <c r="BL28" s="483">
        <v>0</v>
      </c>
      <c r="BM28" s="482" t="s">
        <v>518</v>
      </c>
      <c r="BN28" s="483" t="s">
        <v>468</v>
      </c>
      <c r="BO28" s="483" t="s">
        <v>468</v>
      </c>
    </row>
    <row r="29" spans="1:67" s="497" customFormat="1" hidden="1">
      <c r="A29" s="497" t="str">
        <f t="shared" ref="A29:A41" si="12">+B29&amp;"-"&amp;C29&amp;"-"&amp;D29&amp;"-"&amp;E29&amp;"-"&amp;F29&amp;"-"&amp;G29&amp;"-"&amp;AV29</f>
        <v>A-1-0-1-4-2-10</v>
      </c>
      <c r="B29" s="498" t="str">
        <f t="shared" si="5"/>
        <v>A</v>
      </c>
      <c r="C29" s="498" t="str">
        <f t="shared" si="6"/>
        <v>1</v>
      </c>
      <c r="D29" s="498" t="str">
        <f t="shared" si="7"/>
        <v>0</v>
      </c>
      <c r="E29" s="498" t="str">
        <f t="shared" si="8"/>
        <v>1</v>
      </c>
      <c r="F29" s="498" t="str">
        <f t="shared" si="9"/>
        <v>4</v>
      </c>
      <c r="G29" s="498" t="str">
        <f t="shared" si="10"/>
        <v>2</v>
      </c>
      <c r="H29" s="498"/>
      <c r="I29" s="498"/>
      <c r="J29" s="498"/>
      <c r="K29" s="498"/>
      <c r="M29" s="511"/>
      <c r="N29" s="578" t="s">
        <v>33</v>
      </c>
      <c r="O29" s="579"/>
      <c r="P29" s="578" t="s">
        <v>313</v>
      </c>
      <c r="Q29" s="579"/>
      <c r="R29" s="578" t="s">
        <v>314</v>
      </c>
      <c r="S29" s="579"/>
      <c r="T29" s="578" t="s">
        <v>313</v>
      </c>
      <c r="U29" s="579"/>
      <c r="V29" s="578" t="s">
        <v>317</v>
      </c>
      <c r="W29" s="579"/>
      <c r="X29" s="579"/>
      <c r="Y29" s="578" t="s">
        <v>316</v>
      </c>
      <c r="Z29" s="579"/>
      <c r="AA29" s="579"/>
      <c r="AB29" s="578"/>
      <c r="AC29" s="579"/>
      <c r="AD29" s="578"/>
      <c r="AE29" s="579"/>
      <c r="AF29" s="581" t="s">
        <v>37</v>
      </c>
      <c r="AG29" s="579"/>
      <c r="AH29" s="579"/>
      <c r="AI29" s="579"/>
      <c r="AJ29" s="579"/>
      <c r="AK29" s="579"/>
      <c r="AL29" s="579"/>
      <c r="AM29" s="579"/>
      <c r="AN29" s="578" t="s">
        <v>307</v>
      </c>
      <c r="AO29" s="579"/>
      <c r="AP29" s="579"/>
      <c r="AQ29" s="579"/>
      <c r="AR29" s="579"/>
      <c r="AS29" s="578" t="s">
        <v>308</v>
      </c>
      <c r="AT29" s="579"/>
      <c r="AU29" s="579"/>
      <c r="AV29" s="499" t="s">
        <v>84</v>
      </c>
      <c r="AW29" s="580" t="s">
        <v>309</v>
      </c>
      <c r="AX29" s="579"/>
      <c r="AY29" s="579"/>
      <c r="AZ29" s="579"/>
      <c r="BA29" s="579"/>
      <c r="BB29" s="579"/>
      <c r="BC29" s="500">
        <v>1525000000</v>
      </c>
      <c r="BD29" s="500">
        <v>1525000000</v>
      </c>
      <c r="BE29" s="501">
        <v>0</v>
      </c>
      <c r="BF29" s="501">
        <v>0</v>
      </c>
      <c r="BG29" s="500">
        <v>859191163</v>
      </c>
      <c r="BH29" s="500">
        <v>665808837</v>
      </c>
      <c r="BI29" s="500">
        <v>859191163</v>
      </c>
      <c r="BJ29" s="501">
        <v>0</v>
      </c>
      <c r="BK29" s="500">
        <v>859191163</v>
      </c>
      <c r="BL29" s="501">
        <v>0</v>
      </c>
      <c r="BM29" s="500" t="s">
        <v>518</v>
      </c>
      <c r="BN29" s="501" t="s">
        <v>468</v>
      </c>
      <c r="BO29" s="500" t="s">
        <v>468</v>
      </c>
    </row>
    <row r="30" spans="1:67" s="488" customFormat="1" ht="14.45" hidden="1" customHeight="1">
      <c r="B30" s="491" t="str">
        <f t="shared" si="5"/>
        <v>A</v>
      </c>
      <c r="C30" s="491" t="str">
        <f t="shared" si="6"/>
        <v>1</v>
      </c>
      <c r="D30" s="491" t="str">
        <f t="shared" si="7"/>
        <v>0</v>
      </c>
      <c r="E30" s="491" t="str">
        <f t="shared" si="8"/>
        <v>1</v>
      </c>
      <c r="F30" s="491" t="str">
        <f t="shared" si="9"/>
        <v>5</v>
      </c>
      <c r="G30" s="491">
        <f t="shared" si="10"/>
        <v>0</v>
      </c>
      <c r="H30" s="491"/>
      <c r="I30" s="491"/>
      <c r="J30" s="491"/>
      <c r="K30" s="491"/>
      <c r="M30" s="510"/>
      <c r="N30" s="582" t="s">
        <v>33</v>
      </c>
      <c r="O30" s="583"/>
      <c r="P30" s="582" t="s">
        <v>313</v>
      </c>
      <c r="Q30" s="583"/>
      <c r="R30" s="582" t="s">
        <v>314</v>
      </c>
      <c r="S30" s="583"/>
      <c r="T30" s="582" t="s">
        <v>313</v>
      </c>
      <c r="U30" s="583"/>
      <c r="V30" s="582" t="s">
        <v>318</v>
      </c>
      <c r="W30" s="583"/>
      <c r="X30" s="583"/>
      <c r="Y30" s="582"/>
      <c r="Z30" s="583"/>
      <c r="AA30" s="583"/>
      <c r="AB30" s="582"/>
      <c r="AC30" s="583"/>
      <c r="AD30" s="582"/>
      <c r="AE30" s="583"/>
      <c r="AF30" s="584" t="s">
        <v>222</v>
      </c>
      <c r="AG30" s="583"/>
      <c r="AH30" s="583"/>
      <c r="AI30" s="583"/>
      <c r="AJ30" s="583"/>
      <c r="AK30" s="583"/>
      <c r="AL30" s="583"/>
      <c r="AM30" s="583"/>
      <c r="AN30" s="582" t="s">
        <v>307</v>
      </c>
      <c r="AO30" s="583"/>
      <c r="AP30" s="583"/>
      <c r="AQ30" s="583"/>
      <c r="AR30" s="583"/>
      <c r="AS30" s="582" t="s">
        <v>308</v>
      </c>
      <c r="AT30" s="583"/>
      <c r="AU30" s="583"/>
      <c r="AV30" s="481" t="s">
        <v>84</v>
      </c>
      <c r="AW30" s="585" t="s">
        <v>309</v>
      </c>
      <c r="AX30" s="583"/>
      <c r="AY30" s="583"/>
      <c r="AZ30" s="583"/>
      <c r="BA30" s="583"/>
      <c r="BB30" s="583"/>
      <c r="BC30" s="482">
        <v>24015000000</v>
      </c>
      <c r="BD30" s="482">
        <v>24015000000</v>
      </c>
      <c r="BE30" s="483">
        <v>0</v>
      </c>
      <c r="BF30" s="483">
        <v>0</v>
      </c>
      <c r="BG30" s="482">
        <v>6445464891</v>
      </c>
      <c r="BH30" s="482">
        <v>17569535109</v>
      </c>
      <c r="BI30" s="482">
        <v>6445460066</v>
      </c>
      <c r="BJ30" s="482">
        <v>4825</v>
      </c>
      <c r="BK30" s="482">
        <v>6445460066</v>
      </c>
      <c r="BL30" s="483">
        <v>0</v>
      </c>
      <c r="BM30" s="482" t="s">
        <v>519</v>
      </c>
      <c r="BN30" s="483" t="s">
        <v>468</v>
      </c>
      <c r="BO30" s="483" t="s">
        <v>520</v>
      </c>
    </row>
    <row r="31" spans="1:67" s="497" customFormat="1" hidden="1">
      <c r="A31" s="497" t="str">
        <f t="shared" si="12"/>
        <v>A-1-0-1-5-1-10</v>
      </c>
      <c r="B31" s="498" t="str">
        <f t="shared" si="5"/>
        <v>A</v>
      </c>
      <c r="C31" s="498" t="str">
        <f t="shared" si="6"/>
        <v>1</v>
      </c>
      <c r="D31" s="498" t="str">
        <f t="shared" si="7"/>
        <v>0</v>
      </c>
      <c r="E31" s="498" t="str">
        <f t="shared" si="8"/>
        <v>1</v>
      </c>
      <c r="F31" s="498" t="str">
        <f t="shared" si="9"/>
        <v>5</v>
      </c>
      <c r="G31" s="498" t="str">
        <f t="shared" si="10"/>
        <v>1</v>
      </c>
      <c r="H31" s="498"/>
      <c r="I31" s="498"/>
      <c r="J31" s="498"/>
      <c r="K31" s="498"/>
      <c r="M31" s="511"/>
      <c r="N31" s="578" t="s">
        <v>33</v>
      </c>
      <c r="O31" s="579"/>
      <c r="P31" s="578" t="s">
        <v>313</v>
      </c>
      <c r="Q31" s="579"/>
      <c r="R31" s="578" t="s">
        <v>314</v>
      </c>
      <c r="S31" s="579"/>
      <c r="T31" s="578" t="s">
        <v>313</v>
      </c>
      <c r="U31" s="579"/>
      <c r="V31" s="578" t="s">
        <v>318</v>
      </c>
      <c r="W31" s="579"/>
      <c r="X31" s="579"/>
      <c r="Y31" s="578" t="s">
        <v>313</v>
      </c>
      <c r="Z31" s="579"/>
      <c r="AA31" s="579"/>
      <c r="AB31" s="578"/>
      <c r="AC31" s="579"/>
      <c r="AD31" s="578"/>
      <c r="AE31" s="579"/>
      <c r="AF31" s="581" t="s">
        <v>38</v>
      </c>
      <c r="AG31" s="579"/>
      <c r="AH31" s="579"/>
      <c r="AI31" s="579"/>
      <c r="AJ31" s="579"/>
      <c r="AK31" s="579"/>
      <c r="AL31" s="579"/>
      <c r="AM31" s="579"/>
      <c r="AN31" s="578" t="s">
        <v>307</v>
      </c>
      <c r="AO31" s="579"/>
      <c r="AP31" s="579"/>
      <c r="AQ31" s="579"/>
      <c r="AR31" s="579"/>
      <c r="AS31" s="578" t="s">
        <v>308</v>
      </c>
      <c r="AT31" s="579"/>
      <c r="AU31" s="579"/>
      <c r="AV31" s="499" t="s">
        <v>84</v>
      </c>
      <c r="AW31" s="580" t="s">
        <v>309</v>
      </c>
      <c r="AX31" s="579"/>
      <c r="AY31" s="579"/>
      <c r="AZ31" s="579"/>
      <c r="BA31" s="579"/>
      <c r="BB31" s="579"/>
      <c r="BC31" s="500">
        <v>3150962889</v>
      </c>
      <c r="BD31" s="500">
        <v>3150962889</v>
      </c>
      <c r="BE31" s="501">
        <v>0</v>
      </c>
      <c r="BF31" s="501">
        <v>0</v>
      </c>
      <c r="BG31" s="500">
        <v>1718066101</v>
      </c>
      <c r="BH31" s="500">
        <v>1432896788</v>
      </c>
      <c r="BI31" s="500">
        <v>1718066101</v>
      </c>
      <c r="BJ31" s="501">
        <v>0</v>
      </c>
      <c r="BK31" s="500">
        <v>1718066101</v>
      </c>
      <c r="BL31" s="501">
        <v>0</v>
      </c>
      <c r="BM31" s="500" t="s">
        <v>521</v>
      </c>
      <c r="BN31" s="501" t="s">
        <v>468</v>
      </c>
      <c r="BO31" s="500" t="s">
        <v>468</v>
      </c>
    </row>
    <row r="32" spans="1:67" s="497" customFormat="1" hidden="1">
      <c r="A32" s="497" t="str">
        <f t="shared" si="12"/>
        <v>A-1-0-1-5-2-10</v>
      </c>
      <c r="B32" s="498" t="str">
        <f t="shared" si="5"/>
        <v>A</v>
      </c>
      <c r="C32" s="498" t="str">
        <f t="shared" si="6"/>
        <v>1</v>
      </c>
      <c r="D32" s="498" t="str">
        <f t="shared" si="7"/>
        <v>0</v>
      </c>
      <c r="E32" s="498" t="str">
        <f t="shared" si="8"/>
        <v>1</v>
      </c>
      <c r="F32" s="498" t="str">
        <f t="shared" si="9"/>
        <v>5</v>
      </c>
      <c r="G32" s="498" t="str">
        <f t="shared" si="10"/>
        <v>2</v>
      </c>
      <c r="H32" s="498"/>
      <c r="I32" s="498"/>
      <c r="J32" s="498"/>
      <c r="K32" s="498"/>
      <c r="M32" s="511"/>
      <c r="N32" s="578" t="s">
        <v>33</v>
      </c>
      <c r="O32" s="579"/>
      <c r="P32" s="578" t="s">
        <v>313</v>
      </c>
      <c r="Q32" s="579"/>
      <c r="R32" s="578" t="s">
        <v>314</v>
      </c>
      <c r="S32" s="579"/>
      <c r="T32" s="578" t="s">
        <v>313</v>
      </c>
      <c r="U32" s="579"/>
      <c r="V32" s="578" t="s">
        <v>318</v>
      </c>
      <c r="W32" s="579"/>
      <c r="X32" s="579"/>
      <c r="Y32" s="578" t="s">
        <v>316</v>
      </c>
      <c r="Z32" s="579"/>
      <c r="AA32" s="579"/>
      <c r="AB32" s="578"/>
      <c r="AC32" s="579"/>
      <c r="AD32" s="578"/>
      <c r="AE32" s="579"/>
      <c r="AF32" s="581" t="s">
        <v>39</v>
      </c>
      <c r="AG32" s="579"/>
      <c r="AH32" s="579"/>
      <c r="AI32" s="579"/>
      <c r="AJ32" s="579"/>
      <c r="AK32" s="579"/>
      <c r="AL32" s="579"/>
      <c r="AM32" s="579"/>
      <c r="AN32" s="578" t="s">
        <v>307</v>
      </c>
      <c r="AO32" s="579"/>
      <c r="AP32" s="579"/>
      <c r="AQ32" s="579"/>
      <c r="AR32" s="579"/>
      <c r="AS32" s="578" t="s">
        <v>308</v>
      </c>
      <c r="AT32" s="579"/>
      <c r="AU32" s="579"/>
      <c r="AV32" s="499" t="s">
        <v>84</v>
      </c>
      <c r="AW32" s="580" t="s">
        <v>309</v>
      </c>
      <c r="AX32" s="579"/>
      <c r="AY32" s="579"/>
      <c r="AZ32" s="579"/>
      <c r="BA32" s="579"/>
      <c r="BB32" s="579"/>
      <c r="BC32" s="500">
        <v>2597340556</v>
      </c>
      <c r="BD32" s="500">
        <v>2597340556</v>
      </c>
      <c r="BE32" s="501">
        <v>0</v>
      </c>
      <c r="BF32" s="501">
        <v>0</v>
      </c>
      <c r="BG32" s="500">
        <v>1459966961</v>
      </c>
      <c r="BH32" s="500">
        <v>1137373595</v>
      </c>
      <c r="BI32" s="500">
        <v>1459966961</v>
      </c>
      <c r="BJ32" s="501">
        <v>0</v>
      </c>
      <c r="BK32" s="500">
        <v>1459966961</v>
      </c>
      <c r="BL32" s="501">
        <v>0</v>
      </c>
      <c r="BM32" s="500" t="s">
        <v>522</v>
      </c>
      <c r="BN32" s="501" t="s">
        <v>468</v>
      </c>
      <c r="BO32" s="500" t="s">
        <v>468</v>
      </c>
    </row>
    <row r="33" spans="1:67" s="497" customFormat="1" hidden="1">
      <c r="A33" s="497" t="str">
        <f t="shared" si="12"/>
        <v>A-1-0-1-5-14-10</v>
      </c>
      <c r="B33" s="498" t="str">
        <f t="shared" si="5"/>
        <v>A</v>
      </c>
      <c r="C33" s="498" t="str">
        <f t="shared" si="6"/>
        <v>1</v>
      </c>
      <c r="D33" s="498" t="str">
        <f t="shared" si="7"/>
        <v>0</v>
      </c>
      <c r="E33" s="498" t="str">
        <f t="shared" si="8"/>
        <v>1</v>
      </c>
      <c r="F33" s="498" t="str">
        <f t="shared" si="9"/>
        <v>5</v>
      </c>
      <c r="G33" s="498" t="str">
        <f t="shared" si="10"/>
        <v>14</v>
      </c>
      <c r="H33" s="498"/>
      <c r="I33" s="498"/>
      <c r="J33" s="498"/>
      <c r="K33" s="498"/>
      <c r="M33" s="511"/>
      <c r="N33" s="578" t="s">
        <v>33</v>
      </c>
      <c r="O33" s="579"/>
      <c r="P33" s="578" t="s">
        <v>313</v>
      </c>
      <c r="Q33" s="579"/>
      <c r="R33" s="578" t="s">
        <v>314</v>
      </c>
      <c r="S33" s="579"/>
      <c r="T33" s="578" t="s">
        <v>313</v>
      </c>
      <c r="U33" s="579"/>
      <c r="V33" s="578" t="s">
        <v>318</v>
      </c>
      <c r="W33" s="579"/>
      <c r="X33" s="579"/>
      <c r="Y33" s="578" t="s">
        <v>319</v>
      </c>
      <c r="Z33" s="579"/>
      <c r="AA33" s="579"/>
      <c r="AB33" s="578"/>
      <c r="AC33" s="579"/>
      <c r="AD33" s="578"/>
      <c r="AE33" s="579"/>
      <c r="AF33" s="581" t="s">
        <v>40</v>
      </c>
      <c r="AG33" s="579"/>
      <c r="AH33" s="579"/>
      <c r="AI33" s="579"/>
      <c r="AJ33" s="579"/>
      <c r="AK33" s="579"/>
      <c r="AL33" s="579"/>
      <c r="AM33" s="579"/>
      <c r="AN33" s="578" t="s">
        <v>307</v>
      </c>
      <c r="AO33" s="579"/>
      <c r="AP33" s="579"/>
      <c r="AQ33" s="579"/>
      <c r="AR33" s="579"/>
      <c r="AS33" s="578" t="s">
        <v>308</v>
      </c>
      <c r="AT33" s="579"/>
      <c r="AU33" s="579"/>
      <c r="AV33" s="499" t="s">
        <v>84</v>
      </c>
      <c r="AW33" s="580" t="s">
        <v>309</v>
      </c>
      <c r="AX33" s="579"/>
      <c r="AY33" s="579"/>
      <c r="AZ33" s="579"/>
      <c r="BA33" s="579"/>
      <c r="BB33" s="579"/>
      <c r="BC33" s="500">
        <v>4253886505</v>
      </c>
      <c r="BD33" s="500">
        <v>4253886505</v>
      </c>
      <c r="BE33" s="501">
        <v>0</v>
      </c>
      <c r="BF33" s="501">
        <v>0</v>
      </c>
      <c r="BG33" s="500">
        <v>51046233</v>
      </c>
      <c r="BH33" s="500">
        <v>4202840272</v>
      </c>
      <c r="BI33" s="500">
        <v>51046233</v>
      </c>
      <c r="BJ33" s="501">
        <v>0</v>
      </c>
      <c r="BK33" s="500">
        <v>51046233</v>
      </c>
      <c r="BL33" s="501">
        <v>0</v>
      </c>
      <c r="BM33" s="500" t="s">
        <v>523</v>
      </c>
      <c r="BN33" s="501" t="s">
        <v>468</v>
      </c>
      <c r="BO33" s="500" t="s">
        <v>468</v>
      </c>
    </row>
    <row r="34" spans="1:67" s="497" customFormat="1" hidden="1">
      <c r="A34" s="497" t="str">
        <f t="shared" si="12"/>
        <v>A-1-0-1-5-15-10</v>
      </c>
      <c r="B34" s="498" t="str">
        <f t="shared" si="5"/>
        <v>A</v>
      </c>
      <c r="C34" s="498" t="str">
        <f t="shared" si="6"/>
        <v>1</v>
      </c>
      <c r="D34" s="498" t="str">
        <f t="shared" si="7"/>
        <v>0</v>
      </c>
      <c r="E34" s="498" t="str">
        <f t="shared" si="8"/>
        <v>1</v>
      </c>
      <c r="F34" s="498" t="str">
        <f t="shared" si="9"/>
        <v>5</v>
      </c>
      <c r="G34" s="498" t="str">
        <f t="shared" si="10"/>
        <v>15</v>
      </c>
      <c r="H34" s="498"/>
      <c r="I34" s="498"/>
      <c r="J34" s="498"/>
      <c r="K34" s="498"/>
      <c r="M34" s="511"/>
      <c r="N34" s="578" t="s">
        <v>33</v>
      </c>
      <c r="O34" s="579"/>
      <c r="P34" s="578" t="s">
        <v>313</v>
      </c>
      <c r="Q34" s="579"/>
      <c r="R34" s="578" t="s">
        <v>314</v>
      </c>
      <c r="S34" s="579"/>
      <c r="T34" s="578" t="s">
        <v>313</v>
      </c>
      <c r="U34" s="579"/>
      <c r="V34" s="578" t="s">
        <v>318</v>
      </c>
      <c r="W34" s="579"/>
      <c r="X34" s="579"/>
      <c r="Y34" s="578" t="s">
        <v>320</v>
      </c>
      <c r="Z34" s="579"/>
      <c r="AA34" s="579"/>
      <c r="AB34" s="578"/>
      <c r="AC34" s="579"/>
      <c r="AD34" s="578"/>
      <c r="AE34" s="579"/>
      <c r="AF34" s="581" t="s">
        <v>41</v>
      </c>
      <c r="AG34" s="579"/>
      <c r="AH34" s="579"/>
      <c r="AI34" s="579"/>
      <c r="AJ34" s="579"/>
      <c r="AK34" s="579"/>
      <c r="AL34" s="579"/>
      <c r="AM34" s="579"/>
      <c r="AN34" s="578" t="s">
        <v>307</v>
      </c>
      <c r="AO34" s="579"/>
      <c r="AP34" s="579"/>
      <c r="AQ34" s="579"/>
      <c r="AR34" s="579"/>
      <c r="AS34" s="578" t="s">
        <v>308</v>
      </c>
      <c r="AT34" s="579"/>
      <c r="AU34" s="579"/>
      <c r="AV34" s="499" t="s">
        <v>84</v>
      </c>
      <c r="AW34" s="580" t="s">
        <v>309</v>
      </c>
      <c r="AX34" s="579"/>
      <c r="AY34" s="579"/>
      <c r="AZ34" s="579"/>
      <c r="BA34" s="579"/>
      <c r="BB34" s="579"/>
      <c r="BC34" s="500">
        <v>4008125026</v>
      </c>
      <c r="BD34" s="500">
        <v>4008125026</v>
      </c>
      <c r="BE34" s="501">
        <v>0</v>
      </c>
      <c r="BF34" s="501">
        <v>0</v>
      </c>
      <c r="BG34" s="500">
        <v>2094119883</v>
      </c>
      <c r="BH34" s="500">
        <v>1914005143</v>
      </c>
      <c r="BI34" s="500">
        <v>2094115124</v>
      </c>
      <c r="BJ34" s="500">
        <v>4759</v>
      </c>
      <c r="BK34" s="500">
        <v>2094115124</v>
      </c>
      <c r="BL34" s="501">
        <v>0</v>
      </c>
      <c r="BM34" s="500" t="s">
        <v>524</v>
      </c>
      <c r="BN34" s="501" t="s">
        <v>468</v>
      </c>
      <c r="BO34" s="500" t="s">
        <v>520</v>
      </c>
    </row>
    <row r="35" spans="1:67" s="497" customFormat="1" hidden="1">
      <c r="A35" s="497" t="str">
        <f t="shared" si="12"/>
        <v>A-1-0-1-5-16-10</v>
      </c>
      <c r="B35" s="498" t="str">
        <f t="shared" si="5"/>
        <v>A</v>
      </c>
      <c r="C35" s="498" t="str">
        <f t="shared" si="6"/>
        <v>1</v>
      </c>
      <c r="D35" s="498" t="str">
        <f t="shared" si="7"/>
        <v>0</v>
      </c>
      <c r="E35" s="498" t="str">
        <f t="shared" si="8"/>
        <v>1</v>
      </c>
      <c r="F35" s="498" t="str">
        <f t="shared" si="9"/>
        <v>5</v>
      </c>
      <c r="G35" s="498" t="str">
        <f t="shared" si="10"/>
        <v>16</v>
      </c>
      <c r="H35" s="498"/>
      <c r="I35" s="498"/>
      <c r="J35" s="498"/>
      <c r="K35" s="498"/>
      <c r="M35" s="511"/>
      <c r="N35" s="578" t="s">
        <v>33</v>
      </c>
      <c r="O35" s="579"/>
      <c r="P35" s="578" t="s">
        <v>313</v>
      </c>
      <c r="Q35" s="579"/>
      <c r="R35" s="578" t="s">
        <v>314</v>
      </c>
      <c r="S35" s="579"/>
      <c r="T35" s="578" t="s">
        <v>313</v>
      </c>
      <c r="U35" s="579"/>
      <c r="V35" s="578" t="s">
        <v>318</v>
      </c>
      <c r="W35" s="579"/>
      <c r="X35" s="579"/>
      <c r="Y35" s="578" t="s">
        <v>42</v>
      </c>
      <c r="Z35" s="579"/>
      <c r="AA35" s="579"/>
      <c r="AB35" s="578"/>
      <c r="AC35" s="579"/>
      <c r="AD35" s="578"/>
      <c r="AE35" s="579"/>
      <c r="AF35" s="581" t="s">
        <v>43</v>
      </c>
      <c r="AG35" s="579"/>
      <c r="AH35" s="579"/>
      <c r="AI35" s="579"/>
      <c r="AJ35" s="579"/>
      <c r="AK35" s="579"/>
      <c r="AL35" s="579"/>
      <c r="AM35" s="579"/>
      <c r="AN35" s="578" t="s">
        <v>307</v>
      </c>
      <c r="AO35" s="579"/>
      <c r="AP35" s="579"/>
      <c r="AQ35" s="579"/>
      <c r="AR35" s="579"/>
      <c r="AS35" s="578" t="s">
        <v>308</v>
      </c>
      <c r="AT35" s="579"/>
      <c r="AU35" s="579"/>
      <c r="AV35" s="499" t="s">
        <v>84</v>
      </c>
      <c r="AW35" s="580" t="s">
        <v>309</v>
      </c>
      <c r="AX35" s="579"/>
      <c r="AY35" s="579"/>
      <c r="AZ35" s="579"/>
      <c r="BA35" s="579"/>
      <c r="BB35" s="579"/>
      <c r="BC35" s="500">
        <v>7990939236</v>
      </c>
      <c r="BD35" s="500">
        <v>7990939236</v>
      </c>
      <c r="BE35" s="501">
        <v>0</v>
      </c>
      <c r="BF35" s="501">
        <v>0</v>
      </c>
      <c r="BG35" s="500">
        <v>26670624</v>
      </c>
      <c r="BH35" s="500">
        <v>7964268612</v>
      </c>
      <c r="BI35" s="500">
        <v>26670558</v>
      </c>
      <c r="BJ35" s="501">
        <v>66</v>
      </c>
      <c r="BK35" s="500">
        <v>26670558</v>
      </c>
      <c r="BL35" s="501">
        <v>0</v>
      </c>
      <c r="BM35" s="500" t="s">
        <v>525</v>
      </c>
      <c r="BN35" s="501" t="s">
        <v>468</v>
      </c>
      <c r="BO35" s="500" t="s">
        <v>468</v>
      </c>
    </row>
    <row r="36" spans="1:67" s="497" customFormat="1" hidden="1">
      <c r="A36" s="497" t="str">
        <f t="shared" si="12"/>
        <v>A-1-0-1-5-22-10</v>
      </c>
      <c r="B36" s="498" t="str">
        <f t="shared" si="5"/>
        <v>A</v>
      </c>
      <c r="C36" s="498" t="str">
        <f t="shared" si="6"/>
        <v>1</v>
      </c>
      <c r="D36" s="498" t="str">
        <f t="shared" si="7"/>
        <v>0</v>
      </c>
      <c r="E36" s="498" t="str">
        <f t="shared" si="8"/>
        <v>1</v>
      </c>
      <c r="F36" s="498" t="str">
        <f t="shared" si="9"/>
        <v>5</v>
      </c>
      <c r="G36" s="498" t="str">
        <f t="shared" si="10"/>
        <v>22</v>
      </c>
      <c r="H36" s="498"/>
      <c r="I36" s="498"/>
      <c r="J36" s="498"/>
      <c r="K36" s="498"/>
      <c r="M36" s="511"/>
      <c r="N36" s="578" t="s">
        <v>33</v>
      </c>
      <c r="O36" s="579"/>
      <c r="P36" s="578" t="s">
        <v>313</v>
      </c>
      <c r="Q36" s="579"/>
      <c r="R36" s="578" t="s">
        <v>314</v>
      </c>
      <c r="S36" s="579"/>
      <c r="T36" s="578" t="s">
        <v>313</v>
      </c>
      <c r="U36" s="579"/>
      <c r="V36" s="578" t="s">
        <v>318</v>
      </c>
      <c r="W36" s="579"/>
      <c r="X36" s="579"/>
      <c r="Y36" s="578" t="s">
        <v>321</v>
      </c>
      <c r="Z36" s="579"/>
      <c r="AA36" s="579"/>
      <c r="AB36" s="578"/>
      <c r="AC36" s="579"/>
      <c r="AD36" s="578"/>
      <c r="AE36" s="579"/>
      <c r="AF36" s="581" t="s">
        <v>44</v>
      </c>
      <c r="AG36" s="579"/>
      <c r="AH36" s="579"/>
      <c r="AI36" s="579"/>
      <c r="AJ36" s="579"/>
      <c r="AK36" s="579"/>
      <c r="AL36" s="579"/>
      <c r="AM36" s="579"/>
      <c r="AN36" s="578" t="s">
        <v>307</v>
      </c>
      <c r="AO36" s="579"/>
      <c r="AP36" s="579"/>
      <c r="AQ36" s="579"/>
      <c r="AR36" s="579"/>
      <c r="AS36" s="578" t="s">
        <v>308</v>
      </c>
      <c r="AT36" s="579"/>
      <c r="AU36" s="579"/>
      <c r="AV36" s="499" t="s">
        <v>84</v>
      </c>
      <c r="AW36" s="580" t="s">
        <v>309</v>
      </c>
      <c r="AX36" s="579"/>
      <c r="AY36" s="579"/>
      <c r="AZ36" s="579"/>
      <c r="BA36" s="579"/>
      <c r="BB36" s="579"/>
      <c r="BC36" s="500">
        <v>2013745788</v>
      </c>
      <c r="BD36" s="500">
        <v>2013745788</v>
      </c>
      <c r="BE36" s="501">
        <v>0</v>
      </c>
      <c r="BF36" s="501">
        <v>0</v>
      </c>
      <c r="BG36" s="500">
        <v>1095595089</v>
      </c>
      <c r="BH36" s="500">
        <v>918150699</v>
      </c>
      <c r="BI36" s="500">
        <v>1095595089</v>
      </c>
      <c r="BJ36" s="501">
        <v>0</v>
      </c>
      <c r="BK36" s="500">
        <v>1095595089</v>
      </c>
      <c r="BL36" s="501">
        <v>0</v>
      </c>
      <c r="BM36" s="500" t="s">
        <v>526</v>
      </c>
      <c r="BN36" s="501" t="s">
        <v>468</v>
      </c>
      <c r="BO36" s="500" t="s">
        <v>468</v>
      </c>
    </row>
    <row r="37" spans="1:67" s="488" customFormat="1" ht="14.45" hidden="1" customHeight="1">
      <c r="B37" s="491" t="str">
        <f t="shared" si="5"/>
        <v>A</v>
      </c>
      <c r="C37" s="491" t="str">
        <f t="shared" si="6"/>
        <v>1</v>
      </c>
      <c r="D37" s="491" t="str">
        <f t="shared" si="7"/>
        <v>0</v>
      </c>
      <c r="E37" s="491" t="str">
        <f t="shared" si="8"/>
        <v>1</v>
      </c>
      <c r="F37" s="491" t="str">
        <f t="shared" si="9"/>
        <v>9</v>
      </c>
      <c r="G37" s="491">
        <f t="shared" si="10"/>
        <v>0</v>
      </c>
      <c r="H37" s="491"/>
      <c r="I37" s="491"/>
      <c r="J37" s="491"/>
      <c r="K37" s="491"/>
      <c r="M37" s="510"/>
      <c r="N37" s="582" t="s">
        <v>33</v>
      </c>
      <c r="O37" s="583"/>
      <c r="P37" s="582" t="s">
        <v>313</v>
      </c>
      <c r="Q37" s="583"/>
      <c r="R37" s="582" t="s">
        <v>314</v>
      </c>
      <c r="S37" s="583"/>
      <c r="T37" s="582" t="s">
        <v>313</v>
      </c>
      <c r="U37" s="583"/>
      <c r="V37" s="582" t="s">
        <v>322</v>
      </c>
      <c r="W37" s="583"/>
      <c r="X37" s="583"/>
      <c r="Y37" s="582"/>
      <c r="Z37" s="583"/>
      <c r="AA37" s="583"/>
      <c r="AB37" s="582"/>
      <c r="AC37" s="583"/>
      <c r="AD37" s="582"/>
      <c r="AE37" s="583"/>
      <c r="AF37" s="584" t="s">
        <v>223</v>
      </c>
      <c r="AG37" s="583"/>
      <c r="AH37" s="583"/>
      <c r="AI37" s="583"/>
      <c r="AJ37" s="583"/>
      <c r="AK37" s="583"/>
      <c r="AL37" s="583"/>
      <c r="AM37" s="583"/>
      <c r="AN37" s="582" t="s">
        <v>307</v>
      </c>
      <c r="AO37" s="583"/>
      <c r="AP37" s="583"/>
      <c r="AQ37" s="583"/>
      <c r="AR37" s="583"/>
      <c r="AS37" s="582" t="s">
        <v>308</v>
      </c>
      <c r="AT37" s="583"/>
      <c r="AU37" s="583"/>
      <c r="AV37" s="481" t="s">
        <v>84</v>
      </c>
      <c r="AW37" s="585" t="s">
        <v>309</v>
      </c>
      <c r="AX37" s="583"/>
      <c r="AY37" s="583"/>
      <c r="AZ37" s="583"/>
      <c r="BA37" s="583"/>
      <c r="BB37" s="583"/>
      <c r="BC37" s="482">
        <v>572000000</v>
      </c>
      <c r="BD37" s="482">
        <v>572000000</v>
      </c>
      <c r="BE37" s="483">
        <v>0</v>
      </c>
      <c r="BF37" s="483">
        <v>0</v>
      </c>
      <c r="BG37" s="482">
        <v>293383929</v>
      </c>
      <c r="BH37" s="482">
        <v>278616071</v>
      </c>
      <c r="BI37" s="482">
        <v>293376949</v>
      </c>
      <c r="BJ37" s="482">
        <v>6980</v>
      </c>
      <c r="BK37" s="482">
        <v>293376949</v>
      </c>
      <c r="BL37" s="483">
        <v>0</v>
      </c>
      <c r="BM37" s="482" t="s">
        <v>527</v>
      </c>
      <c r="BN37" s="483" t="s">
        <v>468</v>
      </c>
      <c r="BO37" s="483" t="s">
        <v>468</v>
      </c>
    </row>
    <row r="38" spans="1:67" s="497" customFormat="1" hidden="1">
      <c r="A38" s="497" t="str">
        <f t="shared" si="12"/>
        <v>A-1-0-1-9-1-10</v>
      </c>
      <c r="B38" s="498" t="str">
        <f t="shared" si="5"/>
        <v>A</v>
      </c>
      <c r="C38" s="498" t="str">
        <f t="shared" si="6"/>
        <v>1</v>
      </c>
      <c r="D38" s="498" t="str">
        <f t="shared" si="7"/>
        <v>0</v>
      </c>
      <c r="E38" s="498" t="str">
        <f t="shared" si="8"/>
        <v>1</v>
      </c>
      <c r="F38" s="498" t="str">
        <f t="shared" si="9"/>
        <v>9</v>
      </c>
      <c r="G38" s="498" t="str">
        <f t="shared" si="10"/>
        <v>1</v>
      </c>
      <c r="H38" s="498"/>
      <c r="I38" s="498"/>
      <c r="J38" s="498"/>
      <c r="K38" s="498"/>
      <c r="M38" s="511"/>
      <c r="N38" s="578" t="s">
        <v>33</v>
      </c>
      <c r="O38" s="579"/>
      <c r="P38" s="578" t="s">
        <v>313</v>
      </c>
      <c r="Q38" s="579"/>
      <c r="R38" s="578" t="s">
        <v>314</v>
      </c>
      <c r="S38" s="579"/>
      <c r="T38" s="578" t="s">
        <v>313</v>
      </c>
      <c r="U38" s="579"/>
      <c r="V38" s="578" t="s">
        <v>322</v>
      </c>
      <c r="W38" s="579"/>
      <c r="X38" s="579"/>
      <c r="Y38" s="578" t="s">
        <v>313</v>
      </c>
      <c r="Z38" s="579"/>
      <c r="AA38" s="579"/>
      <c r="AB38" s="578"/>
      <c r="AC38" s="579"/>
      <c r="AD38" s="578"/>
      <c r="AE38" s="579"/>
      <c r="AF38" s="581" t="s">
        <v>45</v>
      </c>
      <c r="AG38" s="579"/>
      <c r="AH38" s="579"/>
      <c r="AI38" s="579"/>
      <c r="AJ38" s="579"/>
      <c r="AK38" s="579"/>
      <c r="AL38" s="579"/>
      <c r="AM38" s="579"/>
      <c r="AN38" s="578" t="s">
        <v>307</v>
      </c>
      <c r="AO38" s="579"/>
      <c r="AP38" s="579"/>
      <c r="AQ38" s="579"/>
      <c r="AR38" s="579"/>
      <c r="AS38" s="578" t="s">
        <v>308</v>
      </c>
      <c r="AT38" s="579"/>
      <c r="AU38" s="579"/>
      <c r="AV38" s="499" t="s">
        <v>84</v>
      </c>
      <c r="AW38" s="580" t="s">
        <v>309</v>
      </c>
      <c r="AX38" s="579"/>
      <c r="AY38" s="579"/>
      <c r="AZ38" s="579"/>
      <c r="BA38" s="579"/>
      <c r="BB38" s="579"/>
      <c r="BC38" s="500">
        <v>300000000</v>
      </c>
      <c r="BD38" s="500">
        <v>300000000</v>
      </c>
      <c r="BE38" s="501">
        <v>0</v>
      </c>
      <c r="BF38" s="501">
        <v>0</v>
      </c>
      <c r="BG38" s="500">
        <v>136116666</v>
      </c>
      <c r="BH38" s="500">
        <v>163883334</v>
      </c>
      <c r="BI38" s="500">
        <v>136116666</v>
      </c>
      <c r="BJ38" s="501">
        <v>0</v>
      </c>
      <c r="BK38" s="500">
        <v>136116666</v>
      </c>
      <c r="BL38" s="501">
        <v>0</v>
      </c>
      <c r="BM38" s="500" t="s">
        <v>528</v>
      </c>
      <c r="BN38" s="501" t="s">
        <v>468</v>
      </c>
      <c r="BO38" s="500" t="s">
        <v>468</v>
      </c>
    </row>
    <row r="39" spans="1:67" s="497" customFormat="1" hidden="1">
      <c r="A39" s="497" t="str">
        <f t="shared" si="12"/>
        <v>A-1-0-1-9-3-10</v>
      </c>
      <c r="B39" s="498" t="str">
        <f t="shared" si="5"/>
        <v>A</v>
      </c>
      <c r="C39" s="498" t="str">
        <f t="shared" si="6"/>
        <v>1</v>
      </c>
      <c r="D39" s="498" t="str">
        <f t="shared" si="7"/>
        <v>0</v>
      </c>
      <c r="E39" s="498" t="str">
        <f t="shared" si="8"/>
        <v>1</v>
      </c>
      <c r="F39" s="498" t="str">
        <f t="shared" si="9"/>
        <v>9</v>
      </c>
      <c r="G39" s="498" t="str">
        <f t="shared" si="10"/>
        <v>3</v>
      </c>
      <c r="H39" s="498"/>
      <c r="I39" s="498"/>
      <c r="J39" s="498"/>
      <c r="K39" s="498"/>
      <c r="M39" s="511"/>
      <c r="N39" s="578" t="s">
        <v>33</v>
      </c>
      <c r="O39" s="579"/>
      <c r="P39" s="578" t="s">
        <v>313</v>
      </c>
      <c r="Q39" s="579"/>
      <c r="R39" s="578" t="s">
        <v>314</v>
      </c>
      <c r="S39" s="579"/>
      <c r="T39" s="578" t="s">
        <v>313</v>
      </c>
      <c r="U39" s="579"/>
      <c r="V39" s="578" t="s">
        <v>322</v>
      </c>
      <c r="W39" s="579"/>
      <c r="X39" s="579"/>
      <c r="Y39" s="578" t="s">
        <v>323</v>
      </c>
      <c r="Z39" s="579"/>
      <c r="AA39" s="579"/>
      <c r="AB39" s="578"/>
      <c r="AC39" s="579"/>
      <c r="AD39" s="578"/>
      <c r="AE39" s="579"/>
      <c r="AF39" s="581" t="s">
        <v>46</v>
      </c>
      <c r="AG39" s="579"/>
      <c r="AH39" s="579"/>
      <c r="AI39" s="579"/>
      <c r="AJ39" s="579"/>
      <c r="AK39" s="579"/>
      <c r="AL39" s="579"/>
      <c r="AM39" s="579"/>
      <c r="AN39" s="578" t="s">
        <v>307</v>
      </c>
      <c r="AO39" s="579"/>
      <c r="AP39" s="579"/>
      <c r="AQ39" s="579"/>
      <c r="AR39" s="579"/>
      <c r="AS39" s="578" t="s">
        <v>308</v>
      </c>
      <c r="AT39" s="579"/>
      <c r="AU39" s="579"/>
      <c r="AV39" s="499" t="s">
        <v>84</v>
      </c>
      <c r="AW39" s="580" t="s">
        <v>309</v>
      </c>
      <c r="AX39" s="579"/>
      <c r="AY39" s="579"/>
      <c r="AZ39" s="579"/>
      <c r="BA39" s="579"/>
      <c r="BB39" s="579"/>
      <c r="BC39" s="500">
        <v>272000000</v>
      </c>
      <c r="BD39" s="500">
        <v>272000000</v>
      </c>
      <c r="BE39" s="501">
        <v>0</v>
      </c>
      <c r="BF39" s="501">
        <v>0</v>
      </c>
      <c r="BG39" s="500">
        <v>157267263</v>
      </c>
      <c r="BH39" s="500">
        <v>114732737</v>
      </c>
      <c r="BI39" s="500">
        <v>157260283</v>
      </c>
      <c r="BJ39" s="500">
        <v>6980</v>
      </c>
      <c r="BK39" s="500">
        <v>157260283</v>
      </c>
      <c r="BL39" s="501">
        <v>0</v>
      </c>
      <c r="BM39" s="500" t="s">
        <v>529</v>
      </c>
      <c r="BN39" s="501" t="s">
        <v>468</v>
      </c>
      <c r="BO39" s="500" t="s">
        <v>468</v>
      </c>
    </row>
    <row r="40" spans="1:67" s="488" customFormat="1" hidden="1">
      <c r="B40" s="491" t="str">
        <f t="shared" si="5"/>
        <v>A</v>
      </c>
      <c r="C40" s="491" t="str">
        <f t="shared" si="6"/>
        <v>1</v>
      </c>
      <c r="D40" s="491" t="str">
        <f t="shared" si="7"/>
        <v>0</v>
      </c>
      <c r="E40" s="491" t="str">
        <f t="shared" si="8"/>
        <v>2</v>
      </c>
      <c r="F40" s="491">
        <f t="shared" si="9"/>
        <v>0</v>
      </c>
      <c r="G40" s="491">
        <f t="shared" si="10"/>
        <v>0</v>
      </c>
      <c r="H40" s="491"/>
      <c r="I40" s="491"/>
      <c r="J40" s="491"/>
      <c r="K40" s="491"/>
      <c r="M40" s="510"/>
      <c r="N40" s="582" t="s">
        <v>33</v>
      </c>
      <c r="O40" s="583"/>
      <c r="P40" s="582" t="s">
        <v>313</v>
      </c>
      <c r="Q40" s="583"/>
      <c r="R40" s="582" t="s">
        <v>314</v>
      </c>
      <c r="S40" s="583"/>
      <c r="T40" s="582" t="s">
        <v>316</v>
      </c>
      <c r="U40" s="583"/>
      <c r="V40" s="582"/>
      <c r="W40" s="583"/>
      <c r="X40" s="583"/>
      <c r="Y40" s="582"/>
      <c r="Z40" s="583"/>
      <c r="AA40" s="583"/>
      <c r="AB40" s="582"/>
      <c r="AC40" s="583"/>
      <c r="AD40" s="582"/>
      <c r="AE40" s="583"/>
      <c r="AF40" s="584" t="s">
        <v>226</v>
      </c>
      <c r="AG40" s="583"/>
      <c r="AH40" s="583"/>
      <c r="AI40" s="583"/>
      <c r="AJ40" s="583"/>
      <c r="AK40" s="583"/>
      <c r="AL40" s="583"/>
      <c r="AM40" s="583"/>
      <c r="AN40" s="582" t="s">
        <v>307</v>
      </c>
      <c r="AO40" s="583"/>
      <c r="AP40" s="583"/>
      <c r="AQ40" s="583"/>
      <c r="AR40" s="583"/>
      <c r="AS40" s="582" t="s">
        <v>308</v>
      </c>
      <c r="AT40" s="583"/>
      <c r="AU40" s="583"/>
      <c r="AV40" s="481" t="s">
        <v>84</v>
      </c>
      <c r="AW40" s="585" t="s">
        <v>309</v>
      </c>
      <c r="AX40" s="583"/>
      <c r="AY40" s="583"/>
      <c r="AZ40" s="583"/>
      <c r="BA40" s="583"/>
      <c r="BB40" s="583"/>
      <c r="BC40" s="482">
        <v>2620100000</v>
      </c>
      <c r="BD40" s="482">
        <v>2549102429</v>
      </c>
      <c r="BE40" s="482">
        <v>70997571</v>
      </c>
      <c r="BF40" s="483">
        <v>0</v>
      </c>
      <c r="BG40" s="482">
        <v>2350381360</v>
      </c>
      <c r="BH40" s="482">
        <v>198721069</v>
      </c>
      <c r="BI40" s="482">
        <v>650186934</v>
      </c>
      <c r="BJ40" s="482">
        <v>1700194426</v>
      </c>
      <c r="BK40" s="482">
        <v>637251174</v>
      </c>
      <c r="BL40" s="482">
        <v>12935760</v>
      </c>
      <c r="BM40" s="482" t="s">
        <v>530</v>
      </c>
      <c r="BN40" s="483" t="s">
        <v>468</v>
      </c>
      <c r="BO40" s="483" t="s">
        <v>468</v>
      </c>
    </row>
    <row r="41" spans="1:67" s="497" customFormat="1" hidden="1">
      <c r="A41" s="497" t="str">
        <f t="shared" si="12"/>
        <v>A-1-0-2-12-0-10</v>
      </c>
      <c r="B41" s="498" t="str">
        <f t="shared" si="5"/>
        <v>A</v>
      </c>
      <c r="C41" s="498" t="str">
        <f t="shared" si="6"/>
        <v>1</v>
      </c>
      <c r="D41" s="498" t="str">
        <f t="shared" si="7"/>
        <v>0</v>
      </c>
      <c r="E41" s="498" t="str">
        <f t="shared" si="8"/>
        <v>2</v>
      </c>
      <c r="F41" s="498" t="str">
        <f t="shared" si="9"/>
        <v>12</v>
      </c>
      <c r="G41" s="498">
        <f t="shared" si="10"/>
        <v>0</v>
      </c>
      <c r="H41" s="498"/>
      <c r="I41" s="498"/>
      <c r="J41" s="498"/>
      <c r="K41" s="498"/>
      <c r="M41" s="511"/>
      <c r="N41" s="578" t="s">
        <v>33</v>
      </c>
      <c r="O41" s="579"/>
      <c r="P41" s="578" t="s">
        <v>313</v>
      </c>
      <c r="Q41" s="579"/>
      <c r="R41" s="578" t="s">
        <v>314</v>
      </c>
      <c r="S41" s="579"/>
      <c r="T41" s="578" t="s">
        <v>316</v>
      </c>
      <c r="U41" s="579"/>
      <c r="V41" s="578" t="s">
        <v>324</v>
      </c>
      <c r="W41" s="579"/>
      <c r="X41" s="579"/>
      <c r="Y41" s="578"/>
      <c r="Z41" s="579"/>
      <c r="AA41" s="579"/>
      <c r="AB41" s="578"/>
      <c r="AC41" s="579"/>
      <c r="AD41" s="578"/>
      <c r="AE41" s="579"/>
      <c r="AF41" s="581" t="s">
        <v>47</v>
      </c>
      <c r="AG41" s="579"/>
      <c r="AH41" s="579"/>
      <c r="AI41" s="579"/>
      <c r="AJ41" s="579"/>
      <c r="AK41" s="579"/>
      <c r="AL41" s="579"/>
      <c r="AM41" s="579"/>
      <c r="AN41" s="578" t="s">
        <v>307</v>
      </c>
      <c r="AO41" s="579"/>
      <c r="AP41" s="579"/>
      <c r="AQ41" s="579"/>
      <c r="AR41" s="579"/>
      <c r="AS41" s="578" t="s">
        <v>308</v>
      </c>
      <c r="AT41" s="579"/>
      <c r="AU41" s="579"/>
      <c r="AV41" s="499" t="s">
        <v>84</v>
      </c>
      <c r="AW41" s="580" t="s">
        <v>309</v>
      </c>
      <c r="AX41" s="579"/>
      <c r="AY41" s="579"/>
      <c r="AZ41" s="579"/>
      <c r="BA41" s="579"/>
      <c r="BB41" s="579"/>
      <c r="BC41" s="500">
        <v>2620100000</v>
      </c>
      <c r="BD41" s="500">
        <v>2549102429</v>
      </c>
      <c r="BE41" s="500">
        <v>70997571</v>
      </c>
      <c r="BF41" s="501">
        <v>0</v>
      </c>
      <c r="BG41" s="500">
        <v>2350381360</v>
      </c>
      <c r="BH41" s="500">
        <v>198721069</v>
      </c>
      <c r="BI41" s="500">
        <v>650186934</v>
      </c>
      <c r="BJ41" s="500">
        <v>1700194426</v>
      </c>
      <c r="BK41" s="500">
        <v>637251174</v>
      </c>
      <c r="BL41" s="500">
        <v>12935760</v>
      </c>
      <c r="BM41" s="500" t="s">
        <v>530</v>
      </c>
      <c r="BN41" s="501" t="s">
        <v>468</v>
      </c>
      <c r="BO41" s="500" t="s">
        <v>468</v>
      </c>
    </row>
    <row r="42" spans="1:67" s="488" customFormat="1" ht="14.45" hidden="1" customHeight="1">
      <c r="B42" s="491" t="str">
        <f t="shared" si="5"/>
        <v>A</v>
      </c>
      <c r="C42" s="491" t="str">
        <f t="shared" si="6"/>
        <v>1</v>
      </c>
      <c r="D42" s="491" t="str">
        <f t="shared" si="7"/>
        <v>0</v>
      </c>
      <c r="E42" s="491" t="str">
        <f t="shared" si="8"/>
        <v>5</v>
      </c>
      <c r="F42" s="491">
        <f t="shared" si="9"/>
        <v>0</v>
      </c>
      <c r="G42" s="491">
        <f t="shared" si="10"/>
        <v>0</v>
      </c>
      <c r="H42" s="491"/>
      <c r="I42" s="491"/>
      <c r="J42" s="491"/>
      <c r="K42" s="491"/>
      <c r="M42" s="510"/>
      <c r="N42" s="582" t="s">
        <v>33</v>
      </c>
      <c r="O42" s="583"/>
      <c r="P42" s="582" t="s">
        <v>313</v>
      </c>
      <c r="Q42" s="583"/>
      <c r="R42" s="582" t="s">
        <v>314</v>
      </c>
      <c r="S42" s="583"/>
      <c r="T42" s="582" t="s">
        <v>318</v>
      </c>
      <c r="U42" s="583"/>
      <c r="V42" s="582"/>
      <c r="W42" s="583"/>
      <c r="X42" s="583"/>
      <c r="Y42" s="582"/>
      <c r="Z42" s="583"/>
      <c r="AA42" s="583"/>
      <c r="AB42" s="582"/>
      <c r="AC42" s="583"/>
      <c r="AD42" s="582"/>
      <c r="AE42" s="583"/>
      <c r="AF42" s="584" t="s">
        <v>228</v>
      </c>
      <c r="AG42" s="583"/>
      <c r="AH42" s="583"/>
      <c r="AI42" s="583"/>
      <c r="AJ42" s="583"/>
      <c r="AK42" s="583"/>
      <c r="AL42" s="583"/>
      <c r="AM42" s="583"/>
      <c r="AN42" s="582" t="s">
        <v>307</v>
      </c>
      <c r="AO42" s="583"/>
      <c r="AP42" s="583"/>
      <c r="AQ42" s="583"/>
      <c r="AR42" s="583"/>
      <c r="AS42" s="582" t="s">
        <v>308</v>
      </c>
      <c r="AT42" s="583"/>
      <c r="AU42" s="583"/>
      <c r="AV42" s="481" t="s">
        <v>84</v>
      </c>
      <c r="AW42" s="585" t="s">
        <v>309</v>
      </c>
      <c r="AX42" s="583"/>
      <c r="AY42" s="583"/>
      <c r="AZ42" s="583"/>
      <c r="BA42" s="583"/>
      <c r="BB42" s="583"/>
      <c r="BC42" s="482">
        <v>35057916667</v>
      </c>
      <c r="BD42" s="482">
        <v>35057916667</v>
      </c>
      <c r="BE42" s="483">
        <v>0</v>
      </c>
      <c r="BF42" s="483">
        <v>0</v>
      </c>
      <c r="BG42" s="482">
        <v>18699780097</v>
      </c>
      <c r="BH42" s="482">
        <v>16358136570</v>
      </c>
      <c r="BI42" s="482">
        <v>18699780097</v>
      </c>
      <c r="BJ42" s="483">
        <v>0</v>
      </c>
      <c r="BK42" s="482">
        <v>18699780097</v>
      </c>
      <c r="BL42" s="483">
        <v>0</v>
      </c>
      <c r="BM42" s="482" t="s">
        <v>531</v>
      </c>
      <c r="BN42" s="482" t="s">
        <v>498</v>
      </c>
      <c r="BO42" s="482" t="s">
        <v>532</v>
      </c>
    </row>
    <row r="43" spans="1:67" s="488" customFormat="1" ht="14.45" hidden="1" customHeight="1">
      <c r="B43" s="491" t="str">
        <f t="shared" si="5"/>
        <v>A</v>
      </c>
      <c r="C43" s="491" t="str">
        <f t="shared" si="6"/>
        <v>1</v>
      </c>
      <c r="D43" s="491" t="str">
        <f t="shared" si="7"/>
        <v>0</v>
      </c>
      <c r="E43" s="491" t="str">
        <f t="shared" si="8"/>
        <v>5</v>
      </c>
      <c r="F43" s="491" t="str">
        <f t="shared" si="9"/>
        <v>1</v>
      </c>
      <c r="G43" s="491">
        <f t="shared" si="10"/>
        <v>0</v>
      </c>
      <c r="H43" s="491"/>
      <c r="I43" s="491"/>
      <c r="J43" s="491"/>
      <c r="K43" s="491"/>
      <c r="M43" s="510"/>
      <c r="N43" s="582" t="s">
        <v>33</v>
      </c>
      <c r="O43" s="583"/>
      <c r="P43" s="582" t="s">
        <v>313</v>
      </c>
      <c r="Q43" s="583"/>
      <c r="R43" s="582" t="s">
        <v>314</v>
      </c>
      <c r="S43" s="583"/>
      <c r="T43" s="582" t="s">
        <v>318</v>
      </c>
      <c r="U43" s="583"/>
      <c r="V43" s="582" t="s">
        <v>313</v>
      </c>
      <c r="W43" s="583"/>
      <c r="X43" s="583"/>
      <c r="Y43" s="582"/>
      <c r="Z43" s="583"/>
      <c r="AA43" s="583"/>
      <c r="AB43" s="582"/>
      <c r="AC43" s="583"/>
      <c r="AD43" s="582"/>
      <c r="AE43" s="583"/>
      <c r="AF43" s="584" t="s">
        <v>230</v>
      </c>
      <c r="AG43" s="583"/>
      <c r="AH43" s="583"/>
      <c r="AI43" s="583"/>
      <c r="AJ43" s="583"/>
      <c r="AK43" s="583"/>
      <c r="AL43" s="583"/>
      <c r="AM43" s="583"/>
      <c r="AN43" s="582" t="s">
        <v>307</v>
      </c>
      <c r="AO43" s="583"/>
      <c r="AP43" s="583"/>
      <c r="AQ43" s="583"/>
      <c r="AR43" s="583"/>
      <c r="AS43" s="582" t="s">
        <v>308</v>
      </c>
      <c r="AT43" s="583"/>
      <c r="AU43" s="583"/>
      <c r="AV43" s="481" t="s">
        <v>84</v>
      </c>
      <c r="AW43" s="585" t="s">
        <v>309</v>
      </c>
      <c r="AX43" s="583"/>
      <c r="AY43" s="583"/>
      <c r="AZ43" s="583"/>
      <c r="BA43" s="583"/>
      <c r="BB43" s="583"/>
      <c r="BC43" s="482">
        <v>17935538469</v>
      </c>
      <c r="BD43" s="482">
        <v>17935538469</v>
      </c>
      <c r="BE43" s="483">
        <v>0</v>
      </c>
      <c r="BF43" s="483">
        <v>0</v>
      </c>
      <c r="BG43" s="482">
        <v>9373052503</v>
      </c>
      <c r="BH43" s="482">
        <v>8562485966</v>
      </c>
      <c r="BI43" s="482">
        <v>9373052503</v>
      </c>
      <c r="BJ43" s="483">
        <v>0</v>
      </c>
      <c r="BK43" s="482">
        <v>9373052503</v>
      </c>
      <c r="BL43" s="483">
        <v>0</v>
      </c>
      <c r="BM43" s="482" t="s">
        <v>533</v>
      </c>
      <c r="BN43" s="482" t="s">
        <v>534</v>
      </c>
      <c r="BO43" s="482" t="s">
        <v>535</v>
      </c>
    </row>
    <row r="44" spans="1:67" s="497" customFormat="1" hidden="1">
      <c r="A44" s="497" t="str">
        <f t="shared" ref="A44:A48" si="13">+B44&amp;"-"&amp;C44&amp;"-"&amp;D44&amp;"-"&amp;E44&amp;"-"&amp;F44&amp;"-"&amp;G44&amp;"-"&amp;AV44</f>
        <v>A-1-0-5-1-1-10</v>
      </c>
      <c r="B44" s="498" t="str">
        <f t="shared" si="5"/>
        <v>A</v>
      </c>
      <c r="C44" s="498" t="str">
        <f t="shared" si="6"/>
        <v>1</v>
      </c>
      <c r="D44" s="498" t="str">
        <f t="shared" si="7"/>
        <v>0</v>
      </c>
      <c r="E44" s="498" t="str">
        <f t="shared" si="8"/>
        <v>5</v>
      </c>
      <c r="F44" s="498" t="str">
        <f t="shared" si="9"/>
        <v>1</v>
      </c>
      <c r="G44" s="498" t="str">
        <f t="shared" si="10"/>
        <v>1</v>
      </c>
      <c r="H44" s="498"/>
      <c r="I44" s="498"/>
      <c r="J44" s="498"/>
      <c r="K44" s="498"/>
      <c r="M44" s="511"/>
      <c r="N44" s="578" t="s">
        <v>33</v>
      </c>
      <c r="O44" s="579"/>
      <c r="P44" s="578" t="s">
        <v>313</v>
      </c>
      <c r="Q44" s="579"/>
      <c r="R44" s="578" t="s">
        <v>314</v>
      </c>
      <c r="S44" s="579"/>
      <c r="T44" s="578" t="s">
        <v>318</v>
      </c>
      <c r="U44" s="579"/>
      <c r="V44" s="578" t="s">
        <v>313</v>
      </c>
      <c r="W44" s="579"/>
      <c r="X44" s="579"/>
      <c r="Y44" s="578" t="s">
        <v>313</v>
      </c>
      <c r="Z44" s="579"/>
      <c r="AA44" s="579"/>
      <c r="AB44" s="578"/>
      <c r="AC44" s="579"/>
      <c r="AD44" s="578"/>
      <c r="AE44" s="579"/>
      <c r="AF44" s="581" t="s">
        <v>48</v>
      </c>
      <c r="AG44" s="579"/>
      <c r="AH44" s="579"/>
      <c r="AI44" s="579"/>
      <c r="AJ44" s="579"/>
      <c r="AK44" s="579"/>
      <c r="AL44" s="579"/>
      <c r="AM44" s="579"/>
      <c r="AN44" s="578" t="s">
        <v>307</v>
      </c>
      <c r="AO44" s="579"/>
      <c r="AP44" s="579"/>
      <c r="AQ44" s="579"/>
      <c r="AR44" s="579"/>
      <c r="AS44" s="578" t="s">
        <v>308</v>
      </c>
      <c r="AT44" s="579"/>
      <c r="AU44" s="579"/>
      <c r="AV44" s="499" t="s">
        <v>84</v>
      </c>
      <c r="AW44" s="580" t="s">
        <v>309</v>
      </c>
      <c r="AX44" s="579"/>
      <c r="AY44" s="579"/>
      <c r="AZ44" s="579"/>
      <c r="BA44" s="579"/>
      <c r="BB44" s="579"/>
      <c r="BC44" s="500">
        <v>3486406531</v>
      </c>
      <c r="BD44" s="500">
        <v>3486406531</v>
      </c>
      <c r="BE44" s="501">
        <v>0</v>
      </c>
      <c r="BF44" s="501">
        <v>0</v>
      </c>
      <c r="BG44" s="500">
        <v>2037324045</v>
      </c>
      <c r="BH44" s="500">
        <v>1449082486</v>
      </c>
      <c r="BI44" s="500">
        <v>2037324045</v>
      </c>
      <c r="BJ44" s="501">
        <v>0</v>
      </c>
      <c r="BK44" s="500">
        <v>2037324045</v>
      </c>
      <c r="BL44" s="501">
        <v>0</v>
      </c>
      <c r="BM44" s="500" t="s">
        <v>536</v>
      </c>
      <c r="BN44" s="501" t="s">
        <v>537</v>
      </c>
      <c r="BO44" s="500" t="s">
        <v>538</v>
      </c>
    </row>
    <row r="45" spans="1:67" s="497" customFormat="1" hidden="1">
      <c r="A45" s="497" t="str">
        <f t="shared" si="13"/>
        <v>A-1-0-5-1-2-10</v>
      </c>
      <c r="B45" s="498" t="str">
        <f t="shared" si="5"/>
        <v>A</v>
      </c>
      <c r="C45" s="498" t="str">
        <f t="shared" si="6"/>
        <v>1</v>
      </c>
      <c r="D45" s="498" t="str">
        <f t="shared" si="7"/>
        <v>0</v>
      </c>
      <c r="E45" s="498" t="str">
        <f t="shared" si="8"/>
        <v>5</v>
      </c>
      <c r="F45" s="498" t="str">
        <f t="shared" si="9"/>
        <v>1</v>
      </c>
      <c r="G45" s="498" t="str">
        <f t="shared" si="10"/>
        <v>2</v>
      </c>
      <c r="H45" s="498"/>
      <c r="I45" s="498"/>
      <c r="J45" s="498"/>
      <c r="K45" s="498"/>
      <c r="M45" s="511"/>
      <c r="N45" s="578" t="s">
        <v>33</v>
      </c>
      <c r="O45" s="579"/>
      <c r="P45" s="578" t="s">
        <v>313</v>
      </c>
      <c r="Q45" s="579"/>
      <c r="R45" s="578" t="s">
        <v>314</v>
      </c>
      <c r="S45" s="579"/>
      <c r="T45" s="578" t="s">
        <v>318</v>
      </c>
      <c r="U45" s="579"/>
      <c r="V45" s="578" t="s">
        <v>313</v>
      </c>
      <c r="W45" s="579"/>
      <c r="X45" s="579"/>
      <c r="Y45" s="578" t="s">
        <v>316</v>
      </c>
      <c r="Z45" s="579"/>
      <c r="AA45" s="579"/>
      <c r="AB45" s="578"/>
      <c r="AC45" s="579"/>
      <c r="AD45" s="578"/>
      <c r="AE45" s="579"/>
      <c r="AF45" s="581" t="s">
        <v>49</v>
      </c>
      <c r="AG45" s="579"/>
      <c r="AH45" s="579"/>
      <c r="AI45" s="579"/>
      <c r="AJ45" s="579"/>
      <c r="AK45" s="579"/>
      <c r="AL45" s="579"/>
      <c r="AM45" s="579"/>
      <c r="AN45" s="578" t="s">
        <v>307</v>
      </c>
      <c r="AO45" s="579"/>
      <c r="AP45" s="579"/>
      <c r="AQ45" s="579"/>
      <c r="AR45" s="579"/>
      <c r="AS45" s="578" t="s">
        <v>308</v>
      </c>
      <c r="AT45" s="579"/>
      <c r="AU45" s="579"/>
      <c r="AV45" s="499" t="s">
        <v>84</v>
      </c>
      <c r="AW45" s="580" t="s">
        <v>309</v>
      </c>
      <c r="AX45" s="579"/>
      <c r="AY45" s="579"/>
      <c r="AZ45" s="579"/>
      <c r="BA45" s="579"/>
      <c r="BB45" s="579"/>
      <c r="BC45" s="500">
        <v>1530182979</v>
      </c>
      <c r="BD45" s="500">
        <v>1530182979</v>
      </c>
      <c r="BE45" s="501">
        <v>0</v>
      </c>
      <c r="BF45" s="501">
        <v>0</v>
      </c>
      <c r="BG45" s="500">
        <v>28968329</v>
      </c>
      <c r="BH45" s="500">
        <v>1501214650</v>
      </c>
      <c r="BI45" s="500">
        <v>28968329</v>
      </c>
      <c r="BJ45" s="501">
        <v>0</v>
      </c>
      <c r="BK45" s="500">
        <v>28968329</v>
      </c>
      <c r="BL45" s="501">
        <v>0</v>
      </c>
      <c r="BM45" s="500" t="s">
        <v>539</v>
      </c>
      <c r="BN45" s="501" t="s">
        <v>468</v>
      </c>
      <c r="BO45" s="500" t="s">
        <v>468</v>
      </c>
    </row>
    <row r="46" spans="1:67" s="497" customFormat="1" hidden="1">
      <c r="A46" s="497" t="str">
        <f t="shared" si="13"/>
        <v>A-1-0-5-1-3-10</v>
      </c>
      <c r="B46" s="498" t="str">
        <f t="shared" si="5"/>
        <v>A</v>
      </c>
      <c r="C46" s="498" t="str">
        <f t="shared" si="6"/>
        <v>1</v>
      </c>
      <c r="D46" s="498" t="str">
        <f t="shared" si="7"/>
        <v>0</v>
      </c>
      <c r="E46" s="498" t="str">
        <f t="shared" si="8"/>
        <v>5</v>
      </c>
      <c r="F46" s="498" t="str">
        <f t="shared" si="9"/>
        <v>1</v>
      </c>
      <c r="G46" s="498" t="str">
        <f t="shared" si="10"/>
        <v>3</v>
      </c>
      <c r="H46" s="498"/>
      <c r="I46" s="498"/>
      <c r="J46" s="498"/>
      <c r="K46" s="498"/>
      <c r="M46" s="511"/>
      <c r="N46" s="578" t="s">
        <v>33</v>
      </c>
      <c r="O46" s="579"/>
      <c r="P46" s="578" t="s">
        <v>313</v>
      </c>
      <c r="Q46" s="579"/>
      <c r="R46" s="578" t="s">
        <v>314</v>
      </c>
      <c r="S46" s="579"/>
      <c r="T46" s="578" t="s">
        <v>318</v>
      </c>
      <c r="U46" s="579"/>
      <c r="V46" s="578" t="s">
        <v>313</v>
      </c>
      <c r="W46" s="579"/>
      <c r="X46" s="579"/>
      <c r="Y46" s="578" t="s">
        <v>323</v>
      </c>
      <c r="Z46" s="579"/>
      <c r="AA46" s="579"/>
      <c r="AB46" s="578"/>
      <c r="AC46" s="579"/>
      <c r="AD46" s="578"/>
      <c r="AE46" s="579"/>
      <c r="AF46" s="581" t="s">
        <v>50</v>
      </c>
      <c r="AG46" s="579"/>
      <c r="AH46" s="579"/>
      <c r="AI46" s="579"/>
      <c r="AJ46" s="579"/>
      <c r="AK46" s="579"/>
      <c r="AL46" s="579"/>
      <c r="AM46" s="579"/>
      <c r="AN46" s="578" t="s">
        <v>307</v>
      </c>
      <c r="AO46" s="579"/>
      <c r="AP46" s="579"/>
      <c r="AQ46" s="579"/>
      <c r="AR46" s="579"/>
      <c r="AS46" s="578" t="s">
        <v>308</v>
      </c>
      <c r="AT46" s="579"/>
      <c r="AU46" s="579"/>
      <c r="AV46" s="499" t="s">
        <v>84</v>
      </c>
      <c r="AW46" s="580" t="s">
        <v>309</v>
      </c>
      <c r="AX46" s="579"/>
      <c r="AY46" s="579"/>
      <c r="AZ46" s="579"/>
      <c r="BA46" s="579"/>
      <c r="BB46" s="579"/>
      <c r="BC46" s="500">
        <v>4451871042</v>
      </c>
      <c r="BD46" s="500">
        <v>4451871042</v>
      </c>
      <c r="BE46" s="501">
        <v>0</v>
      </c>
      <c r="BF46" s="501">
        <v>0</v>
      </c>
      <c r="BG46" s="500">
        <v>2537399576</v>
      </c>
      <c r="BH46" s="500">
        <v>1914471466</v>
      </c>
      <c r="BI46" s="500">
        <v>2537399576</v>
      </c>
      <c r="BJ46" s="501">
        <v>0</v>
      </c>
      <c r="BK46" s="500">
        <v>2537399576</v>
      </c>
      <c r="BL46" s="501">
        <v>0</v>
      </c>
      <c r="BM46" s="500" t="s">
        <v>540</v>
      </c>
      <c r="BN46" s="501" t="s">
        <v>541</v>
      </c>
      <c r="BO46" s="500" t="s">
        <v>542</v>
      </c>
    </row>
    <row r="47" spans="1:67" s="497" customFormat="1" hidden="1">
      <c r="A47" s="497" t="str">
        <f t="shared" si="13"/>
        <v>A-1-0-5-1-4-10</v>
      </c>
      <c r="B47" s="498" t="str">
        <f t="shared" si="5"/>
        <v>A</v>
      </c>
      <c r="C47" s="498" t="str">
        <f t="shared" si="6"/>
        <v>1</v>
      </c>
      <c r="D47" s="498" t="str">
        <f t="shared" si="7"/>
        <v>0</v>
      </c>
      <c r="E47" s="498" t="str">
        <f t="shared" si="8"/>
        <v>5</v>
      </c>
      <c r="F47" s="498" t="str">
        <f t="shared" si="9"/>
        <v>1</v>
      </c>
      <c r="G47" s="498" t="str">
        <f t="shared" si="10"/>
        <v>4</v>
      </c>
      <c r="H47" s="498"/>
      <c r="I47" s="498"/>
      <c r="J47" s="498"/>
      <c r="K47" s="498"/>
      <c r="M47" s="511"/>
      <c r="N47" s="578" t="s">
        <v>33</v>
      </c>
      <c r="O47" s="579"/>
      <c r="P47" s="578" t="s">
        <v>313</v>
      </c>
      <c r="Q47" s="579"/>
      <c r="R47" s="578" t="s">
        <v>314</v>
      </c>
      <c r="S47" s="579"/>
      <c r="T47" s="578" t="s">
        <v>318</v>
      </c>
      <c r="U47" s="579"/>
      <c r="V47" s="578" t="s">
        <v>313</v>
      </c>
      <c r="W47" s="579"/>
      <c r="X47" s="579"/>
      <c r="Y47" s="578" t="s">
        <v>317</v>
      </c>
      <c r="Z47" s="579"/>
      <c r="AA47" s="579"/>
      <c r="AB47" s="578"/>
      <c r="AC47" s="579"/>
      <c r="AD47" s="578"/>
      <c r="AE47" s="579"/>
      <c r="AF47" s="581" t="s">
        <v>51</v>
      </c>
      <c r="AG47" s="579"/>
      <c r="AH47" s="579"/>
      <c r="AI47" s="579"/>
      <c r="AJ47" s="579"/>
      <c r="AK47" s="579"/>
      <c r="AL47" s="579"/>
      <c r="AM47" s="579"/>
      <c r="AN47" s="578" t="s">
        <v>307</v>
      </c>
      <c r="AO47" s="579"/>
      <c r="AP47" s="579"/>
      <c r="AQ47" s="579"/>
      <c r="AR47" s="579"/>
      <c r="AS47" s="578" t="s">
        <v>308</v>
      </c>
      <c r="AT47" s="579"/>
      <c r="AU47" s="579"/>
      <c r="AV47" s="499" t="s">
        <v>84</v>
      </c>
      <c r="AW47" s="580" t="s">
        <v>309</v>
      </c>
      <c r="AX47" s="579"/>
      <c r="AY47" s="579"/>
      <c r="AZ47" s="579"/>
      <c r="BA47" s="579"/>
      <c r="BB47" s="579"/>
      <c r="BC47" s="500">
        <v>7532131228</v>
      </c>
      <c r="BD47" s="500">
        <v>7532131228</v>
      </c>
      <c r="BE47" s="501">
        <v>0</v>
      </c>
      <c r="BF47" s="501">
        <v>0</v>
      </c>
      <c r="BG47" s="500">
        <v>4219564478</v>
      </c>
      <c r="BH47" s="500">
        <v>3312566750</v>
      </c>
      <c r="BI47" s="500">
        <v>4219564478</v>
      </c>
      <c r="BJ47" s="501">
        <v>0</v>
      </c>
      <c r="BK47" s="500">
        <v>4219564478</v>
      </c>
      <c r="BL47" s="501">
        <v>0</v>
      </c>
      <c r="BM47" s="500" t="s">
        <v>543</v>
      </c>
      <c r="BN47" s="501" t="s">
        <v>544</v>
      </c>
      <c r="BO47" s="500" t="s">
        <v>545</v>
      </c>
    </row>
    <row r="48" spans="1:67" s="497" customFormat="1" hidden="1">
      <c r="A48" s="497" t="str">
        <f t="shared" si="13"/>
        <v>A-1-0-5-1-5-10</v>
      </c>
      <c r="B48" s="498" t="str">
        <f t="shared" si="5"/>
        <v>A</v>
      </c>
      <c r="C48" s="498" t="str">
        <f t="shared" si="6"/>
        <v>1</v>
      </c>
      <c r="D48" s="498" t="str">
        <f t="shared" si="7"/>
        <v>0</v>
      </c>
      <c r="E48" s="498" t="str">
        <f t="shared" si="8"/>
        <v>5</v>
      </c>
      <c r="F48" s="498" t="str">
        <f t="shared" si="9"/>
        <v>1</v>
      </c>
      <c r="G48" s="498" t="str">
        <f t="shared" si="10"/>
        <v>5</v>
      </c>
      <c r="H48" s="498"/>
      <c r="I48" s="498"/>
      <c r="J48" s="498"/>
      <c r="K48" s="498"/>
      <c r="M48" s="511"/>
      <c r="N48" s="578" t="s">
        <v>33</v>
      </c>
      <c r="O48" s="579"/>
      <c r="P48" s="578" t="s">
        <v>313</v>
      </c>
      <c r="Q48" s="579"/>
      <c r="R48" s="578" t="s">
        <v>314</v>
      </c>
      <c r="S48" s="579"/>
      <c r="T48" s="578" t="s">
        <v>318</v>
      </c>
      <c r="U48" s="579"/>
      <c r="V48" s="578" t="s">
        <v>313</v>
      </c>
      <c r="W48" s="579"/>
      <c r="X48" s="579"/>
      <c r="Y48" s="578" t="s">
        <v>318</v>
      </c>
      <c r="Z48" s="579"/>
      <c r="AA48" s="579"/>
      <c r="AB48" s="578"/>
      <c r="AC48" s="579"/>
      <c r="AD48" s="578"/>
      <c r="AE48" s="579"/>
      <c r="AF48" s="581" t="s">
        <v>52</v>
      </c>
      <c r="AG48" s="579"/>
      <c r="AH48" s="579"/>
      <c r="AI48" s="579"/>
      <c r="AJ48" s="579"/>
      <c r="AK48" s="579"/>
      <c r="AL48" s="579"/>
      <c r="AM48" s="579"/>
      <c r="AN48" s="578" t="s">
        <v>307</v>
      </c>
      <c r="AO48" s="579"/>
      <c r="AP48" s="579"/>
      <c r="AQ48" s="579"/>
      <c r="AR48" s="579"/>
      <c r="AS48" s="578" t="s">
        <v>308</v>
      </c>
      <c r="AT48" s="579"/>
      <c r="AU48" s="579"/>
      <c r="AV48" s="499" t="s">
        <v>84</v>
      </c>
      <c r="AW48" s="580" t="s">
        <v>309</v>
      </c>
      <c r="AX48" s="579"/>
      <c r="AY48" s="579"/>
      <c r="AZ48" s="579"/>
      <c r="BA48" s="579"/>
      <c r="BB48" s="579"/>
      <c r="BC48" s="500">
        <v>934946689</v>
      </c>
      <c r="BD48" s="500">
        <v>934946689</v>
      </c>
      <c r="BE48" s="501">
        <v>0</v>
      </c>
      <c r="BF48" s="501">
        <v>0</v>
      </c>
      <c r="BG48" s="500">
        <v>549796075</v>
      </c>
      <c r="BH48" s="500">
        <v>385150614</v>
      </c>
      <c r="BI48" s="500">
        <v>549796075</v>
      </c>
      <c r="BJ48" s="501">
        <v>0</v>
      </c>
      <c r="BK48" s="500">
        <v>549796075</v>
      </c>
      <c r="BL48" s="501">
        <v>0</v>
      </c>
      <c r="BM48" s="500" t="s">
        <v>546</v>
      </c>
      <c r="BN48" s="501" t="s">
        <v>547</v>
      </c>
      <c r="BO48" s="500" t="s">
        <v>468</v>
      </c>
    </row>
    <row r="49" spans="1:67" s="488" customFormat="1" ht="14.45" hidden="1" customHeight="1">
      <c r="B49" s="491" t="str">
        <f t="shared" si="5"/>
        <v>A</v>
      </c>
      <c r="C49" s="491" t="str">
        <f t="shared" si="6"/>
        <v>1</v>
      </c>
      <c r="D49" s="491" t="str">
        <f t="shared" si="7"/>
        <v>0</v>
      </c>
      <c r="E49" s="491" t="str">
        <f t="shared" si="8"/>
        <v>5</v>
      </c>
      <c r="F49" s="491" t="str">
        <f t="shared" si="9"/>
        <v>2</v>
      </c>
      <c r="G49" s="491">
        <f t="shared" si="10"/>
        <v>0</v>
      </c>
      <c r="H49" s="491"/>
      <c r="I49" s="491"/>
      <c r="J49" s="491"/>
      <c r="K49" s="491"/>
      <c r="M49" s="510"/>
      <c r="N49" s="582" t="s">
        <v>33</v>
      </c>
      <c r="O49" s="583"/>
      <c r="P49" s="582" t="s">
        <v>313</v>
      </c>
      <c r="Q49" s="583"/>
      <c r="R49" s="582" t="s">
        <v>314</v>
      </c>
      <c r="S49" s="583"/>
      <c r="T49" s="582" t="s">
        <v>318</v>
      </c>
      <c r="U49" s="583"/>
      <c r="V49" s="582" t="s">
        <v>316</v>
      </c>
      <c r="W49" s="583"/>
      <c r="X49" s="583"/>
      <c r="Y49" s="582"/>
      <c r="Z49" s="583"/>
      <c r="AA49" s="583"/>
      <c r="AB49" s="582"/>
      <c r="AC49" s="583"/>
      <c r="AD49" s="582"/>
      <c r="AE49" s="583"/>
      <c r="AF49" s="584" t="s">
        <v>325</v>
      </c>
      <c r="AG49" s="583"/>
      <c r="AH49" s="583"/>
      <c r="AI49" s="583"/>
      <c r="AJ49" s="583"/>
      <c r="AK49" s="583"/>
      <c r="AL49" s="583"/>
      <c r="AM49" s="583"/>
      <c r="AN49" s="582" t="s">
        <v>307</v>
      </c>
      <c r="AO49" s="583"/>
      <c r="AP49" s="583"/>
      <c r="AQ49" s="583"/>
      <c r="AR49" s="583"/>
      <c r="AS49" s="582" t="s">
        <v>308</v>
      </c>
      <c r="AT49" s="583"/>
      <c r="AU49" s="583"/>
      <c r="AV49" s="481" t="s">
        <v>84</v>
      </c>
      <c r="AW49" s="585" t="s">
        <v>309</v>
      </c>
      <c r="AX49" s="583"/>
      <c r="AY49" s="583"/>
      <c r="AZ49" s="583"/>
      <c r="BA49" s="583"/>
      <c r="BB49" s="583"/>
      <c r="BC49" s="482">
        <v>12419953098</v>
      </c>
      <c r="BD49" s="482">
        <v>12419953098</v>
      </c>
      <c r="BE49" s="483">
        <v>0</v>
      </c>
      <c r="BF49" s="483">
        <v>0</v>
      </c>
      <c r="BG49" s="482">
        <v>6699831894</v>
      </c>
      <c r="BH49" s="482">
        <v>5720121204</v>
      </c>
      <c r="BI49" s="482">
        <v>6699831894</v>
      </c>
      <c r="BJ49" s="483">
        <v>0</v>
      </c>
      <c r="BK49" s="482">
        <v>6699831894</v>
      </c>
      <c r="BL49" s="483">
        <v>0</v>
      </c>
      <c r="BM49" s="482" t="s">
        <v>548</v>
      </c>
      <c r="BN49" s="482" t="s">
        <v>549</v>
      </c>
      <c r="BO49" s="482" t="s">
        <v>550</v>
      </c>
    </row>
    <row r="50" spans="1:67" s="497" customFormat="1" hidden="1">
      <c r="A50" s="497" t="str">
        <f t="shared" ref="A50:A57" si="14">+B50&amp;"-"&amp;C50&amp;"-"&amp;D50&amp;"-"&amp;E50&amp;"-"&amp;F50&amp;"-"&amp;G50&amp;"-"&amp;AV50</f>
        <v>A-1-0-5-2-1-10</v>
      </c>
      <c r="B50" s="498" t="str">
        <f t="shared" si="5"/>
        <v>A</v>
      </c>
      <c r="C50" s="498" t="str">
        <f t="shared" si="6"/>
        <v>1</v>
      </c>
      <c r="D50" s="498" t="str">
        <f t="shared" si="7"/>
        <v>0</v>
      </c>
      <c r="E50" s="498" t="str">
        <f t="shared" si="8"/>
        <v>5</v>
      </c>
      <c r="F50" s="498" t="str">
        <f t="shared" si="9"/>
        <v>2</v>
      </c>
      <c r="G50" s="498" t="str">
        <f t="shared" si="10"/>
        <v>1</v>
      </c>
      <c r="H50" s="498"/>
      <c r="I50" s="498"/>
      <c r="J50" s="498"/>
      <c r="K50" s="498"/>
      <c r="M50" s="511"/>
      <c r="N50" s="578" t="s">
        <v>33</v>
      </c>
      <c r="O50" s="579"/>
      <c r="P50" s="578" t="s">
        <v>313</v>
      </c>
      <c r="Q50" s="579"/>
      <c r="R50" s="578" t="s">
        <v>314</v>
      </c>
      <c r="S50" s="579"/>
      <c r="T50" s="578" t="s">
        <v>318</v>
      </c>
      <c r="U50" s="579"/>
      <c r="V50" s="578" t="s">
        <v>316</v>
      </c>
      <c r="W50" s="579"/>
      <c r="X50" s="579"/>
      <c r="Y50" s="578" t="s">
        <v>313</v>
      </c>
      <c r="Z50" s="579"/>
      <c r="AA50" s="579"/>
      <c r="AB50" s="578"/>
      <c r="AC50" s="579"/>
      <c r="AD50" s="578"/>
      <c r="AE50" s="579"/>
      <c r="AF50" s="581" t="s">
        <v>53</v>
      </c>
      <c r="AG50" s="579"/>
      <c r="AH50" s="579"/>
      <c r="AI50" s="579"/>
      <c r="AJ50" s="579"/>
      <c r="AK50" s="579"/>
      <c r="AL50" s="579"/>
      <c r="AM50" s="579"/>
      <c r="AN50" s="578" t="s">
        <v>307</v>
      </c>
      <c r="AO50" s="579"/>
      <c r="AP50" s="579"/>
      <c r="AQ50" s="579"/>
      <c r="AR50" s="579"/>
      <c r="AS50" s="578" t="s">
        <v>308</v>
      </c>
      <c r="AT50" s="579"/>
      <c r="AU50" s="579"/>
      <c r="AV50" s="499" t="s">
        <v>84</v>
      </c>
      <c r="AW50" s="580" t="s">
        <v>309</v>
      </c>
      <c r="AX50" s="579"/>
      <c r="AY50" s="579"/>
      <c r="AZ50" s="579"/>
      <c r="BA50" s="579"/>
      <c r="BB50" s="579"/>
      <c r="BC50" s="500">
        <v>119144700</v>
      </c>
      <c r="BD50" s="500">
        <v>119144700</v>
      </c>
      <c r="BE50" s="501">
        <v>0</v>
      </c>
      <c r="BF50" s="501">
        <v>0</v>
      </c>
      <c r="BG50" s="500">
        <v>62479300</v>
      </c>
      <c r="BH50" s="500">
        <v>56665400</v>
      </c>
      <c r="BI50" s="500">
        <v>62479300</v>
      </c>
      <c r="BJ50" s="501">
        <v>0</v>
      </c>
      <c r="BK50" s="500">
        <v>62479300</v>
      </c>
      <c r="BL50" s="501">
        <v>0</v>
      </c>
      <c r="BM50" s="500" t="s">
        <v>551</v>
      </c>
      <c r="BN50" s="501" t="s">
        <v>552</v>
      </c>
      <c r="BO50" s="500" t="s">
        <v>468</v>
      </c>
    </row>
    <row r="51" spans="1:67" s="497" customFormat="1" hidden="1">
      <c r="A51" s="497" t="str">
        <f t="shared" si="14"/>
        <v>A-1-0-5-2-2-10</v>
      </c>
      <c r="B51" s="498" t="str">
        <f t="shared" si="5"/>
        <v>A</v>
      </c>
      <c r="C51" s="498" t="str">
        <f t="shared" si="6"/>
        <v>1</v>
      </c>
      <c r="D51" s="498" t="str">
        <f t="shared" si="7"/>
        <v>0</v>
      </c>
      <c r="E51" s="498" t="str">
        <f t="shared" si="8"/>
        <v>5</v>
      </c>
      <c r="F51" s="498" t="str">
        <f t="shared" si="9"/>
        <v>2</v>
      </c>
      <c r="G51" s="498" t="str">
        <f t="shared" si="10"/>
        <v>2</v>
      </c>
      <c r="H51" s="498"/>
      <c r="I51" s="498"/>
      <c r="J51" s="498"/>
      <c r="K51" s="498"/>
      <c r="M51" s="511"/>
      <c r="N51" s="578" t="s">
        <v>33</v>
      </c>
      <c r="O51" s="579"/>
      <c r="P51" s="578" t="s">
        <v>313</v>
      </c>
      <c r="Q51" s="579"/>
      <c r="R51" s="578" t="s">
        <v>314</v>
      </c>
      <c r="S51" s="579"/>
      <c r="T51" s="578" t="s">
        <v>318</v>
      </c>
      <c r="U51" s="579"/>
      <c r="V51" s="578" t="s">
        <v>316</v>
      </c>
      <c r="W51" s="579"/>
      <c r="X51" s="579"/>
      <c r="Y51" s="578" t="s">
        <v>316</v>
      </c>
      <c r="Z51" s="579"/>
      <c r="AA51" s="579"/>
      <c r="AB51" s="578"/>
      <c r="AC51" s="579"/>
      <c r="AD51" s="578"/>
      <c r="AE51" s="579"/>
      <c r="AF51" s="581" t="s">
        <v>54</v>
      </c>
      <c r="AG51" s="579"/>
      <c r="AH51" s="579"/>
      <c r="AI51" s="579"/>
      <c r="AJ51" s="579"/>
      <c r="AK51" s="579"/>
      <c r="AL51" s="579"/>
      <c r="AM51" s="579"/>
      <c r="AN51" s="578" t="s">
        <v>307</v>
      </c>
      <c r="AO51" s="579"/>
      <c r="AP51" s="579"/>
      <c r="AQ51" s="579"/>
      <c r="AR51" s="579"/>
      <c r="AS51" s="578" t="s">
        <v>308</v>
      </c>
      <c r="AT51" s="579"/>
      <c r="AU51" s="579"/>
      <c r="AV51" s="499" t="s">
        <v>84</v>
      </c>
      <c r="AW51" s="580" t="s">
        <v>309</v>
      </c>
      <c r="AX51" s="579"/>
      <c r="AY51" s="579"/>
      <c r="AZ51" s="579"/>
      <c r="BA51" s="579"/>
      <c r="BB51" s="579"/>
      <c r="BC51" s="500">
        <v>5697403045</v>
      </c>
      <c r="BD51" s="500">
        <v>5697403045</v>
      </c>
      <c r="BE51" s="501">
        <v>0</v>
      </c>
      <c r="BF51" s="501">
        <v>0</v>
      </c>
      <c r="BG51" s="500">
        <v>3058315645</v>
      </c>
      <c r="BH51" s="500">
        <v>2639087400</v>
      </c>
      <c r="BI51" s="500">
        <v>3058315645</v>
      </c>
      <c r="BJ51" s="501">
        <v>0</v>
      </c>
      <c r="BK51" s="500">
        <v>3058315645</v>
      </c>
      <c r="BL51" s="501">
        <v>0</v>
      </c>
      <c r="BM51" s="500" t="s">
        <v>553</v>
      </c>
      <c r="BN51" s="501" t="s">
        <v>554</v>
      </c>
      <c r="BO51" s="500" t="s">
        <v>468</v>
      </c>
    </row>
    <row r="52" spans="1:67" s="497" customFormat="1" hidden="1">
      <c r="A52" s="497" t="str">
        <f t="shared" si="14"/>
        <v>A-1-0-5-2-3-10</v>
      </c>
      <c r="B52" s="498" t="str">
        <f t="shared" si="5"/>
        <v>A</v>
      </c>
      <c r="C52" s="498" t="str">
        <f t="shared" si="6"/>
        <v>1</v>
      </c>
      <c r="D52" s="498" t="str">
        <f t="shared" si="7"/>
        <v>0</v>
      </c>
      <c r="E52" s="498" t="str">
        <f t="shared" si="8"/>
        <v>5</v>
      </c>
      <c r="F52" s="498" t="str">
        <f t="shared" si="9"/>
        <v>2</v>
      </c>
      <c r="G52" s="498" t="str">
        <f t="shared" si="10"/>
        <v>3</v>
      </c>
      <c r="H52" s="498"/>
      <c r="I52" s="498"/>
      <c r="J52" s="498"/>
      <c r="K52" s="498"/>
      <c r="M52" s="511"/>
      <c r="N52" s="578" t="s">
        <v>33</v>
      </c>
      <c r="O52" s="579"/>
      <c r="P52" s="578" t="s">
        <v>313</v>
      </c>
      <c r="Q52" s="579"/>
      <c r="R52" s="578" t="s">
        <v>314</v>
      </c>
      <c r="S52" s="579"/>
      <c r="T52" s="578" t="s">
        <v>318</v>
      </c>
      <c r="U52" s="579"/>
      <c r="V52" s="578" t="s">
        <v>316</v>
      </c>
      <c r="W52" s="579"/>
      <c r="X52" s="579"/>
      <c r="Y52" s="578" t="s">
        <v>323</v>
      </c>
      <c r="Z52" s="579"/>
      <c r="AA52" s="579"/>
      <c r="AB52" s="578"/>
      <c r="AC52" s="579"/>
      <c r="AD52" s="578"/>
      <c r="AE52" s="579"/>
      <c r="AF52" s="581" t="s">
        <v>55</v>
      </c>
      <c r="AG52" s="579"/>
      <c r="AH52" s="579"/>
      <c r="AI52" s="579"/>
      <c r="AJ52" s="579"/>
      <c r="AK52" s="579"/>
      <c r="AL52" s="579"/>
      <c r="AM52" s="579"/>
      <c r="AN52" s="578" t="s">
        <v>307</v>
      </c>
      <c r="AO52" s="579"/>
      <c r="AP52" s="579"/>
      <c r="AQ52" s="579"/>
      <c r="AR52" s="579"/>
      <c r="AS52" s="578" t="s">
        <v>308</v>
      </c>
      <c r="AT52" s="579"/>
      <c r="AU52" s="579"/>
      <c r="AV52" s="499" t="s">
        <v>84</v>
      </c>
      <c r="AW52" s="580" t="s">
        <v>309</v>
      </c>
      <c r="AX52" s="579"/>
      <c r="AY52" s="579"/>
      <c r="AZ52" s="579"/>
      <c r="BA52" s="579"/>
      <c r="BB52" s="579"/>
      <c r="BC52" s="500">
        <v>6528258063</v>
      </c>
      <c r="BD52" s="500">
        <v>6528258063</v>
      </c>
      <c r="BE52" s="501">
        <v>0</v>
      </c>
      <c r="BF52" s="501">
        <v>0</v>
      </c>
      <c r="BG52" s="500">
        <v>3539435249</v>
      </c>
      <c r="BH52" s="500">
        <v>2988822814</v>
      </c>
      <c r="BI52" s="500">
        <v>3539435249</v>
      </c>
      <c r="BJ52" s="501">
        <v>0</v>
      </c>
      <c r="BK52" s="500">
        <v>3539435249</v>
      </c>
      <c r="BL52" s="501">
        <v>0</v>
      </c>
      <c r="BM52" s="500" t="s">
        <v>555</v>
      </c>
      <c r="BN52" s="501" t="s">
        <v>556</v>
      </c>
      <c r="BO52" s="500" t="s">
        <v>550</v>
      </c>
    </row>
    <row r="53" spans="1:67" s="497" customFormat="1" hidden="1">
      <c r="A53" s="497" t="str">
        <f t="shared" si="14"/>
        <v>A-1-0-5-2-6-10</v>
      </c>
      <c r="B53" s="498" t="str">
        <f t="shared" si="5"/>
        <v>A</v>
      </c>
      <c r="C53" s="498" t="str">
        <f t="shared" si="6"/>
        <v>1</v>
      </c>
      <c r="D53" s="498" t="str">
        <f t="shared" si="7"/>
        <v>0</v>
      </c>
      <c r="E53" s="498" t="str">
        <f t="shared" si="8"/>
        <v>5</v>
      </c>
      <c r="F53" s="498" t="str">
        <f t="shared" si="9"/>
        <v>2</v>
      </c>
      <c r="G53" s="498" t="str">
        <f t="shared" si="10"/>
        <v>6</v>
      </c>
      <c r="H53" s="498"/>
      <c r="I53" s="498"/>
      <c r="J53" s="498"/>
      <c r="K53" s="498"/>
      <c r="M53" s="511"/>
      <c r="N53" s="578" t="s">
        <v>33</v>
      </c>
      <c r="O53" s="579"/>
      <c r="P53" s="578" t="s">
        <v>313</v>
      </c>
      <c r="Q53" s="579"/>
      <c r="R53" s="578" t="s">
        <v>314</v>
      </c>
      <c r="S53" s="579"/>
      <c r="T53" s="578" t="s">
        <v>318</v>
      </c>
      <c r="U53" s="579"/>
      <c r="V53" s="578" t="s">
        <v>316</v>
      </c>
      <c r="W53" s="579"/>
      <c r="X53" s="579"/>
      <c r="Y53" s="578" t="s">
        <v>326</v>
      </c>
      <c r="Z53" s="579"/>
      <c r="AA53" s="579"/>
      <c r="AB53" s="578"/>
      <c r="AC53" s="579"/>
      <c r="AD53" s="578"/>
      <c r="AE53" s="579"/>
      <c r="AF53" s="581" t="s">
        <v>56</v>
      </c>
      <c r="AG53" s="579"/>
      <c r="AH53" s="579"/>
      <c r="AI53" s="579"/>
      <c r="AJ53" s="579"/>
      <c r="AK53" s="579"/>
      <c r="AL53" s="579"/>
      <c r="AM53" s="579"/>
      <c r="AN53" s="578" t="s">
        <v>307</v>
      </c>
      <c r="AO53" s="579"/>
      <c r="AP53" s="579"/>
      <c r="AQ53" s="579"/>
      <c r="AR53" s="579"/>
      <c r="AS53" s="578" t="s">
        <v>308</v>
      </c>
      <c r="AT53" s="579"/>
      <c r="AU53" s="579"/>
      <c r="AV53" s="499" t="s">
        <v>84</v>
      </c>
      <c r="AW53" s="580" t="s">
        <v>309</v>
      </c>
      <c r="AX53" s="579"/>
      <c r="AY53" s="579"/>
      <c r="AZ53" s="579"/>
      <c r="BA53" s="579"/>
      <c r="BB53" s="579"/>
      <c r="BC53" s="500">
        <v>75147290</v>
      </c>
      <c r="BD53" s="500">
        <v>75147290</v>
      </c>
      <c r="BE53" s="501">
        <v>0</v>
      </c>
      <c r="BF53" s="501">
        <v>0</v>
      </c>
      <c r="BG53" s="500">
        <v>39601700</v>
      </c>
      <c r="BH53" s="500">
        <v>35545590</v>
      </c>
      <c r="BI53" s="500">
        <v>39601700</v>
      </c>
      <c r="BJ53" s="501">
        <v>0</v>
      </c>
      <c r="BK53" s="500">
        <v>39601700</v>
      </c>
      <c r="BL53" s="501">
        <v>0</v>
      </c>
      <c r="BM53" s="500" t="s">
        <v>557</v>
      </c>
      <c r="BN53" s="501" t="s">
        <v>558</v>
      </c>
      <c r="BO53" s="500" t="s">
        <v>468</v>
      </c>
    </row>
    <row r="54" spans="1:67" s="497" customFormat="1" hidden="1">
      <c r="A54" s="497" t="str">
        <f t="shared" si="14"/>
        <v>A-1-0-5-6-0-10</v>
      </c>
      <c r="B54" s="498" t="str">
        <f t="shared" si="5"/>
        <v>A</v>
      </c>
      <c r="C54" s="498" t="str">
        <f t="shared" si="6"/>
        <v>1</v>
      </c>
      <c r="D54" s="498" t="str">
        <f t="shared" si="7"/>
        <v>0</v>
      </c>
      <c r="E54" s="498" t="str">
        <f t="shared" si="8"/>
        <v>5</v>
      </c>
      <c r="F54" s="498" t="str">
        <f t="shared" si="9"/>
        <v>6</v>
      </c>
      <c r="G54" s="498">
        <f t="shared" si="10"/>
        <v>0</v>
      </c>
      <c r="H54" s="498"/>
      <c r="I54" s="498"/>
      <c r="J54" s="498"/>
      <c r="K54" s="498"/>
      <c r="M54" s="511"/>
      <c r="N54" s="578" t="s">
        <v>33</v>
      </c>
      <c r="O54" s="579"/>
      <c r="P54" s="578" t="s">
        <v>313</v>
      </c>
      <c r="Q54" s="579"/>
      <c r="R54" s="578" t="s">
        <v>314</v>
      </c>
      <c r="S54" s="579"/>
      <c r="T54" s="578" t="s">
        <v>318</v>
      </c>
      <c r="U54" s="579"/>
      <c r="V54" s="578" t="s">
        <v>326</v>
      </c>
      <c r="W54" s="579"/>
      <c r="X54" s="579"/>
      <c r="Y54" s="578"/>
      <c r="Z54" s="579"/>
      <c r="AA54" s="579"/>
      <c r="AB54" s="578"/>
      <c r="AC54" s="579"/>
      <c r="AD54" s="578"/>
      <c r="AE54" s="579"/>
      <c r="AF54" s="581" t="s">
        <v>57</v>
      </c>
      <c r="AG54" s="579"/>
      <c r="AH54" s="579"/>
      <c r="AI54" s="579"/>
      <c r="AJ54" s="579"/>
      <c r="AK54" s="579"/>
      <c r="AL54" s="579"/>
      <c r="AM54" s="579"/>
      <c r="AN54" s="578" t="s">
        <v>307</v>
      </c>
      <c r="AO54" s="579"/>
      <c r="AP54" s="579"/>
      <c r="AQ54" s="579"/>
      <c r="AR54" s="579"/>
      <c r="AS54" s="578" t="s">
        <v>308</v>
      </c>
      <c r="AT54" s="579"/>
      <c r="AU54" s="579"/>
      <c r="AV54" s="499" t="s">
        <v>84</v>
      </c>
      <c r="AW54" s="580" t="s">
        <v>309</v>
      </c>
      <c r="AX54" s="579"/>
      <c r="AY54" s="579"/>
      <c r="AZ54" s="579"/>
      <c r="BA54" s="579"/>
      <c r="BB54" s="579"/>
      <c r="BC54" s="500">
        <v>2721591300</v>
      </c>
      <c r="BD54" s="500">
        <v>2721591300</v>
      </c>
      <c r="BE54" s="501">
        <v>0</v>
      </c>
      <c r="BF54" s="501">
        <v>0</v>
      </c>
      <c r="BG54" s="500">
        <v>1575523000</v>
      </c>
      <c r="BH54" s="500">
        <v>1146068300</v>
      </c>
      <c r="BI54" s="500">
        <v>1575523000</v>
      </c>
      <c r="BJ54" s="501">
        <v>0</v>
      </c>
      <c r="BK54" s="500">
        <v>1575523000</v>
      </c>
      <c r="BL54" s="501">
        <v>0</v>
      </c>
      <c r="BM54" s="500" t="s">
        <v>559</v>
      </c>
      <c r="BN54" s="501" t="s">
        <v>560</v>
      </c>
      <c r="BO54" s="500" t="s">
        <v>468</v>
      </c>
    </row>
    <row r="55" spans="1:67" s="497" customFormat="1" hidden="1">
      <c r="A55" s="497" t="str">
        <f t="shared" si="14"/>
        <v>A-1-0-5-7-0-10</v>
      </c>
      <c r="B55" s="498" t="str">
        <f t="shared" si="5"/>
        <v>A</v>
      </c>
      <c r="C55" s="498" t="str">
        <f t="shared" si="6"/>
        <v>1</v>
      </c>
      <c r="D55" s="498" t="str">
        <f t="shared" si="7"/>
        <v>0</v>
      </c>
      <c r="E55" s="498" t="str">
        <f t="shared" si="8"/>
        <v>5</v>
      </c>
      <c r="F55" s="498" t="str">
        <f t="shared" si="9"/>
        <v>7</v>
      </c>
      <c r="G55" s="498">
        <f t="shared" si="10"/>
        <v>0</v>
      </c>
      <c r="H55" s="498"/>
      <c r="I55" s="498"/>
      <c r="J55" s="498"/>
      <c r="K55" s="498"/>
      <c r="M55" s="511"/>
      <c r="N55" s="578" t="s">
        <v>33</v>
      </c>
      <c r="O55" s="579"/>
      <c r="P55" s="578" t="s">
        <v>313</v>
      </c>
      <c r="Q55" s="579"/>
      <c r="R55" s="578" t="s">
        <v>314</v>
      </c>
      <c r="S55" s="579"/>
      <c r="T55" s="578" t="s">
        <v>318</v>
      </c>
      <c r="U55" s="579"/>
      <c r="V55" s="578" t="s">
        <v>327</v>
      </c>
      <c r="W55" s="579"/>
      <c r="X55" s="579"/>
      <c r="Y55" s="578"/>
      <c r="Z55" s="579"/>
      <c r="AA55" s="579"/>
      <c r="AB55" s="578"/>
      <c r="AC55" s="579"/>
      <c r="AD55" s="578"/>
      <c r="AE55" s="579"/>
      <c r="AF55" s="581" t="s">
        <v>58</v>
      </c>
      <c r="AG55" s="579"/>
      <c r="AH55" s="579"/>
      <c r="AI55" s="579"/>
      <c r="AJ55" s="579"/>
      <c r="AK55" s="579"/>
      <c r="AL55" s="579"/>
      <c r="AM55" s="579"/>
      <c r="AN55" s="578" t="s">
        <v>307</v>
      </c>
      <c r="AO55" s="579"/>
      <c r="AP55" s="579"/>
      <c r="AQ55" s="579"/>
      <c r="AR55" s="579"/>
      <c r="AS55" s="578" t="s">
        <v>308</v>
      </c>
      <c r="AT55" s="579"/>
      <c r="AU55" s="579"/>
      <c r="AV55" s="499" t="s">
        <v>84</v>
      </c>
      <c r="AW55" s="580" t="s">
        <v>309</v>
      </c>
      <c r="AX55" s="579"/>
      <c r="AY55" s="579"/>
      <c r="AZ55" s="579"/>
      <c r="BA55" s="579"/>
      <c r="BB55" s="579"/>
      <c r="BC55" s="500">
        <v>520219400</v>
      </c>
      <c r="BD55" s="500">
        <v>520219400</v>
      </c>
      <c r="BE55" s="501">
        <v>0</v>
      </c>
      <c r="BF55" s="501">
        <v>0</v>
      </c>
      <c r="BG55" s="500">
        <v>262946600</v>
      </c>
      <c r="BH55" s="500">
        <v>257272800</v>
      </c>
      <c r="BI55" s="500">
        <v>262946600</v>
      </c>
      <c r="BJ55" s="501">
        <v>0</v>
      </c>
      <c r="BK55" s="500">
        <v>262946600</v>
      </c>
      <c r="BL55" s="501">
        <v>0</v>
      </c>
      <c r="BM55" s="500" t="s">
        <v>561</v>
      </c>
      <c r="BN55" s="501" t="s">
        <v>562</v>
      </c>
      <c r="BO55" s="500" t="s">
        <v>468</v>
      </c>
    </row>
    <row r="56" spans="1:67" s="497" customFormat="1" hidden="1">
      <c r="A56" s="497" t="str">
        <f t="shared" si="14"/>
        <v>A-1-0-5-8-0-10</v>
      </c>
      <c r="B56" s="498" t="str">
        <f t="shared" si="5"/>
        <v>A</v>
      </c>
      <c r="C56" s="498" t="str">
        <f t="shared" si="6"/>
        <v>1</v>
      </c>
      <c r="D56" s="498" t="str">
        <f t="shared" si="7"/>
        <v>0</v>
      </c>
      <c r="E56" s="498" t="str">
        <f t="shared" si="8"/>
        <v>5</v>
      </c>
      <c r="F56" s="498" t="str">
        <f t="shared" si="9"/>
        <v>8</v>
      </c>
      <c r="G56" s="498">
        <f t="shared" si="10"/>
        <v>0</v>
      </c>
      <c r="H56" s="498"/>
      <c r="I56" s="498"/>
      <c r="J56" s="498"/>
      <c r="K56" s="498"/>
      <c r="M56" s="511"/>
      <c r="N56" s="578" t="s">
        <v>33</v>
      </c>
      <c r="O56" s="579"/>
      <c r="P56" s="578" t="s">
        <v>313</v>
      </c>
      <c r="Q56" s="579"/>
      <c r="R56" s="578" t="s">
        <v>314</v>
      </c>
      <c r="S56" s="579"/>
      <c r="T56" s="578" t="s">
        <v>318</v>
      </c>
      <c r="U56" s="579"/>
      <c r="V56" s="578" t="s">
        <v>328</v>
      </c>
      <c r="W56" s="579"/>
      <c r="X56" s="579"/>
      <c r="Y56" s="578"/>
      <c r="Z56" s="579"/>
      <c r="AA56" s="579"/>
      <c r="AB56" s="578"/>
      <c r="AC56" s="579"/>
      <c r="AD56" s="578"/>
      <c r="AE56" s="579"/>
      <c r="AF56" s="581" t="s">
        <v>59</v>
      </c>
      <c r="AG56" s="579"/>
      <c r="AH56" s="579"/>
      <c r="AI56" s="579"/>
      <c r="AJ56" s="579"/>
      <c r="AK56" s="579"/>
      <c r="AL56" s="579"/>
      <c r="AM56" s="579"/>
      <c r="AN56" s="578" t="s">
        <v>307</v>
      </c>
      <c r="AO56" s="579"/>
      <c r="AP56" s="579"/>
      <c r="AQ56" s="579"/>
      <c r="AR56" s="579"/>
      <c r="AS56" s="578" t="s">
        <v>308</v>
      </c>
      <c r="AT56" s="579"/>
      <c r="AU56" s="579"/>
      <c r="AV56" s="499" t="s">
        <v>84</v>
      </c>
      <c r="AW56" s="580" t="s">
        <v>309</v>
      </c>
      <c r="AX56" s="579"/>
      <c r="AY56" s="579"/>
      <c r="AZ56" s="579"/>
      <c r="BA56" s="579"/>
      <c r="BB56" s="579"/>
      <c r="BC56" s="500">
        <v>520219400</v>
      </c>
      <c r="BD56" s="500">
        <v>520219400</v>
      </c>
      <c r="BE56" s="501">
        <v>0</v>
      </c>
      <c r="BF56" s="501">
        <v>0</v>
      </c>
      <c r="BG56" s="500">
        <v>262946600</v>
      </c>
      <c r="BH56" s="500">
        <v>257272800</v>
      </c>
      <c r="BI56" s="500">
        <v>262946600</v>
      </c>
      <c r="BJ56" s="501">
        <v>0</v>
      </c>
      <c r="BK56" s="500">
        <v>262946600</v>
      </c>
      <c r="BL56" s="501">
        <v>0</v>
      </c>
      <c r="BM56" s="500" t="s">
        <v>561</v>
      </c>
      <c r="BN56" s="501" t="s">
        <v>562</v>
      </c>
      <c r="BO56" s="500" t="s">
        <v>468</v>
      </c>
    </row>
    <row r="57" spans="1:67" s="497" customFormat="1" hidden="1">
      <c r="A57" s="497" t="str">
        <f t="shared" si="14"/>
        <v>A-1-0-5-9-0-10</v>
      </c>
      <c r="B57" s="498" t="str">
        <f t="shared" si="5"/>
        <v>A</v>
      </c>
      <c r="C57" s="498" t="str">
        <f t="shared" si="6"/>
        <v>1</v>
      </c>
      <c r="D57" s="498" t="str">
        <f t="shared" si="7"/>
        <v>0</v>
      </c>
      <c r="E57" s="498" t="str">
        <f t="shared" si="8"/>
        <v>5</v>
      </c>
      <c r="F57" s="498" t="str">
        <f t="shared" si="9"/>
        <v>9</v>
      </c>
      <c r="G57" s="498">
        <f t="shared" si="10"/>
        <v>0</v>
      </c>
      <c r="H57" s="498"/>
      <c r="I57" s="498"/>
      <c r="J57" s="498"/>
      <c r="K57" s="498"/>
      <c r="M57" s="511"/>
      <c r="N57" s="578" t="s">
        <v>33</v>
      </c>
      <c r="O57" s="579"/>
      <c r="P57" s="578" t="s">
        <v>313</v>
      </c>
      <c r="Q57" s="579"/>
      <c r="R57" s="578" t="s">
        <v>314</v>
      </c>
      <c r="S57" s="579"/>
      <c r="T57" s="578" t="s">
        <v>318</v>
      </c>
      <c r="U57" s="579"/>
      <c r="V57" s="578" t="s">
        <v>322</v>
      </c>
      <c r="W57" s="579"/>
      <c r="X57" s="579"/>
      <c r="Y57" s="578"/>
      <c r="Z57" s="579"/>
      <c r="AA57" s="579"/>
      <c r="AB57" s="578"/>
      <c r="AC57" s="579"/>
      <c r="AD57" s="578"/>
      <c r="AE57" s="579"/>
      <c r="AF57" s="581" t="s">
        <v>60</v>
      </c>
      <c r="AG57" s="579"/>
      <c r="AH57" s="579"/>
      <c r="AI57" s="579"/>
      <c r="AJ57" s="579"/>
      <c r="AK57" s="579"/>
      <c r="AL57" s="579"/>
      <c r="AM57" s="579"/>
      <c r="AN57" s="578" t="s">
        <v>307</v>
      </c>
      <c r="AO57" s="579"/>
      <c r="AP57" s="579"/>
      <c r="AQ57" s="579"/>
      <c r="AR57" s="579"/>
      <c r="AS57" s="578" t="s">
        <v>308</v>
      </c>
      <c r="AT57" s="579"/>
      <c r="AU57" s="579"/>
      <c r="AV57" s="499" t="s">
        <v>84</v>
      </c>
      <c r="AW57" s="580" t="s">
        <v>309</v>
      </c>
      <c r="AX57" s="579"/>
      <c r="AY57" s="579"/>
      <c r="AZ57" s="579"/>
      <c r="BA57" s="579"/>
      <c r="BB57" s="579"/>
      <c r="BC57" s="500">
        <v>940395000</v>
      </c>
      <c r="BD57" s="500">
        <v>940395000</v>
      </c>
      <c r="BE57" s="501">
        <v>0</v>
      </c>
      <c r="BF57" s="501">
        <v>0</v>
      </c>
      <c r="BG57" s="500">
        <v>525479500</v>
      </c>
      <c r="BH57" s="500">
        <v>414915500</v>
      </c>
      <c r="BI57" s="500">
        <v>525479500</v>
      </c>
      <c r="BJ57" s="501">
        <v>0</v>
      </c>
      <c r="BK57" s="500">
        <v>525479500</v>
      </c>
      <c r="BL57" s="501">
        <v>0</v>
      </c>
      <c r="BM57" s="500" t="s">
        <v>563</v>
      </c>
      <c r="BN57" s="501" t="s">
        <v>564</v>
      </c>
      <c r="BO57" s="500" t="s">
        <v>468</v>
      </c>
    </row>
    <row r="58" spans="1:67" s="493" customFormat="1" hidden="1">
      <c r="B58" s="494" t="str">
        <f t="shared" si="5"/>
        <v>A</v>
      </c>
      <c r="C58" s="494" t="str">
        <f t="shared" si="6"/>
        <v>2</v>
      </c>
      <c r="D58" s="494">
        <f t="shared" si="7"/>
        <v>0</v>
      </c>
      <c r="E58" s="494">
        <f t="shared" si="8"/>
        <v>0</v>
      </c>
      <c r="F58" s="494">
        <f t="shared" si="9"/>
        <v>0</v>
      </c>
      <c r="G58" s="494">
        <f t="shared" si="10"/>
        <v>0</v>
      </c>
      <c r="H58" s="494"/>
      <c r="I58" s="494"/>
      <c r="J58" s="494"/>
      <c r="K58" s="494"/>
      <c r="M58" s="538"/>
      <c r="N58" s="593" t="s">
        <v>33</v>
      </c>
      <c r="O58" s="594"/>
      <c r="P58" s="593" t="s">
        <v>316</v>
      </c>
      <c r="Q58" s="594"/>
      <c r="R58" s="593"/>
      <c r="S58" s="594"/>
      <c r="T58" s="593"/>
      <c r="U58" s="594"/>
      <c r="V58" s="593"/>
      <c r="W58" s="594"/>
      <c r="X58" s="594"/>
      <c r="Y58" s="593"/>
      <c r="Z58" s="594"/>
      <c r="AA58" s="594"/>
      <c r="AB58" s="593"/>
      <c r="AC58" s="594"/>
      <c r="AD58" s="593"/>
      <c r="AE58" s="594"/>
      <c r="AF58" s="596" t="s">
        <v>25</v>
      </c>
      <c r="AG58" s="594"/>
      <c r="AH58" s="594"/>
      <c r="AI58" s="594"/>
      <c r="AJ58" s="594"/>
      <c r="AK58" s="594"/>
      <c r="AL58" s="594"/>
      <c r="AM58" s="594"/>
      <c r="AN58" s="593" t="s">
        <v>307</v>
      </c>
      <c r="AO58" s="594"/>
      <c r="AP58" s="594"/>
      <c r="AQ58" s="594"/>
      <c r="AR58" s="594"/>
      <c r="AS58" s="593" t="s">
        <v>308</v>
      </c>
      <c r="AT58" s="594"/>
      <c r="AU58" s="594"/>
      <c r="AV58" s="522" t="s">
        <v>84</v>
      </c>
      <c r="AW58" s="595" t="s">
        <v>309</v>
      </c>
      <c r="AX58" s="594"/>
      <c r="AY58" s="594"/>
      <c r="AZ58" s="594"/>
      <c r="BA58" s="594"/>
      <c r="BB58" s="594"/>
      <c r="BC58" s="521">
        <v>10961500000</v>
      </c>
      <c r="BD58" s="523">
        <v>10495982856.559999</v>
      </c>
      <c r="BE58" s="521">
        <v>465517143.44</v>
      </c>
      <c r="BF58" s="523">
        <v>0</v>
      </c>
      <c r="BG58" s="521">
        <v>8941476504.2999992</v>
      </c>
      <c r="BH58" s="521">
        <v>1554506352.26</v>
      </c>
      <c r="BI58" s="521">
        <v>3971155074.23</v>
      </c>
      <c r="BJ58" s="521">
        <v>4970321430.0699997</v>
      </c>
      <c r="BK58" s="521">
        <v>3971155074.23</v>
      </c>
      <c r="BL58" s="521">
        <v>0</v>
      </c>
      <c r="BM58" s="521" t="s">
        <v>565</v>
      </c>
      <c r="BN58" s="521" t="s">
        <v>566</v>
      </c>
      <c r="BO58" s="521" t="s">
        <v>567</v>
      </c>
    </row>
    <row r="59" spans="1:67" s="488" customFormat="1" ht="14.45" hidden="1" customHeight="1">
      <c r="B59" s="491" t="str">
        <f t="shared" si="5"/>
        <v>A</v>
      </c>
      <c r="C59" s="491" t="str">
        <f t="shared" si="6"/>
        <v>2</v>
      </c>
      <c r="D59" s="491" t="str">
        <f t="shared" si="7"/>
        <v>0</v>
      </c>
      <c r="E59" s="491">
        <f t="shared" si="8"/>
        <v>0</v>
      </c>
      <c r="F59" s="491">
        <f t="shared" si="9"/>
        <v>0</v>
      </c>
      <c r="G59" s="491">
        <f t="shared" si="10"/>
        <v>0</v>
      </c>
      <c r="H59" s="491"/>
      <c r="I59" s="491"/>
      <c r="J59" s="491"/>
      <c r="K59" s="491"/>
      <c r="M59" s="510"/>
      <c r="N59" s="582" t="s">
        <v>33</v>
      </c>
      <c r="O59" s="583"/>
      <c r="P59" s="582" t="s">
        <v>316</v>
      </c>
      <c r="Q59" s="583"/>
      <c r="R59" s="582" t="s">
        <v>314</v>
      </c>
      <c r="S59" s="583"/>
      <c r="T59" s="582"/>
      <c r="U59" s="583"/>
      <c r="V59" s="582"/>
      <c r="W59" s="583"/>
      <c r="X59" s="583"/>
      <c r="Y59" s="582"/>
      <c r="Z59" s="583"/>
      <c r="AA59" s="583"/>
      <c r="AB59" s="582"/>
      <c r="AC59" s="583"/>
      <c r="AD59" s="582"/>
      <c r="AE59" s="583"/>
      <c r="AF59" s="584" t="s">
        <v>25</v>
      </c>
      <c r="AG59" s="583"/>
      <c r="AH59" s="583"/>
      <c r="AI59" s="583"/>
      <c r="AJ59" s="583"/>
      <c r="AK59" s="583"/>
      <c r="AL59" s="583"/>
      <c r="AM59" s="583"/>
      <c r="AN59" s="582" t="s">
        <v>307</v>
      </c>
      <c r="AO59" s="583"/>
      <c r="AP59" s="583"/>
      <c r="AQ59" s="583"/>
      <c r="AR59" s="583"/>
      <c r="AS59" s="582" t="s">
        <v>308</v>
      </c>
      <c r="AT59" s="583"/>
      <c r="AU59" s="583"/>
      <c r="AV59" s="481" t="s">
        <v>84</v>
      </c>
      <c r="AW59" s="585" t="s">
        <v>309</v>
      </c>
      <c r="AX59" s="583"/>
      <c r="AY59" s="583"/>
      <c r="AZ59" s="583"/>
      <c r="BA59" s="583"/>
      <c r="BB59" s="583"/>
      <c r="BC59" s="482">
        <v>10961500000</v>
      </c>
      <c r="BD59" s="482">
        <v>10495982856.559999</v>
      </c>
      <c r="BE59" s="482">
        <v>465517143.44</v>
      </c>
      <c r="BF59" s="483">
        <v>0</v>
      </c>
      <c r="BG59" s="482">
        <v>8941476504.2999992</v>
      </c>
      <c r="BH59" s="482">
        <v>1554506352.26</v>
      </c>
      <c r="BI59" s="482">
        <v>3971155074.23</v>
      </c>
      <c r="BJ59" s="482">
        <v>4970321430.0699997</v>
      </c>
      <c r="BK59" s="482">
        <v>3971155074.23</v>
      </c>
      <c r="BL59" s="483">
        <v>0</v>
      </c>
      <c r="BM59" s="482" t="s">
        <v>565</v>
      </c>
      <c r="BN59" s="482" t="s">
        <v>566</v>
      </c>
      <c r="BO59" s="482" t="s">
        <v>567</v>
      </c>
    </row>
    <row r="60" spans="1:67" s="488" customFormat="1" hidden="1">
      <c r="B60" s="491" t="str">
        <f t="shared" si="5"/>
        <v>A</v>
      </c>
      <c r="C60" s="491" t="str">
        <f t="shared" si="6"/>
        <v>2</v>
      </c>
      <c r="D60" s="491" t="str">
        <f t="shared" si="7"/>
        <v>0</v>
      </c>
      <c r="E60" s="491" t="str">
        <f t="shared" si="8"/>
        <v>3</v>
      </c>
      <c r="F60" s="491">
        <f t="shared" si="9"/>
        <v>0</v>
      </c>
      <c r="G60" s="491">
        <f t="shared" si="10"/>
        <v>0</v>
      </c>
      <c r="H60" s="491"/>
      <c r="I60" s="491"/>
      <c r="J60" s="491"/>
      <c r="K60" s="491"/>
      <c r="M60" s="510"/>
      <c r="N60" s="582" t="s">
        <v>33</v>
      </c>
      <c r="O60" s="583"/>
      <c r="P60" s="582" t="s">
        <v>316</v>
      </c>
      <c r="Q60" s="583"/>
      <c r="R60" s="582" t="s">
        <v>314</v>
      </c>
      <c r="S60" s="583"/>
      <c r="T60" s="582" t="s">
        <v>323</v>
      </c>
      <c r="U60" s="583"/>
      <c r="V60" s="582"/>
      <c r="W60" s="583"/>
      <c r="X60" s="583"/>
      <c r="Y60" s="582"/>
      <c r="Z60" s="583"/>
      <c r="AA60" s="583"/>
      <c r="AB60" s="582"/>
      <c r="AC60" s="583"/>
      <c r="AD60" s="582"/>
      <c r="AE60" s="583"/>
      <c r="AF60" s="584" t="s">
        <v>234</v>
      </c>
      <c r="AG60" s="583"/>
      <c r="AH60" s="583"/>
      <c r="AI60" s="583"/>
      <c r="AJ60" s="583"/>
      <c r="AK60" s="583"/>
      <c r="AL60" s="583"/>
      <c r="AM60" s="583"/>
      <c r="AN60" s="582" t="s">
        <v>307</v>
      </c>
      <c r="AO60" s="583"/>
      <c r="AP60" s="583"/>
      <c r="AQ60" s="583"/>
      <c r="AR60" s="583"/>
      <c r="AS60" s="582" t="s">
        <v>308</v>
      </c>
      <c r="AT60" s="583"/>
      <c r="AU60" s="583"/>
      <c r="AV60" s="481" t="s">
        <v>84</v>
      </c>
      <c r="AW60" s="585" t="s">
        <v>309</v>
      </c>
      <c r="AX60" s="583"/>
      <c r="AY60" s="583"/>
      <c r="AZ60" s="583"/>
      <c r="BA60" s="583"/>
      <c r="BB60" s="583"/>
      <c r="BC60" s="482">
        <v>343000000</v>
      </c>
      <c r="BD60" s="482">
        <v>313661563</v>
      </c>
      <c r="BE60" s="482">
        <v>29338437</v>
      </c>
      <c r="BF60" s="483">
        <v>0</v>
      </c>
      <c r="BG60" s="482">
        <v>313661563</v>
      </c>
      <c r="BH60" s="483">
        <v>0</v>
      </c>
      <c r="BI60" s="482">
        <v>313661563</v>
      </c>
      <c r="BJ60" s="483">
        <v>0</v>
      </c>
      <c r="BK60" s="482">
        <v>313661563</v>
      </c>
      <c r="BL60" s="483">
        <v>0</v>
      </c>
      <c r="BM60" s="483" t="s">
        <v>568</v>
      </c>
      <c r="BN60" s="483" t="s">
        <v>468</v>
      </c>
      <c r="BO60" s="483" t="s">
        <v>468</v>
      </c>
    </row>
    <row r="61" spans="1:67" s="488" customFormat="1" hidden="1">
      <c r="B61" s="491" t="str">
        <f t="shared" si="5"/>
        <v>A</v>
      </c>
      <c r="C61" s="491" t="str">
        <f t="shared" si="6"/>
        <v>2</v>
      </c>
      <c r="D61" s="491" t="str">
        <f t="shared" si="7"/>
        <v>0</v>
      </c>
      <c r="E61" s="491" t="str">
        <f t="shared" si="8"/>
        <v>3</v>
      </c>
      <c r="F61" s="491" t="str">
        <f t="shared" si="9"/>
        <v>50</v>
      </c>
      <c r="G61" s="491">
        <f t="shared" si="10"/>
        <v>0</v>
      </c>
      <c r="H61" s="491"/>
      <c r="I61" s="491"/>
      <c r="J61" s="491"/>
      <c r="K61" s="491"/>
      <c r="M61" s="510"/>
      <c r="N61" s="582" t="s">
        <v>33</v>
      </c>
      <c r="O61" s="583"/>
      <c r="P61" s="582" t="s">
        <v>316</v>
      </c>
      <c r="Q61" s="583"/>
      <c r="R61" s="582" t="s">
        <v>314</v>
      </c>
      <c r="S61" s="583"/>
      <c r="T61" s="582" t="s">
        <v>323</v>
      </c>
      <c r="U61" s="583"/>
      <c r="V61" s="582" t="s">
        <v>329</v>
      </c>
      <c r="W61" s="583"/>
      <c r="X61" s="583"/>
      <c r="Y61" s="582"/>
      <c r="Z61" s="583"/>
      <c r="AA61" s="583"/>
      <c r="AB61" s="582"/>
      <c r="AC61" s="583"/>
      <c r="AD61" s="582"/>
      <c r="AE61" s="583"/>
      <c r="AF61" s="584" t="s">
        <v>241</v>
      </c>
      <c r="AG61" s="583"/>
      <c r="AH61" s="583"/>
      <c r="AI61" s="583"/>
      <c r="AJ61" s="583"/>
      <c r="AK61" s="583"/>
      <c r="AL61" s="583"/>
      <c r="AM61" s="583"/>
      <c r="AN61" s="582" t="s">
        <v>307</v>
      </c>
      <c r="AO61" s="583"/>
      <c r="AP61" s="583"/>
      <c r="AQ61" s="583"/>
      <c r="AR61" s="583"/>
      <c r="AS61" s="582" t="s">
        <v>308</v>
      </c>
      <c r="AT61" s="583"/>
      <c r="AU61" s="583"/>
      <c r="AV61" s="481" t="s">
        <v>84</v>
      </c>
      <c r="AW61" s="585" t="s">
        <v>309</v>
      </c>
      <c r="AX61" s="583"/>
      <c r="AY61" s="583"/>
      <c r="AZ61" s="583"/>
      <c r="BA61" s="583"/>
      <c r="BB61" s="583"/>
      <c r="BC61" s="482">
        <v>341000000</v>
      </c>
      <c r="BD61" s="482">
        <v>313661563</v>
      </c>
      <c r="BE61" s="482">
        <v>27338437</v>
      </c>
      <c r="BF61" s="483">
        <v>0</v>
      </c>
      <c r="BG61" s="482">
        <v>313661563</v>
      </c>
      <c r="BH61" s="483">
        <v>0</v>
      </c>
      <c r="BI61" s="482">
        <v>313661563</v>
      </c>
      <c r="BJ61" s="483">
        <v>0</v>
      </c>
      <c r="BK61" s="482">
        <v>313661563</v>
      </c>
      <c r="BL61" s="483">
        <v>0</v>
      </c>
      <c r="BM61" s="483" t="s">
        <v>568</v>
      </c>
      <c r="BN61" s="483" t="s">
        <v>468</v>
      </c>
      <c r="BO61" s="483" t="s">
        <v>468</v>
      </c>
    </row>
    <row r="62" spans="1:67" s="497" customFormat="1" hidden="1">
      <c r="A62" s="497" t="str">
        <f t="shared" ref="A62:A65" si="15">+B62&amp;"-"&amp;C62&amp;"-"&amp;D62&amp;"-"&amp;E62&amp;"-"&amp;F62&amp;"-"&amp;G62&amp;"-"&amp;AV62</f>
        <v>A-2-0-3-50-2-10</v>
      </c>
      <c r="B62" s="498" t="str">
        <f t="shared" si="5"/>
        <v>A</v>
      </c>
      <c r="C62" s="498" t="str">
        <f t="shared" si="6"/>
        <v>2</v>
      </c>
      <c r="D62" s="498" t="str">
        <f t="shared" si="7"/>
        <v>0</v>
      </c>
      <c r="E62" s="498" t="str">
        <f t="shared" si="8"/>
        <v>3</v>
      </c>
      <c r="F62" s="498" t="str">
        <f t="shared" si="9"/>
        <v>50</v>
      </c>
      <c r="G62" s="498" t="str">
        <f t="shared" si="10"/>
        <v>2</v>
      </c>
      <c r="H62" s="498"/>
      <c r="I62" s="498"/>
      <c r="J62" s="498"/>
      <c r="K62" s="498"/>
      <c r="M62" s="511"/>
      <c r="N62" s="578" t="s">
        <v>33</v>
      </c>
      <c r="O62" s="579"/>
      <c r="P62" s="578" t="s">
        <v>316</v>
      </c>
      <c r="Q62" s="579"/>
      <c r="R62" s="578" t="s">
        <v>314</v>
      </c>
      <c r="S62" s="579"/>
      <c r="T62" s="578" t="s">
        <v>323</v>
      </c>
      <c r="U62" s="579"/>
      <c r="V62" s="578" t="s">
        <v>329</v>
      </c>
      <c r="W62" s="579"/>
      <c r="X62" s="579"/>
      <c r="Y62" s="578" t="s">
        <v>316</v>
      </c>
      <c r="Z62" s="579"/>
      <c r="AA62" s="579"/>
      <c r="AB62" s="578"/>
      <c r="AC62" s="579"/>
      <c r="AD62" s="578"/>
      <c r="AE62" s="579"/>
      <c r="AF62" s="581" t="s">
        <v>61</v>
      </c>
      <c r="AG62" s="579"/>
      <c r="AH62" s="579"/>
      <c r="AI62" s="579"/>
      <c r="AJ62" s="579"/>
      <c r="AK62" s="579"/>
      <c r="AL62" s="579"/>
      <c r="AM62" s="579"/>
      <c r="AN62" s="578" t="s">
        <v>307</v>
      </c>
      <c r="AO62" s="579"/>
      <c r="AP62" s="579"/>
      <c r="AQ62" s="579"/>
      <c r="AR62" s="579"/>
      <c r="AS62" s="578" t="s">
        <v>308</v>
      </c>
      <c r="AT62" s="579"/>
      <c r="AU62" s="579"/>
      <c r="AV62" s="499" t="s">
        <v>84</v>
      </c>
      <c r="AW62" s="580" t="s">
        <v>309</v>
      </c>
      <c r="AX62" s="579"/>
      <c r="AY62" s="579"/>
      <c r="AZ62" s="579"/>
      <c r="BA62" s="579"/>
      <c r="BB62" s="579"/>
      <c r="BC62" s="500">
        <v>6376304</v>
      </c>
      <c r="BD62" s="500">
        <v>6217875</v>
      </c>
      <c r="BE62" s="500">
        <v>158429</v>
      </c>
      <c r="BF62" s="501">
        <v>0</v>
      </c>
      <c r="BG62" s="500">
        <v>6217875</v>
      </c>
      <c r="BH62" s="501">
        <v>0</v>
      </c>
      <c r="BI62" s="500">
        <v>6217875</v>
      </c>
      <c r="BJ62" s="501">
        <v>0</v>
      </c>
      <c r="BK62" s="500">
        <v>6217875</v>
      </c>
      <c r="BL62" s="501">
        <v>0</v>
      </c>
      <c r="BM62" s="500" t="s">
        <v>569</v>
      </c>
      <c r="BN62" s="501" t="s">
        <v>468</v>
      </c>
      <c r="BO62" s="500" t="s">
        <v>468</v>
      </c>
    </row>
    <row r="63" spans="1:67" s="497" customFormat="1" hidden="1">
      <c r="A63" s="497" t="str">
        <f t="shared" si="15"/>
        <v>A-2-0-3-50-3-10</v>
      </c>
      <c r="B63" s="498" t="str">
        <f t="shared" si="5"/>
        <v>A</v>
      </c>
      <c r="C63" s="498" t="str">
        <f t="shared" si="6"/>
        <v>2</v>
      </c>
      <c r="D63" s="498" t="str">
        <f t="shared" si="7"/>
        <v>0</v>
      </c>
      <c r="E63" s="498" t="str">
        <f t="shared" si="8"/>
        <v>3</v>
      </c>
      <c r="F63" s="498" t="str">
        <f t="shared" si="9"/>
        <v>50</v>
      </c>
      <c r="G63" s="498" t="str">
        <f t="shared" si="10"/>
        <v>3</v>
      </c>
      <c r="H63" s="498"/>
      <c r="I63" s="498"/>
      <c r="J63" s="498"/>
      <c r="K63" s="498"/>
      <c r="M63" s="511"/>
      <c r="N63" s="578" t="s">
        <v>33</v>
      </c>
      <c r="O63" s="579"/>
      <c r="P63" s="578" t="s">
        <v>316</v>
      </c>
      <c r="Q63" s="579"/>
      <c r="R63" s="578" t="s">
        <v>314</v>
      </c>
      <c r="S63" s="579"/>
      <c r="T63" s="578" t="s">
        <v>323</v>
      </c>
      <c r="U63" s="579"/>
      <c r="V63" s="578" t="s">
        <v>329</v>
      </c>
      <c r="W63" s="579"/>
      <c r="X63" s="579"/>
      <c r="Y63" s="578" t="s">
        <v>323</v>
      </c>
      <c r="Z63" s="579"/>
      <c r="AA63" s="579"/>
      <c r="AB63" s="578"/>
      <c r="AC63" s="579"/>
      <c r="AD63" s="578"/>
      <c r="AE63" s="579"/>
      <c r="AF63" s="581" t="s">
        <v>62</v>
      </c>
      <c r="AG63" s="579"/>
      <c r="AH63" s="579"/>
      <c r="AI63" s="579"/>
      <c r="AJ63" s="579"/>
      <c r="AK63" s="579"/>
      <c r="AL63" s="579"/>
      <c r="AM63" s="579"/>
      <c r="AN63" s="578" t="s">
        <v>307</v>
      </c>
      <c r="AO63" s="579"/>
      <c r="AP63" s="579"/>
      <c r="AQ63" s="579"/>
      <c r="AR63" s="579"/>
      <c r="AS63" s="578" t="s">
        <v>308</v>
      </c>
      <c r="AT63" s="579"/>
      <c r="AU63" s="579"/>
      <c r="AV63" s="499" t="s">
        <v>84</v>
      </c>
      <c r="AW63" s="580" t="s">
        <v>309</v>
      </c>
      <c r="AX63" s="579"/>
      <c r="AY63" s="579"/>
      <c r="AZ63" s="579"/>
      <c r="BA63" s="579"/>
      <c r="BB63" s="579"/>
      <c r="BC63" s="500">
        <v>324023696</v>
      </c>
      <c r="BD63" s="500">
        <v>307443688</v>
      </c>
      <c r="BE63" s="500">
        <v>16580008</v>
      </c>
      <c r="BF63" s="501">
        <v>0</v>
      </c>
      <c r="BG63" s="500">
        <v>307443688</v>
      </c>
      <c r="BH63" s="501">
        <v>0</v>
      </c>
      <c r="BI63" s="500">
        <v>307443688</v>
      </c>
      <c r="BJ63" s="501">
        <v>0</v>
      </c>
      <c r="BK63" s="500">
        <v>307443688</v>
      </c>
      <c r="BL63" s="501">
        <v>0</v>
      </c>
      <c r="BM63" s="500" t="s">
        <v>570</v>
      </c>
      <c r="BN63" s="501" t="s">
        <v>468</v>
      </c>
      <c r="BO63" s="500" t="s">
        <v>468</v>
      </c>
    </row>
    <row r="64" spans="1:67" s="497" customFormat="1" hidden="1">
      <c r="A64" s="497" t="str">
        <f t="shared" si="15"/>
        <v>A-2-0-3-50-16-10</v>
      </c>
      <c r="B64" s="498" t="str">
        <f t="shared" si="5"/>
        <v>A</v>
      </c>
      <c r="C64" s="498" t="str">
        <f t="shared" si="6"/>
        <v>2</v>
      </c>
      <c r="D64" s="498" t="str">
        <f t="shared" si="7"/>
        <v>0</v>
      </c>
      <c r="E64" s="498" t="str">
        <f t="shared" si="8"/>
        <v>3</v>
      </c>
      <c r="F64" s="498" t="str">
        <f t="shared" si="9"/>
        <v>50</v>
      </c>
      <c r="G64" s="498" t="str">
        <f t="shared" si="10"/>
        <v>16</v>
      </c>
      <c r="H64" s="498"/>
      <c r="I64" s="498"/>
      <c r="J64" s="498"/>
      <c r="K64" s="498"/>
      <c r="M64" s="511"/>
      <c r="N64" s="578" t="s">
        <v>33</v>
      </c>
      <c r="O64" s="579"/>
      <c r="P64" s="578" t="s">
        <v>316</v>
      </c>
      <c r="Q64" s="579"/>
      <c r="R64" s="578" t="s">
        <v>314</v>
      </c>
      <c r="S64" s="579"/>
      <c r="T64" s="578" t="s">
        <v>323</v>
      </c>
      <c r="U64" s="579"/>
      <c r="V64" s="578" t="s">
        <v>329</v>
      </c>
      <c r="W64" s="579"/>
      <c r="X64" s="579"/>
      <c r="Y64" s="578" t="s">
        <v>42</v>
      </c>
      <c r="Z64" s="579"/>
      <c r="AA64" s="579"/>
      <c r="AB64" s="578"/>
      <c r="AC64" s="579"/>
      <c r="AD64" s="578"/>
      <c r="AE64" s="579"/>
      <c r="AF64" s="581" t="s">
        <v>63</v>
      </c>
      <c r="AG64" s="579"/>
      <c r="AH64" s="579"/>
      <c r="AI64" s="579"/>
      <c r="AJ64" s="579"/>
      <c r="AK64" s="579"/>
      <c r="AL64" s="579"/>
      <c r="AM64" s="579"/>
      <c r="AN64" s="578" t="s">
        <v>307</v>
      </c>
      <c r="AO64" s="579"/>
      <c r="AP64" s="579"/>
      <c r="AQ64" s="579"/>
      <c r="AR64" s="579"/>
      <c r="AS64" s="578" t="s">
        <v>308</v>
      </c>
      <c r="AT64" s="579"/>
      <c r="AU64" s="579"/>
      <c r="AV64" s="499" t="s">
        <v>84</v>
      </c>
      <c r="AW64" s="580" t="s">
        <v>309</v>
      </c>
      <c r="AX64" s="579"/>
      <c r="AY64" s="579"/>
      <c r="AZ64" s="579"/>
      <c r="BA64" s="579"/>
      <c r="BB64" s="579"/>
      <c r="BC64" s="500">
        <v>10000000</v>
      </c>
      <c r="BD64" s="501">
        <v>0</v>
      </c>
      <c r="BE64" s="500">
        <v>10000000</v>
      </c>
      <c r="BF64" s="501">
        <v>0</v>
      </c>
      <c r="BG64" s="501">
        <v>0</v>
      </c>
      <c r="BH64" s="501">
        <v>0</v>
      </c>
      <c r="BI64" s="501">
        <v>0</v>
      </c>
      <c r="BJ64" s="501">
        <v>0</v>
      </c>
      <c r="BK64" s="501">
        <v>0</v>
      </c>
      <c r="BL64" s="501">
        <v>0</v>
      </c>
      <c r="BM64" s="500" t="s">
        <v>468</v>
      </c>
      <c r="BN64" s="501" t="s">
        <v>468</v>
      </c>
      <c r="BO64" s="500" t="s">
        <v>468</v>
      </c>
    </row>
    <row r="65" spans="1:67" s="497" customFormat="1" hidden="1">
      <c r="A65" s="497" t="str">
        <f t="shared" si="15"/>
        <v>A-2-0-3-50-90-10</v>
      </c>
      <c r="B65" s="498" t="str">
        <f t="shared" si="5"/>
        <v>A</v>
      </c>
      <c r="C65" s="498" t="str">
        <f t="shared" si="6"/>
        <v>2</v>
      </c>
      <c r="D65" s="498" t="str">
        <f t="shared" si="7"/>
        <v>0</v>
      </c>
      <c r="E65" s="498" t="str">
        <f t="shared" si="8"/>
        <v>3</v>
      </c>
      <c r="F65" s="498" t="str">
        <f t="shared" si="9"/>
        <v>50</v>
      </c>
      <c r="G65" s="498" t="str">
        <f t="shared" si="10"/>
        <v>90</v>
      </c>
      <c r="H65" s="498"/>
      <c r="I65" s="498"/>
      <c r="J65" s="498"/>
      <c r="K65" s="498"/>
      <c r="M65" s="511"/>
      <c r="N65" s="578" t="s">
        <v>33</v>
      </c>
      <c r="O65" s="579"/>
      <c r="P65" s="578" t="s">
        <v>316</v>
      </c>
      <c r="Q65" s="579"/>
      <c r="R65" s="578" t="s">
        <v>314</v>
      </c>
      <c r="S65" s="579"/>
      <c r="T65" s="578" t="s">
        <v>323</v>
      </c>
      <c r="U65" s="579"/>
      <c r="V65" s="578" t="s">
        <v>329</v>
      </c>
      <c r="W65" s="579"/>
      <c r="X65" s="579"/>
      <c r="Y65" s="578" t="s">
        <v>330</v>
      </c>
      <c r="Z65" s="579"/>
      <c r="AA65" s="579"/>
      <c r="AB65" s="578"/>
      <c r="AC65" s="579"/>
      <c r="AD65" s="578"/>
      <c r="AE65" s="579"/>
      <c r="AF65" s="581" t="s">
        <v>64</v>
      </c>
      <c r="AG65" s="579"/>
      <c r="AH65" s="579"/>
      <c r="AI65" s="579"/>
      <c r="AJ65" s="579"/>
      <c r="AK65" s="579"/>
      <c r="AL65" s="579"/>
      <c r="AM65" s="579"/>
      <c r="AN65" s="578" t="s">
        <v>307</v>
      </c>
      <c r="AO65" s="579"/>
      <c r="AP65" s="579"/>
      <c r="AQ65" s="579"/>
      <c r="AR65" s="579"/>
      <c r="AS65" s="578" t="s">
        <v>308</v>
      </c>
      <c r="AT65" s="579"/>
      <c r="AU65" s="579"/>
      <c r="AV65" s="499" t="s">
        <v>84</v>
      </c>
      <c r="AW65" s="580" t="s">
        <v>309</v>
      </c>
      <c r="AX65" s="579"/>
      <c r="AY65" s="579"/>
      <c r="AZ65" s="579"/>
      <c r="BA65" s="579"/>
      <c r="BB65" s="579"/>
      <c r="BC65" s="500">
        <v>600000</v>
      </c>
      <c r="BD65" s="501">
        <v>0</v>
      </c>
      <c r="BE65" s="500">
        <v>600000</v>
      </c>
      <c r="BF65" s="501">
        <v>0</v>
      </c>
      <c r="BG65" s="501">
        <v>0</v>
      </c>
      <c r="BH65" s="501">
        <v>0</v>
      </c>
      <c r="BI65" s="501">
        <v>0</v>
      </c>
      <c r="BJ65" s="501">
        <v>0</v>
      </c>
      <c r="BK65" s="501">
        <v>0</v>
      </c>
      <c r="BL65" s="501">
        <v>0</v>
      </c>
      <c r="BM65" s="500" t="s">
        <v>468</v>
      </c>
      <c r="BN65" s="501" t="s">
        <v>468</v>
      </c>
      <c r="BO65" s="500" t="s">
        <v>468</v>
      </c>
    </row>
    <row r="66" spans="1:67" s="488" customFormat="1" hidden="1">
      <c r="B66" s="491" t="str">
        <f t="shared" si="5"/>
        <v>A</v>
      </c>
      <c r="C66" s="491" t="str">
        <f t="shared" si="6"/>
        <v>2</v>
      </c>
      <c r="D66" s="491" t="str">
        <f t="shared" si="7"/>
        <v>0</v>
      </c>
      <c r="E66" s="491" t="str">
        <f t="shared" si="8"/>
        <v>3</v>
      </c>
      <c r="F66" s="491" t="str">
        <f t="shared" si="9"/>
        <v>51</v>
      </c>
      <c r="G66" s="491">
        <f t="shared" si="10"/>
        <v>0</v>
      </c>
      <c r="H66" s="491"/>
      <c r="I66" s="491"/>
      <c r="J66" s="491"/>
      <c r="K66" s="491"/>
      <c r="M66" s="510"/>
      <c r="N66" s="582" t="s">
        <v>33</v>
      </c>
      <c r="O66" s="583"/>
      <c r="P66" s="582" t="s">
        <v>316</v>
      </c>
      <c r="Q66" s="583"/>
      <c r="R66" s="582" t="s">
        <v>314</v>
      </c>
      <c r="S66" s="583"/>
      <c r="T66" s="582" t="s">
        <v>323</v>
      </c>
      <c r="U66" s="583"/>
      <c r="V66" s="582" t="s">
        <v>331</v>
      </c>
      <c r="W66" s="583"/>
      <c r="X66" s="583"/>
      <c r="Y66" s="582"/>
      <c r="Z66" s="583"/>
      <c r="AA66" s="583"/>
      <c r="AB66" s="582"/>
      <c r="AC66" s="583"/>
      <c r="AD66" s="582"/>
      <c r="AE66" s="583"/>
      <c r="AF66" s="584" t="s">
        <v>237</v>
      </c>
      <c r="AG66" s="583"/>
      <c r="AH66" s="583"/>
      <c r="AI66" s="583"/>
      <c r="AJ66" s="583"/>
      <c r="AK66" s="583"/>
      <c r="AL66" s="583"/>
      <c r="AM66" s="583"/>
      <c r="AN66" s="582" t="s">
        <v>307</v>
      </c>
      <c r="AO66" s="583"/>
      <c r="AP66" s="583"/>
      <c r="AQ66" s="583"/>
      <c r="AR66" s="583"/>
      <c r="AS66" s="582" t="s">
        <v>308</v>
      </c>
      <c r="AT66" s="583"/>
      <c r="AU66" s="583"/>
      <c r="AV66" s="481" t="s">
        <v>84</v>
      </c>
      <c r="AW66" s="585" t="s">
        <v>309</v>
      </c>
      <c r="AX66" s="583"/>
      <c r="AY66" s="583"/>
      <c r="AZ66" s="583"/>
      <c r="BA66" s="583"/>
      <c r="BB66" s="583"/>
      <c r="BC66" s="482">
        <v>2000000</v>
      </c>
      <c r="BD66" s="483">
        <v>0</v>
      </c>
      <c r="BE66" s="482">
        <v>2000000</v>
      </c>
      <c r="BF66" s="483">
        <v>0</v>
      </c>
      <c r="BG66" s="483">
        <v>0</v>
      </c>
      <c r="BH66" s="483">
        <v>0</v>
      </c>
      <c r="BI66" s="483">
        <v>0</v>
      </c>
      <c r="BJ66" s="483">
        <v>0</v>
      </c>
      <c r="BK66" s="483">
        <v>0</v>
      </c>
      <c r="BL66" s="483">
        <v>0</v>
      </c>
      <c r="BM66" s="483" t="s">
        <v>468</v>
      </c>
      <c r="BN66" s="483" t="s">
        <v>468</v>
      </c>
      <c r="BO66" s="483" t="s">
        <v>468</v>
      </c>
    </row>
    <row r="67" spans="1:67" s="497" customFormat="1" hidden="1">
      <c r="A67" s="497" t="str">
        <f t="shared" ref="A67:A69" si="16">+B67&amp;"-"&amp;C67&amp;"-"&amp;D67&amp;"-"&amp;E67&amp;"-"&amp;F67&amp;"-"&amp;G67&amp;"-"&amp;AV67</f>
        <v>A-2-0-3-51-1-10</v>
      </c>
      <c r="B67" s="498" t="str">
        <f t="shared" si="5"/>
        <v>A</v>
      </c>
      <c r="C67" s="498" t="str">
        <f t="shared" si="6"/>
        <v>2</v>
      </c>
      <c r="D67" s="498" t="str">
        <f t="shared" si="7"/>
        <v>0</v>
      </c>
      <c r="E67" s="498" t="str">
        <f t="shared" si="8"/>
        <v>3</v>
      </c>
      <c r="F67" s="498" t="str">
        <f t="shared" si="9"/>
        <v>51</v>
      </c>
      <c r="G67" s="498" t="str">
        <f t="shared" si="10"/>
        <v>1</v>
      </c>
      <c r="H67" s="498"/>
      <c r="I67" s="498"/>
      <c r="J67" s="498"/>
      <c r="K67" s="498"/>
      <c r="M67" s="511"/>
      <c r="N67" s="578" t="s">
        <v>33</v>
      </c>
      <c r="O67" s="579"/>
      <c r="P67" s="578" t="s">
        <v>316</v>
      </c>
      <c r="Q67" s="579"/>
      <c r="R67" s="578" t="s">
        <v>314</v>
      </c>
      <c r="S67" s="579"/>
      <c r="T67" s="578" t="s">
        <v>323</v>
      </c>
      <c r="U67" s="579"/>
      <c r="V67" s="578" t="s">
        <v>331</v>
      </c>
      <c r="W67" s="579"/>
      <c r="X67" s="579"/>
      <c r="Y67" s="578" t="s">
        <v>313</v>
      </c>
      <c r="Z67" s="579"/>
      <c r="AA67" s="579"/>
      <c r="AB67" s="578"/>
      <c r="AC67" s="579"/>
      <c r="AD67" s="578"/>
      <c r="AE67" s="579"/>
      <c r="AF67" s="581" t="s">
        <v>65</v>
      </c>
      <c r="AG67" s="579"/>
      <c r="AH67" s="579"/>
      <c r="AI67" s="579"/>
      <c r="AJ67" s="579"/>
      <c r="AK67" s="579"/>
      <c r="AL67" s="579"/>
      <c r="AM67" s="579"/>
      <c r="AN67" s="578" t="s">
        <v>307</v>
      </c>
      <c r="AO67" s="579"/>
      <c r="AP67" s="579"/>
      <c r="AQ67" s="579"/>
      <c r="AR67" s="579"/>
      <c r="AS67" s="578" t="s">
        <v>308</v>
      </c>
      <c r="AT67" s="579"/>
      <c r="AU67" s="579"/>
      <c r="AV67" s="499" t="s">
        <v>84</v>
      </c>
      <c r="AW67" s="580" t="s">
        <v>309</v>
      </c>
      <c r="AX67" s="579"/>
      <c r="AY67" s="579"/>
      <c r="AZ67" s="579"/>
      <c r="BA67" s="579"/>
      <c r="BB67" s="579"/>
      <c r="BC67" s="500">
        <v>1000000</v>
      </c>
      <c r="BD67" s="501">
        <v>0</v>
      </c>
      <c r="BE67" s="500">
        <v>1000000</v>
      </c>
      <c r="BF67" s="501">
        <v>0</v>
      </c>
      <c r="BG67" s="501">
        <v>0</v>
      </c>
      <c r="BH67" s="501">
        <v>0</v>
      </c>
      <c r="BI67" s="501">
        <v>0</v>
      </c>
      <c r="BJ67" s="501">
        <v>0</v>
      </c>
      <c r="BK67" s="501">
        <v>0</v>
      </c>
      <c r="BL67" s="501">
        <v>0</v>
      </c>
      <c r="BM67" s="500" t="s">
        <v>468</v>
      </c>
      <c r="BN67" s="501" t="s">
        <v>468</v>
      </c>
      <c r="BO67" s="500" t="s">
        <v>468</v>
      </c>
    </row>
    <row r="68" spans="1:67" s="497" customFormat="1" hidden="1">
      <c r="A68" s="497" t="str">
        <f t="shared" si="16"/>
        <v>A-2-0-3-51-2-10</v>
      </c>
      <c r="B68" s="498" t="str">
        <f t="shared" si="5"/>
        <v>A</v>
      </c>
      <c r="C68" s="498" t="str">
        <f t="shared" si="6"/>
        <v>2</v>
      </c>
      <c r="D68" s="498" t="str">
        <f t="shared" si="7"/>
        <v>0</v>
      </c>
      <c r="E68" s="498" t="str">
        <f t="shared" si="8"/>
        <v>3</v>
      </c>
      <c r="F68" s="498" t="str">
        <f t="shared" si="9"/>
        <v>51</v>
      </c>
      <c r="G68" s="498" t="str">
        <f t="shared" si="10"/>
        <v>2</v>
      </c>
      <c r="H68" s="498"/>
      <c r="I68" s="498"/>
      <c r="J68" s="498"/>
      <c r="K68" s="498"/>
      <c r="M68" s="511"/>
      <c r="N68" s="578" t="s">
        <v>33</v>
      </c>
      <c r="O68" s="579"/>
      <c r="P68" s="578" t="s">
        <v>316</v>
      </c>
      <c r="Q68" s="579"/>
      <c r="R68" s="578" t="s">
        <v>314</v>
      </c>
      <c r="S68" s="579"/>
      <c r="T68" s="578" t="s">
        <v>323</v>
      </c>
      <c r="U68" s="579"/>
      <c r="V68" s="578" t="s">
        <v>331</v>
      </c>
      <c r="W68" s="579"/>
      <c r="X68" s="579"/>
      <c r="Y68" s="578" t="s">
        <v>316</v>
      </c>
      <c r="Z68" s="579"/>
      <c r="AA68" s="579"/>
      <c r="AB68" s="578"/>
      <c r="AC68" s="579"/>
      <c r="AD68" s="578"/>
      <c r="AE68" s="579"/>
      <c r="AF68" s="581" t="s">
        <v>66</v>
      </c>
      <c r="AG68" s="579"/>
      <c r="AH68" s="579"/>
      <c r="AI68" s="579"/>
      <c r="AJ68" s="579"/>
      <c r="AK68" s="579"/>
      <c r="AL68" s="579"/>
      <c r="AM68" s="579"/>
      <c r="AN68" s="578" t="s">
        <v>307</v>
      </c>
      <c r="AO68" s="579"/>
      <c r="AP68" s="579"/>
      <c r="AQ68" s="579"/>
      <c r="AR68" s="579"/>
      <c r="AS68" s="578" t="s">
        <v>308</v>
      </c>
      <c r="AT68" s="579"/>
      <c r="AU68" s="579"/>
      <c r="AV68" s="499" t="s">
        <v>84</v>
      </c>
      <c r="AW68" s="580" t="s">
        <v>309</v>
      </c>
      <c r="AX68" s="579"/>
      <c r="AY68" s="579"/>
      <c r="AZ68" s="579"/>
      <c r="BA68" s="579"/>
      <c r="BB68" s="579"/>
      <c r="BC68" s="500">
        <v>1000000</v>
      </c>
      <c r="BD68" s="501">
        <v>0</v>
      </c>
      <c r="BE68" s="500">
        <v>1000000</v>
      </c>
      <c r="BF68" s="501">
        <v>0</v>
      </c>
      <c r="BG68" s="501">
        <v>0</v>
      </c>
      <c r="BH68" s="501">
        <v>0</v>
      </c>
      <c r="BI68" s="501">
        <v>0</v>
      </c>
      <c r="BJ68" s="501">
        <v>0</v>
      </c>
      <c r="BK68" s="501">
        <v>0</v>
      </c>
      <c r="BL68" s="501">
        <v>0</v>
      </c>
      <c r="BM68" s="500" t="s">
        <v>468</v>
      </c>
      <c r="BN68" s="501" t="s">
        <v>468</v>
      </c>
      <c r="BO68" s="500" t="s">
        <v>468</v>
      </c>
    </row>
    <row r="69" spans="1:67" s="497" customFormat="1" hidden="1">
      <c r="A69" s="497" t="str">
        <f t="shared" si="16"/>
        <v>A-2-0-4-0-0-10</v>
      </c>
      <c r="B69" s="498" t="str">
        <f t="shared" si="5"/>
        <v>A</v>
      </c>
      <c r="C69" s="498" t="str">
        <f t="shared" si="6"/>
        <v>2</v>
      </c>
      <c r="D69" s="498" t="str">
        <f t="shared" si="7"/>
        <v>0</v>
      </c>
      <c r="E69" s="498" t="str">
        <f t="shared" si="8"/>
        <v>4</v>
      </c>
      <c r="F69" s="498">
        <f t="shared" si="9"/>
        <v>0</v>
      </c>
      <c r="G69" s="498">
        <f t="shared" si="10"/>
        <v>0</v>
      </c>
      <c r="H69" s="498"/>
      <c r="I69" s="498"/>
      <c r="J69" s="498"/>
      <c r="K69" s="498"/>
      <c r="M69" s="511"/>
      <c r="N69" s="578" t="s">
        <v>33</v>
      </c>
      <c r="O69" s="579"/>
      <c r="P69" s="578" t="s">
        <v>316</v>
      </c>
      <c r="Q69" s="579"/>
      <c r="R69" s="578" t="s">
        <v>314</v>
      </c>
      <c r="S69" s="579"/>
      <c r="T69" s="578" t="s">
        <v>317</v>
      </c>
      <c r="U69" s="579"/>
      <c r="V69" s="578"/>
      <c r="W69" s="579"/>
      <c r="X69" s="579"/>
      <c r="Y69" s="578"/>
      <c r="Z69" s="579"/>
      <c r="AA69" s="579"/>
      <c r="AB69" s="578"/>
      <c r="AC69" s="579"/>
      <c r="AD69" s="578"/>
      <c r="AE69" s="579"/>
      <c r="AF69" s="581" t="s">
        <v>239</v>
      </c>
      <c r="AG69" s="579"/>
      <c r="AH69" s="579"/>
      <c r="AI69" s="579"/>
      <c r="AJ69" s="579"/>
      <c r="AK69" s="579"/>
      <c r="AL69" s="579"/>
      <c r="AM69" s="579"/>
      <c r="AN69" s="578" t="s">
        <v>307</v>
      </c>
      <c r="AO69" s="579"/>
      <c r="AP69" s="579"/>
      <c r="AQ69" s="579"/>
      <c r="AR69" s="579"/>
      <c r="AS69" s="578" t="s">
        <v>308</v>
      </c>
      <c r="AT69" s="579"/>
      <c r="AU69" s="579"/>
      <c r="AV69" s="499" t="s">
        <v>84</v>
      </c>
      <c r="AW69" s="580" t="s">
        <v>309</v>
      </c>
      <c r="AX69" s="579"/>
      <c r="AY69" s="579"/>
      <c r="AZ69" s="579"/>
      <c r="BA69" s="579"/>
      <c r="BB69" s="579"/>
      <c r="BC69" s="500">
        <v>10618500000</v>
      </c>
      <c r="BD69" s="500">
        <v>10182321293.559999</v>
      </c>
      <c r="BE69" s="500">
        <v>436178706.44</v>
      </c>
      <c r="BF69" s="501">
        <v>0</v>
      </c>
      <c r="BG69" s="500">
        <v>8627814941.2999992</v>
      </c>
      <c r="BH69" s="500">
        <v>1554506352.26</v>
      </c>
      <c r="BI69" s="500">
        <v>3657493511.23</v>
      </c>
      <c r="BJ69" s="500">
        <v>4970321430.0699997</v>
      </c>
      <c r="BK69" s="500">
        <v>3657493511.23</v>
      </c>
      <c r="BL69" s="501">
        <v>0</v>
      </c>
      <c r="BM69" s="500" t="s">
        <v>573</v>
      </c>
      <c r="BN69" s="501" t="s">
        <v>566</v>
      </c>
      <c r="BO69" s="500" t="s">
        <v>567</v>
      </c>
    </row>
    <row r="70" spans="1:67" s="488" customFormat="1" hidden="1">
      <c r="B70" s="491" t="str">
        <f t="shared" si="5"/>
        <v>A</v>
      </c>
      <c r="C70" s="491" t="str">
        <f t="shared" si="6"/>
        <v>2</v>
      </c>
      <c r="D70" s="491" t="str">
        <f t="shared" si="7"/>
        <v>0</v>
      </c>
      <c r="E70" s="491" t="str">
        <f t="shared" si="8"/>
        <v>4</v>
      </c>
      <c r="F70" s="491" t="str">
        <f t="shared" si="9"/>
        <v>1</v>
      </c>
      <c r="G70" s="491">
        <f t="shared" si="10"/>
        <v>0</v>
      </c>
      <c r="H70" s="491"/>
      <c r="I70" s="491"/>
      <c r="J70" s="491"/>
      <c r="K70" s="491"/>
      <c r="M70" s="510"/>
      <c r="N70" s="582" t="s">
        <v>33</v>
      </c>
      <c r="O70" s="583"/>
      <c r="P70" s="582" t="s">
        <v>316</v>
      </c>
      <c r="Q70" s="583"/>
      <c r="R70" s="582" t="s">
        <v>314</v>
      </c>
      <c r="S70" s="583"/>
      <c r="T70" s="582" t="s">
        <v>317</v>
      </c>
      <c r="U70" s="583"/>
      <c r="V70" s="582" t="s">
        <v>313</v>
      </c>
      <c r="W70" s="583"/>
      <c r="X70" s="583"/>
      <c r="Y70" s="582"/>
      <c r="Z70" s="583"/>
      <c r="AA70" s="583"/>
      <c r="AB70" s="582"/>
      <c r="AC70" s="583"/>
      <c r="AD70" s="582"/>
      <c r="AE70" s="583"/>
      <c r="AF70" s="584" t="s">
        <v>242</v>
      </c>
      <c r="AG70" s="583"/>
      <c r="AH70" s="583"/>
      <c r="AI70" s="583"/>
      <c r="AJ70" s="583"/>
      <c r="AK70" s="583"/>
      <c r="AL70" s="583"/>
      <c r="AM70" s="583"/>
      <c r="AN70" s="582" t="s">
        <v>307</v>
      </c>
      <c r="AO70" s="583"/>
      <c r="AP70" s="583"/>
      <c r="AQ70" s="583"/>
      <c r="AR70" s="583"/>
      <c r="AS70" s="582" t="s">
        <v>308</v>
      </c>
      <c r="AT70" s="583"/>
      <c r="AU70" s="583"/>
      <c r="AV70" s="481" t="s">
        <v>84</v>
      </c>
      <c r="AW70" s="585" t="s">
        <v>309</v>
      </c>
      <c r="AX70" s="583"/>
      <c r="AY70" s="583"/>
      <c r="AZ70" s="583"/>
      <c r="BA70" s="583"/>
      <c r="BB70" s="583"/>
      <c r="BC70" s="482">
        <v>307000000</v>
      </c>
      <c r="BD70" s="482">
        <v>231642609.15000001</v>
      </c>
      <c r="BE70" s="482">
        <v>75357390.849999994</v>
      </c>
      <c r="BF70" s="483">
        <v>0</v>
      </c>
      <c r="BG70" s="482">
        <v>208021013.44999999</v>
      </c>
      <c r="BH70" s="482">
        <v>23621595.699999999</v>
      </c>
      <c r="BI70" s="482">
        <v>6675031</v>
      </c>
      <c r="BJ70" s="482">
        <v>201345982.44999999</v>
      </c>
      <c r="BK70" s="482">
        <v>6675031</v>
      </c>
      <c r="BL70" s="483">
        <v>0</v>
      </c>
      <c r="BM70" s="483" t="s">
        <v>574</v>
      </c>
      <c r="BN70" s="483" t="s">
        <v>468</v>
      </c>
      <c r="BO70" s="483" t="s">
        <v>468</v>
      </c>
    </row>
    <row r="71" spans="1:67" s="497" customFormat="1" hidden="1">
      <c r="A71" s="497" t="str">
        <f t="shared" ref="A71:A72" si="17">+B71&amp;"-"&amp;C71&amp;"-"&amp;D71&amp;"-"&amp;E71&amp;"-"&amp;F71&amp;"-"&amp;G71&amp;"-"&amp;AV71</f>
        <v>A-2-0-4-1-6-10</v>
      </c>
      <c r="B71" s="498" t="str">
        <f t="shared" si="5"/>
        <v>A</v>
      </c>
      <c r="C71" s="498" t="str">
        <f t="shared" si="6"/>
        <v>2</v>
      </c>
      <c r="D71" s="498" t="str">
        <f t="shared" si="7"/>
        <v>0</v>
      </c>
      <c r="E71" s="498" t="str">
        <f t="shared" si="8"/>
        <v>4</v>
      </c>
      <c r="F71" s="498" t="str">
        <f t="shared" si="9"/>
        <v>1</v>
      </c>
      <c r="G71" s="498" t="str">
        <f t="shared" si="10"/>
        <v>6</v>
      </c>
      <c r="H71" s="498"/>
      <c r="I71" s="498"/>
      <c r="J71" s="498"/>
      <c r="K71" s="498"/>
      <c r="M71" s="511"/>
      <c r="N71" s="578" t="s">
        <v>33</v>
      </c>
      <c r="O71" s="579"/>
      <c r="P71" s="578" t="s">
        <v>316</v>
      </c>
      <c r="Q71" s="579"/>
      <c r="R71" s="578" t="s">
        <v>314</v>
      </c>
      <c r="S71" s="579"/>
      <c r="T71" s="578" t="s">
        <v>317</v>
      </c>
      <c r="U71" s="579"/>
      <c r="V71" s="578" t="s">
        <v>313</v>
      </c>
      <c r="W71" s="579"/>
      <c r="X71" s="579"/>
      <c r="Y71" s="578" t="s">
        <v>326</v>
      </c>
      <c r="Z71" s="579"/>
      <c r="AA71" s="579"/>
      <c r="AB71" s="578"/>
      <c r="AC71" s="579"/>
      <c r="AD71" s="578"/>
      <c r="AE71" s="579"/>
      <c r="AF71" s="581" t="s">
        <v>67</v>
      </c>
      <c r="AG71" s="579"/>
      <c r="AH71" s="579"/>
      <c r="AI71" s="579"/>
      <c r="AJ71" s="579"/>
      <c r="AK71" s="579"/>
      <c r="AL71" s="579"/>
      <c r="AM71" s="579"/>
      <c r="AN71" s="578" t="s">
        <v>307</v>
      </c>
      <c r="AO71" s="579"/>
      <c r="AP71" s="579"/>
      <c r="AQ71" s="579"/>
      <c r="AR71" s="579"/>
      <c r="AS71" s="578" t="s">
        <v>308</v>
      </c>
      <c r="AT71" s="579"/>
      <c r="AU71" s="579"/>
      <c r="AV71" s="499" t="s">
        <v>84</v>
      </c>
      <c r="AW71" s="580" t="s">
        <v>309</v>
      </c>
      <c r="AX71" s="579"/>
      <c r="AY71" s="579"/>
      <c r="AZ71" s="579"/>
      <c r="BA71" s="579"/>
      <c r="BB71" s="579"/>
      <c r="BC71" s="500">
        <v>75000000</v>
      </c>
      <c r="BD71" s="500">
        <v>400000</v>
      </c>
      <c r="BE71" s="500">
        <v>74600000</v>
      </c>
      <c r="BF71" s="501">
        <v>0</v>
      </c>
      <c r="BG71" s="500">
        <v>400000</v>
      </c>
      <c r="BH71" s="501">
        <v>0</v>
      </c>
      <c r="BI71" s="500">
        <v>400000</v>
      </c>
      <c r="BJ71" s="501">
        <v>0</v>
      </c>
      <c r="BK71" s="500">
        <v>400000</v>
      </c>
      <c r="BL71" s="501">
        <v>0</v>
      </c>
      <c r="BM71" s="500" t="s">
        <v>576</v>
      </c>
      <c r="BN71" s="501" t="s">
        <v>468</v>
      </c>
      <c r="BO71" s="500" t="s">
        <v>468</v>
      </c>
    </row>
    <row r="72" spans="1:67" s="497" customFormat="1" hidden="1">
      <c r="A72" s="497" t="str">
        <f t="shared" si="17"/>
        <v>A-2-0-4-1-8-10</v>
      </c>
      <c r="B72" s="498" t="str">
        <f t="shared" si="5"/>
        <v>A</v>
      </c>
      <c r="C72" s="498" t="str">
        <f t="shared" si="6"/>
        <v>2</v>
      </c>
      <c r="D72" s="498" t="str">
        <f t="shared" si="7"/>
        <v>0</v>
      </c>
      <c r="E72" s="498" t="str">
        <f t="shared" si="8"/>
        <v>4</v>
      </c>
      <c r="F72" s="498" t="str">
        <f t="shared" si="9"/>
        <v>1</v>
      </c>
      <c r="G72" s="498" t="str">
        <f t="shared" si="10"/>
        <v>8</v>
      </c>
      <c r="H72" s="498"/>
      <c r="I72" s="498"/>
      <c r="J72" s="498"/>
      <c r="K72" s="498"/>
      <c r="M72" s="511"/>
      <c r="N72" s="578" t="s">
        <v>33</v>
      </c>
      <c r="O72" s="579"/>
      <c r="P72" s="578" t="s">
        <v>316</v>
      </c>
      <c r="Q72" s="579"/>
      <c r="R72" s="578" t="s">
        <v>314</v>
      </c>
      <c r="S72" s="579"/>
      <c r="T72" s="578" t="s">
        <v>317</v>
      </c>
      <c r="U72" s="579"/>
      <c r="V72" s="578" t="s">
        <v>313</v>
      </c>
      <c r="W72" s="579"/>
      <c r="X72" s="579"/>
      <c r="Y72" s="578" t="s">
        <v>328</v>
      </c>
      <c r="Z72" s="579"/>
      <c r="AA72" s="579"/>
      <c r="AB72" s="578"/>
      <c r="AC72" s="579"/>
      <c r="AD72" s="578"/>
      <c r="AE72" s="579"/>
      <c r="AF72" s="581" t="s">
        <v>68</v>
      </c>
      <c r="AG72" s="579"/>
      <c r="AH72" s="579"/>
      <c r="AI72" s="579"/>
      <c r="AJ72" s="579"/>
      <c r="AK72" s="579"/>
      <c r="AL72" s="579"/>
      <c r="AM72" s="579"/>
      <c r="AN72" s="578" t="s">
        <v>307</v>
      </c>
      <c r="AO72" s="579"/>
      <c r="AP72" s="579"/>
      <c r="AQ72" s="579"/>
      <c r="AR72" s="579"/>
      <c r="AS72" s="578" t="s">
        <v>308</v>
      </c>
      <c r="AT72" s="579"/>
      <c r="AU72" s="579"/>
      <c r="AV72" s="499" t="s">
        <v>84</v>
      </c>
      <c r="AW72" s="580" t="s">
        <v>309</v>
      </c>
      <c r="AX72" s="579"/>
      <c r="AY72" s="579"/>
      <c r="AZ72" s="579"/>
      <c r="BA72" s="579"/>
      <c r="BB72" s="579"/>
      <c r="BC72" s="500">
        <v>232000000</v>
      </c>
      <c r="BD72" s="500">
        <v>231242609.15000001</v>
      </c>
      <c r="BE72" s="500">
        <v>757390.85</v>
      </c>
      <c r="BF72" s="501">
        <v>0</v>
      </c>
      <c r="BG72" s="500">
        <v>207621013.44999999</v>
      </c>
      <c r="BH72" s="500">
        <v>23621595.699999999</v>
      </c>
      <c r="BI72" s="500">
        <v>6275031</v>
      </c>
      <c r="BJ72" s="500">
        <v>201345982.44999999</v>
      </c>
      <c r="BK72" s="500">
        <v>6275031</v>
      </c>
      <c r="BL72" s="501">
        <v>0</v>
      </c>
      <c r="BM72" s="500" t="s">
        <v>577</v>
      </c>
      <c r="BN72" s="501" t="s">
        <v>468</v>
      </c>
      <c r="BO72" s="500" t="s">
        <v>468</v>
      </c>
    </row>
    <row r="73" spans="1:67" s="488" customFormat="1" hidden="1">
      <c r="B73" s="491" t="str">
        <f t="shared" si="5"/>
        <v>A</v>
      </c>
      <c r="C73" s="491" t="str">
        <f t="shared" si="6"/>
        <v>2</v>
      </c>
      <c r="D73" s="491" t="str">
        <f t="shared" si="7"/>
        <v>0</v>
      </c>
      <c r="E73" s="491" t="str">
        <f t="shared" si="8"/>
        <v>4</v>
      </c>
      <c r="F73" s="491" t="str">
        <f t="shared" si="9"/>
        <v>2</v>
      </c>
      <c r="G73" s="491">
        <f t="shared" si="10"/>
        <v>0</v>
      </c>
      <c r="H73" s="491"/>
      <c r="I73" s="491"/>
      <c r="J73" s="491"/>
      <c r="K73" s="491"/>
      <c r="M73" s="510"/>
      <c r="N73" s="582" t="s">
        <v>33</v>
      </c>
      <c r="O73" s="583"/>
      <c r="P73" s="582" t="s">
        <v>316</v>
      </c>
      <c r="Q73" s="583"/>
      <c r="R73" s="582" t="s">
        <v>314</v>
      </c>
      <c r="S73" s="583"/>
      <c r="T73" s="582" t="s">
        <v>317</v>
      </c>
      <c r="U73" s="583"/>
      <c r="V73" s="582" t="s">
        <v>316</v>
      </c>
      <c r="W73" s="583"/>
      <c r="X73" s="583"/>
      <c r="Y73" s="582"/>
      <c r="Z73" s="583"/>
      <c r="AA73" s="583"/>
      <c r="AB73" s="582"/>
      <c r="AC73" s="583"/>
      <c r="AD73" s="582"/>
      <c r="AE73" s="583"/>
      <c r="AF73" s="584" t="s">
        <v>244</v>
      </c>
      <c r="AG73" s="583"/>
      <c r="AH73" s="583"/>
      <c r="AI73" s="583"/>
      <c r="AJ73" s="583"/>
      <c r="AK73" s="583"/>
      <c r="AL73" s="583"/>
      <c r="AM73" s="583"/>
      <c r="AN73" s="582" t="s">
        <v>307</v>
      </c>
      <c r="AO73" s="583"/>
      <c r="AP73" s="583"/>
      <c r="AQ73" s="583"/>
      <c r="AR73" s="583"/>
      <c r="AS73" s="582" t="s">
        <v>308</v>
      </c>
      <c r="AT73" s="583"/>
      <c r="AU73" s="583"/>
      <c r="AV73" s="481" t="s">
        <v>84</v>
      </c>
      <c r="AW73" s="585" t="s">
        <v>309</v>
      </c>
      <c r="AX73" s="583"/>
      <c r="AY73" s="583"/>
      <c r="AZ73" s="583"/>
      <c r="BA73" s="583"/>
      <c r="BB73" s="583"/>
      <c r="BC73" s="482">
        <v>32000000</v>
      </c>
      <c r="BD73" s="482">
        <v>27371990</v>
      </c>
      <c r="BE73" s="482">
        <v>4628010</v>
      </c>
      <c r="BF73" s="483">
        <v>0</v>
      </c>
      <c r="BG73" s="482">
        <v>2000000</v>
      </c>
      <c r="BH73" s="482">
        <v>25371990</v>
      </c>
      <c r="BI73" s="482">
        <v>2000000</v>
      </c>
      <c r="BJ73" s="483">
        <v>0</v>
      </c>
      <c r="BK73" s="482">
        <v>2000000</v>
      </c>
      <c r="BL73" s="483">
        <v>0</v>
      </c>
      <c r="BM73" s="483" t="s">
        <v>571</v>
      </c>
      <c r="BN73" s="483" t="s">
        <v>468</v>
      </c>
      <c r="BO73" s="483" t="s">
        <v>468</v>
      </c>
    </row>
    <row r="74" spans="1:67" s="497" customFormat="1" hidden="1">
      <c r="A74" s="497" t="str">
        <f t="shared" ref="A74:A75" si="18">+B74&amp;"-"&amp;C74&amp;"-"&amp;D74&amp;"-"&amp;E74&amp;"-"&amp;F74&amp;"-"&amp;G74&amp;"-"&amp;AV74</f>
        <v>A-2-0-4-2-1-10</v>
      </c>
      <c r="B74" s="498" t="str">
        <f t="shared" si="5"/>
        <v>A</v>
      </c>
      <c r="C74" s="498" t="str">
        <f t="shared" si="6"/>
        <v>2</v>
      </c>
      <c r="D74" s="498" t="str">
        <f t="shared" si="7"/>
        <v>0</v>
      </c>
      <c r="E74" s="498" t="str">
        <f t="shared" si="8"/>
        <v>4</v>
      </c>
      <c r="F74" s="498" t="str">
        <f t="shared" si="9"/>
        <v>2</v>
      </c>
      <c r="G74" s="498" t="str">
        <f t="shared" si="10"/>
        <v>1</v>
      </c>
      <c r="H74" s="498"/>
      <c r="I74" s="498"/>
      <c r="J74" s="498"/>
      <c r="K74" s="498"/>
      <c r="M74" s="511"/>
      <c r="N74" s="578" t="s">
        <v>33</v>
      </c>
      <c r="O74" s="579"/>
      <c r="P74" s="578" t="s">
        <v>316</v>
      </c>
      <c r="Q74" s="579"/>
      <c r="R74" s="578" t="s">
        <v>314</v>
      </c>
      <c r="S74" s="579"/>
      <c r="T74" s="578" t="s">
        <v>317</v>
      </c>
      <c r="U74" s="579"/>
      <c r="V74" s="578" t="s">
        <v>316</v>
      </c>
      <c r="W74" s="579"/>
      <c r="X74" s="579"/>
      <c r="Y74" s="578" t="s">
        <v>313</v>
      </c>
      <c r="Z74" s="579"/>
      <c r="AA74" s="579"/>
      <c r="AB74" s="578"/>
      <c r="AC74" s="579"/>
      <c r="AD74" s="578"/>
      <c r="AE74" s="579"/>
      <c r="AF74" s="581" t="s">
        <v>69</v>
      </c>
      <c r="AG74" s="579"/>
      <c r="AH74" s="579"/>
      <c r="AI74" s="579"/>
      <c r="AJ74" s="579"/>
      <c r="AK74" s="579"/>
      <c r="AL74" s="579"/>
      <c r="AM74" s="579"/>
      <c r="AN74" s="578" t="s">
        <v>307</v>
      </c>
      <c r="AO74" s="579"/>
      <c r="AP74" s="579"/>
      <c r="AQ74" s="579"/>
      <c r="AR74" s="579"/>
      <c r="AS74" s="578" t="s">
        <v>308</v>
      </c>
      <c r="AT74" s="579"/>
      <c r="AU74" s="579"/>
      <c r="AV74" s="499" t="s">
        <v>84</v>
      </c>
      <c r="AW74" s="580" t="s">
        <v>309</v>
      </c>
      <c r="AX74" s="579"/>
      <c r="AY74" s="579"/>
      <c r="AZ74" s="579"/>
      <c r="BA74" s="579"/>
      <c r="BB74" s="579"/>
      <c r="BC74" s="500">
        <v>27000000</v>
      </c>
      <c r="BD74" s="500">
        <v>26371990</v>
      </c>
      <c r="BE74" s="500">
        <v>628010</v>
      </c>
      <c r="BF74" s="501">
        <v>0</v>
      </c>
      <c r="BG74" s="500">
        <v>1000000</v>
      </c>
      <c r="BH74" s="500">
        <v>25371990</v>
      </c>
      <c r="BI74" s="500">
        <v>1000000</v>
      </c>
      <c r="BJ74" s="501">
        <v>0</v>
      </c>
      <c r="BK74" s="500">
        <v>1000000</v>
      </c>
      <c r="BL74" s="501">
        <v>0</v>
      </c>
      <c r="BM74" s="500" t="s">
        <v>572</v>
      </c>
      <c r="BN74" s="501" t="s">
        <v>468</v>
      </c>
      <c r="BO74" s="500" t="s">
        <v>468</v>
      </c>
    </row>
    <row r="75" spans="1:67" s="497" customFormat="1" hidden="1">
      <c r="A75" s="497" t="str">
        <f t="shared" si="18"/>
        <v>A-2-0-4-2-2-10</v>
      </c>
      <c r="B75" s="498" t="str">
        <f t="shared" si="5"/>
        <v>A</v>
      </c>
      <c r="C75" s="498" t="str">
        <f t="shared" si="6"/>
        <v>2</v>
      </c>
      <c r="D75" s="498" t="str">
        <f t="shared" si="7"/>
        <v>0</v>
      </c>
      <c r="E75" s="498" t="str">
        <f t="shared" si="8"/>
        <v>4</v>
      </c>
      <c r="F75" s="498" t="str">
        <f t="shared" si="9"/>
        <v>2</v>
      </c>
      <c r="G75" s="498" t="str">
        <f t="shared" si="10"/>
        <v>2</v>
      </c>
      <c r="H75" s="498"/>
      <c r="I75" s="498"/>
      <c r="J75" s="498"/>
      <c r="K75" s="498"/>
      <c r="M75" s="511"/>
      <c r="N75" s="578" t="s">
        <v>33</v>
      </c>
      <c r="O75" s="579"/>
      <c r="P75" s="578" t="s">
        <v>316</v>
      </c>
      <c r="Q75" s="579"/>
      <c r="R75" s="578" t="s">
        <v>314</v>
      </c>
      <c r="S75" s="579"/>
      <c r="T75" s="578" t="s">
        <v>317</v>
      </c>
      <c r="U75" s="579"/>
      <c r="V75" s="578" t="s">
        <v>316</v>
      </c>
      <c r="W75" s="579"/>
      <c r="X75" s="579"/>
      <c r="Y75" s="578" t="s">
        <v>316</v>
      </c>
      <c r="Z75" s="579"/>
      <c r="AA75" s="579"/>
      <c r="AB75" s="578"/>
      <c r="AC75" s="579"/>
      <c r="AD75" s="578"/>
      <c r="AE75" s="579"/>
      <c r="AF75" s="581" t="s">
        <v>70</v>
      </c>
      <c r="AG75" s="579"/>
      <c r="AH75" s="579"/>
      <c r="AI75" s="579"/>
      <c r="AJ75" s="579"/>
      <c r="AK75" s="579"/>
      <c r="AL75" s="579"/>
      <c r="AM75" s="579"/>
      <c r="AN75" s="578" t="s">
        <v>307</v>
      </c>
      <c r="AO75" s="579"/>
      <c r="AP75" s="579"/>
      <c r="AQ75" s="579"/>
      <c r="AR75" s="579"/>
      <c r="AS75" s="578" t="s">
        <v>308</v>
      </c>
      <c r="AT75" s="579"/>
      <c r="AU75" s="579"/>
      <c r="AV75" s="499" t="s">
        <v>84</v>
      </c>
      <c r="AW75" s="580" t="s">
        <v>309</v>
      </c>
      <c r="AX75" s="579"/>
      <c r="AY75" s="579"/>
      <c r="AZ75" s="579"/>
      <c r="BA75" s="579"/>
      <c r="BB75" s="579"/>
      <c r="BC75" s="500">
        <v>5000000</v>
      </c>
      <c r="BD75" s="500">
        <v>1000000</v>
      </c>
      <c r="BE75" s="500">
        <v>4000000</v>
      </c>
      <c r="BF75" s="501">
        <v>0</v>
      </c>
      <c r="BG75" s="500">
        <v>1000000</v>
      </c>
      <c r="BH75" s="501">
        <v>0</v>
      </c>
      <c r="BI75" s="500">
        <v>1000000</v>
      </c>
      <c r="BJ75" s="501">
        <v>0</v>
      </c>
      <c r="BK75" s="500">
        <v>1000000</v>
      </c>
      <c r="BL75" s="501">
        <v>0</v>
      </c>
      <c r="BM75" s="500" t="s">
        <v>572</v>
      </c>
      <c r="BN75" s="501" t="s">
        <v>468</v>
      </c>
      <c r="BO75" s="500" t="s">
        <v>468</v>
      </c>
    </row>
    <row r="76" spans="1:67" s="488" customFormat="1" ht="14.45" hidden="1" customHeight="1">
      <c r="B76" s="491" t="str">
        <f t="shared" si="5"/>
        <v>A</v>
      </c>
      <c r="C76" s="491" t="str">
        <f t="shared" si="6"/>
        <v>2</v>
      </c>
      <c r="D76" s="491" t="str">
        <f t="shared" si="7"/>
        <v>0</v>
      </c>
      <c r="E76" s="491" t="str">
        <f t="shared" si="8"/>
        <v>4</v>
      </c>
      <c r="F76" s="491" t="str">
        <f t="shared" si="9"/>
        <v>4</v>
      </c>
      <c r="G76" s="491">
        <f t="shared" si="10"/>
        <v>0</v>
      </c>
      <c r="H76" s="491"/>
      <c r="I76" s="491"/>
      <c r="J76" s="491"/>
      <c r="K76" s="491"/>
      <c r="M76" s="510"/>
      <c r="N76" s="582" t="s">
        <v>33</v>
      </c>
      <c r="O76" s="583"/>
      <c r="P76" s="582" t="s">
        <v>316</v>
      </c>
      <c r="Q76" s="583"/>
      <c r="R76" s="582" t="s">
        <v>314</v>
      </c>
      <c r="S76" s="583"/>
      <c r="T76" s="582" t="s">
        <v>317</v>
      </c>
      <c r="U76" s="583"/>
      <c r="V76" s="582" t="s">
        <v>317</v>
      </c>
      <c r="W76" s="583"/>
      <c r="X76" s="583"/>
      <c r="Y76" s="582"/>
      <c r="Z76" s="583"/>
      <c r="AA76" s="583"/>
      <c r="AB76" s="582"/>
      <c r="AC76" s="583"/>
      <c r="AD76" s="582"/>
      <c r="AE76" s="583"/>
      <c r="AF76" s="584" t="s">
        <v>246</v>
      </c>
      <c r="AG76" s="583"/>
      <c r="AH76" s="583"/>
      <c r="AI76" s="583"/>
      <c r="AJ76" s="583"/>
      <c r="AK76" s="583"/>
      <c r="AL76" s="583"/>
      <c r="AM76" s="583"/>
      <c r="AN76" s="582" t="s">
        <v>307</v>
      </c>
      <c r="AO76" s="583"/>
      <c r="AP76" s="583"/>
      <c r="AQ76" s="583"/>
      <c r="AR76" s="583"/>
      <c r="AS76" s="582" t="s">
        <v>308</v>
      </c>
      <c r="AT76" s="583"/>
      <c r="AU76" s="583"/>
      <c r="AV76" s="481" t="s">
        <v>84</v>
      </c>
      <c r="AW76" s="585" t="s">
        <v>309</v>
      </c>
      <c r="AX76" s="583"/>
      <c r="AY76" s="583"/>
      <c r="AZ76" s="583"/>
      <c r="BA76" s="583"/>
      <c r="BB76" s="583"/>
      <c r="BC76" s="482">
        <v>276103744</v>
      </c>
      <c r="BD76" s="482">
        <v>244064995</v>
      </c>
      <c r="BE76" s="482">
        <v>32038749</v>
      </c>
      <c r="BF76" s="483">
        <v>0</v>
      </c>
      <c r="BG76" s="482">
        <v>191914515</v>
      </c>
      <c r="BH76" s="482">
        <v>52150480</v>
      </c>
      <c r="BI76" s="482">
        <v>72732941</v>
      </c>
      <c r="BJ76" s="482">
        <v>119181574</v>
      </c>
      <c r="BK76" s="482">
        <v>72732941</v>
      </c>
      <c r="BL76" s="483">
        <v>0</v>
      </c>
      <c r="BM76" s="482" t="s">
        <v>578</v>
      </c>
      <c r="BN76" s="482" t="s">
        <v>579</v>
      </c>
      <c r="BO76" s="483" t="s">
        <v>468</v>
      </c>
    </row>
    <row r="77" spans="1:67" s="497" customFormat="1" hidden="1">
      <c r="A77" s="497" t="str">
        <f t="shared" ref="A77:A84" si="19">+B77&amp;"-"&amp;C77&amp;"-"&amp;D77&amp;"-"&amp;E77&amp;"-"&amp;F77&amp;"-"&amp;G77&amp;"-"&amp;AV77</f>
        <v>A-2-0-4-4-1-10</v>
      </c>
      <c r="B77" s="498" t="str">
        <f t="shared" si="5"/>
        <v>A</v>
      </c>
      <c r="C77" s="498" t="str">
        <f t="shared" si="6"/>
        <v>2</v>
      </c>
      <c r="D77" s="498" t="str">
        <f t="shared" si="7"/>
        <v>0</v>
      </c>
      <c r="E77" s="498" t="str">
        <f t="shared" si="8"/>
        <v>4</v>
      </c>
      <c r="F77" s="498" t="str">
        <f t="shared" si="9"/>
        <v>4</v>
      </c>
      <c r="G77" s="498" t="str">
        <f t="shared" si="10"/>
        <v>1</v>
      </c>
      <c r="H77" s="498"/>
      <c r="I77" s="498"/>
      <c r="J77" s="498"/>
      <c r="K77" s="498"/>
      <c r="M77" s="511"/>
      <c r="N77" s="578" t="s">
        <v>33</v>
      </c>
      <c r="O77" s="579"/>
      <c r="P77" s="578" t="s">
        <v>316</v>
      </c>
      <c r="Q77" s="579"/>
      <c r="R77" s="578" t="s">
        <v>314</v>
      </c>
      <c r="S77" s="579"/>
      <c r="T77" s="578" t="s">
        <v>317</v>
      </c>
      <c r="U77" s="579"/>
      <c r="V77" s="578" t="s">
        <v>317</v>
      </c>
      <c r="W77" s="579"/>
      <c r="X77" s="579"/>
      <c r="Y77" s="578" t="s">
        <v>313</v>
      </c>
      <c r="Z77" s="579"/>
      <c r="AA77" s="579"/>
      <c r="AB77" s="578"/>
      <c r="AC77" s="579"/>
      <c r="AD77" s="578"/>
      <c r="AE77" s="579"/>
      <c r="AF77" s="581" t="s">
        <v>71</v>
      </c>
      <c r="AG77" s="579"/>
      <c r="AH77" s="579"/>
      <c r="AI77" s="579"/>
      <c r="AJ77" s="579"/>
      <c r="AK77" s="579"/>
      <c r="AL77" s="579"/>
      <c r="AM77" s="579"/>
      <c r="AN77" s="578" t="s">
        <v>307</v>
      </c>
      <c r="AO77" s="579"/>
      <c r="AP77" s="579"/>
      <c r="AQ77" s="579"/>
      <c r="AR77" s="579"/>
      <c r="AS77" s="578" t="s">
        <v>308</v>
      </c>
      <c r="AT77" s="579"/>
      <c r="AU77" s="579"/>
      <c r="AV77" s="499" t="s">
        <v>84</v>
      </c>
      <c r="AW77" s="580" t="s">
        <v>309</v>
      </c>
      <c r="AX77" s="579"/>
      <c r="AY77" s="579"/>
      <c r="AZ77" s="579"/>
      <c r="BA77" s="579"/>
      <c r="BB77" s="579"/>
      <c r="BC77" s="500">
        <v>180000000</v>
      </c>
      <c r="BD77" s="500">
        <v>178000000</v>
      </c>
      <c r="BE77" s="500">
        <v>2000000</v>
      </c>
      <c r="BF77" s="501">
        <v>0</v>
      </c>
      <c r="BG77" s="500">
        <v>151700000</v>
      </c>
      <c r="BH77" s="500">
        <v>26300000</v>
      </c>
      <c r="BI77" s="500">
        <v>49654426</v>
      </c>
      <c r="BJ77" s="500">
        <v>102045574</v>
      </c>
      <c r="BK77" s="500">
        <v>49654426</v>
      </c>
      <c r="BL77" s="501">
        <v>0</v>
      </c>
      <c r="BM77" s="500" t="s">
        <v>580</v>
      </c>
      <c r="BN77" s="501" t="s">
        <v>579</v>
      </c>
      <c r="BO77" s="500" t="s">
        <v>468</v>
      </c>
    </row>
    <row r="78" spans="1:67" s="497" customFormat="1" hidden="1">
      <c r="A78" s="497" t="str">
        <f t="shared" si="19"/>
        <v>A-2-0-4-4-6-10</v>
      </c>
      <c r="B78" s="498" t="str">
        <f t="shared" si="5"/>
        <v>A</v>
      </c>
      <c r="C78" s="498" t="str">
        <f t="shared" si="6"/>
        <v>2</v>
      </c>
      <c r="D78" s="498" t="str">
        <f t="shared" si="7"/>
        <v>0</v>
      </c>
      <c r="E78" s="498" t="str">
        <f t="shared" si="8"/>
        <v>4</v>
      </c>
      <c r="F78" s="498" t="str">
        <f t="shared" si="9"/>
        <v>4</v>
      </c>
      <c r="G78" s="498" t="str">
        <f t="shared" si="10"/>
        <v>6</v>
      </c>
      <c r="H78" s="498"/>
      <c r="I78" s="498"/>
      <c r="J78" s="498"/>
      <c r="K78" s="498"/>
      <c r="M78" s="511"/>
      <c r="N78" s="578" t="s">
        <v>33</v>
      </c>
      <c r="O78" s="579"/>
      <c r="P78" s="578" t="s">
        <v>316</v>
      </c>
      <c r="Q78" s="579"/>
      <c r="R78" s="578" t="s">
        <v>314</v>
      </c>
      <c r="S78" s="579"/>
      <c r="T78" s="578" t="s">
        <v>317</v>
      </c>
      <c r="U78" s="579"/>
      <c r="V78" s="578" t="s">
        <v>317</v>
      </c>
      <c r="W78" s="579"/>
      <c r="X78" s="579"/>
      <c r="Y78" s="578" t="s">
        <v>326</v>
      </c>
      <c r="Z78" s="579"/>
      <c r="AA78" s="579"/>
      <c r="AB78" s="578"/>
      <c r="AC78" s="579"/>
      <c r="AD78" s="578"/>
      <c r="AE78" s="579"/>
      <c r="AF78" s="581" t="s">
        <v>72</v>
      </c>
      <c r="AG78" s="579"/>
      <c r="AH78" s="579"/>
      <c r="AI78" s="579"/>
      <c r="AJ78" s="579"/>
      <c r="AK78" s="579"/>
      <c r="AL78" s="579"/>
      <c r="AM78" s="579"/>
      <c r="AN78" s="578" t="s">
        <v>307</v>
      </c>
      <c r="AO78" s="579"/>
      <c r="AP78" s="579"/>
      <c r="AQ78" s="579"/>
      <c r="AR78" s="579"/>
      <c r="AS78" s="578" t="s">
        <v>308</v>
      </c>
      <c r="AT78" s="579"/>
      <c r="AU78" s="579"/>
      <c r="AV78" s="499" t="s">
        <v>84</v>
      </c>
      <c r="AW78" s="580" t="s">
        <v>309</v>
      </c>
      <c r="AX78" s="579"/>
      <c r="AY78" s="579"/>
      <c r="AZ78" s="579"/>
      <c r="BA78" s="579"/>
      <c r="BB78" s="579"/>
      <c r="BC78" s="500">
        <v>20000000</v>
      </c>
      <c r="BD78" s="501">
        <v>0</v>
      </c>
      <c r="BE78" s="500">
        <v>20000000</v>
      </c>
      <c r="BF78" s="501">
        <v>0</v>
      </c>
      <c r="BG78" s="501">
        <v>0</v>
      </c>
      <c r="BH78" s="501">
        <v>0</v>
      </c>
      <c r="BI78" s="501">
        <v>0</v>
      </c>
      <c r="BJ78" s="501">
        <v>0</v>
      </c>
      <c r="BK78" s="501">
        <v>0</v>
      </c>
      <c r="BL78" s="501">
        <v>0</v>
      </c>
      <c r="BM78" s="500" t="s">
        <v>468</v>
      </c>
      <c r="BN78" s="501" t="s">
        <v>468</v>
      </c>
      <c r="BO78" s="500" t="s">
        <v>468</v>
      </c>
    </row>
    <row r="79" spans="1:67" s="497" customFormat="1" hidden="1">
      <c r="A79" s="497" t="str">
        <f t="shared" si="19"/>
        <v>A-2-0-4-4-9-10</v>
      </c>
      <c r="B79" s="498" t="str">
        <f t="shared" si="5"/>
        <v>A</v>
      </c>
      <c r="C79" s="498" t="str">
        <f t="shared" si="6"/>
        <v>2</v>
      </c>
      <c r="D79" s="498" t="str">
        <f t="shared" si="7"/>
        <v>0</v>
      </c>
      <c r="E79" s="498" t="str">
        <f t="shared" si="8"/>
        <v>4</v>
      </c>
      <c r="F79" s="498" t="str">
        <f t="shared" si="9"/>
        <v>4</v>
      </c>
      <c r="G79" s="498" t="str">
        <f t="shared" si="10"/>
        <v>9</v>
      </c>
      <c r="H79" s="498"/>
      <c r="I79" s="498"/>
      <c r="J79" s="498"/>
      <c r="K79" s="498"/>
      <c r="M79" s="511"/>
      <c r="N79" s="578" t="s">
        <v>33</v>
      </c>
      <c r="O79" s="579"/>
      <c r="P79" s="578" t="s">
        <v>316</v>
      </c>
      <c r="Q79" s="579"/>
      <c r="R79" s="578" t="s">
        <v>314</v>
      </c>
      <c r="S79" s="579"/>
      <c r="T79" s="578" t="s">
        <v>317</v>
      </c>
      <c r="U79" s="579"/>
      <c r="V79" s="578" t="s">
        <v>317</v>
      </c>
      <c r="W79" s="579"/>
      <c r="X79" s="579"/>
      <c r="Y79" s="578" t="s">
        <v>322</v>
      </c>
      <c r="Z79" s="579"/>
      <c r="AA79" s="579"/>
      <c r="AB79" s="578"/>
      <c r="AC79" s="579"/>
      <c r="AD79" s="578"/>
      <c r="AE79" s="579"/>
      <c r="AF79" s="581" t="s">
        <v>73</v>
      </c>
      <c r="AG79" s="579"/>
      <c r="AH79" s="579"/>
      <c r="AI79" s="579"/>
      <c r="AJ79" s="579"/>
      <c r="AK79" s="579"/>
      <c r="AL79" s="579"/>
      <c r="AM79" s="579"/>
      <c r="AN79" s="578" t="s">
        <v>307</v>
      </c>
      <c r="AO79" s="579"/>
      <c r="AP79" s="579"/>
      <c r="AQ79" s="579"/>
      <c r="AR79" s="579"/>
      <c r="AS79" s="578" t="s">
        <v>308</v>
      </c>
      <c r="AT79" s="579"/>
      <c r="AU79" s="579"/>
      <c r="AV79" s="499" t="s">
        <v>84</v>
      </c>
      <c r="AW79" s="580" t="s">
        <v>309</v>
      </c>
      <c r="AX79" s="579"/>
      <c r="AY79" s="579"/>
      <c r="AZ79" s="579"/>
      <c r="BA79" s="579"/>
      <c r="BB79" s="579"/>
      <c r="BC79" s="500">
        <v>10000000</v>
      </c>
      <c r="BD79" s="500">
        <v>6600000</v>
      </c>
      <c r="BE79" s="500">
        <v>3400000</v>
      </c>
      <c r="BF79" s="501">
        <v>0</v>
      </c>
      <c r="BG79" s="500">
        <v>4630108</v>
      </c>
      <c r="BH79" s="500">
        <v>1969892</v>
      </c>
      <c r="BI79" s="500">
        <v>4630108</v>
      </c>
      <c r="BJ79" s="501">
        <v>0</v>
      </c>
      <c r="BK79" s="500">
        <v>4630108</v>
      </c>
      <c r="BL79" s="501">
        <v>0</v>
      </c>
      <c r="BM79" s="500" t="s">
        <v>581</v>
      </c>
      <c r="BN79" s="501" t="s">
        <v>468</v>
      </c>
      <c r="BO79" s="500" t="s">
        <v>468</v>
      </c>
    </row>
    <row r="80" spans="1:67" s="497" customFormat="1" hidden="1">
      <c r="A80" s="497" t="str">
        <f t="shared" si="19"/>
        <v>A-2-0-4-4-15-10</v>
      </c>
      <c r="B80" s="498" t="str">
        <f t="shared" si="5"/>
        <v>A</v>
      </c>
      <c r="C80" s="498" t="str">
        <f t="shared" si="6"/>
        <v>2</v>
      </c>
      <c r="D80" s="498" t="str">
        <f t="shared" si="7"/>
        <v>0</v>
      </c>
      <c r="E80" s="498" t="str">
        <f t="shared" si="8"/>
        <v>4</v>
      </c>
      <c r="F80" s="498" t="str">
        <f t="shared" si="9"/>
        <v>4</v>
      </c>
      <c r="G80" s="498" t="str">
        <f t="shared" si="10"/>
        <v>15</v>
      </c>
      <c r="H80" s="498"/>
      <c r="I80" s="498"/>
      <c r="J80" s="498"/>
      <c r="K80" s="498"/>
      <c r="M80" s="511"/>
      <c r="N80" s="578" t="s">
        <v>33</v>
      </c>
      <c r="O80" s="579"/>
      <c r="P80" s="578" t="s">
        <v>316</v>
      </c>
      <c r="Q80" s="579"/>
      <c r="R80" s="578" t="s">
        <v>314</v>
      </c>
      <c r="S80" s="579"/>
      <c r="T80" s="578" t="s">
        <v>317</v>
      </c>
      <c r="U80" s="579"/>
      <c r="V80" s="578" t="s">
        <v>317</v>
      </c>
      <c r="W80" s="579"/>
      <c r="X80" s="579"/>
      <c r="Y80" s="578" t="s">
        <v>320</v>
      </c>
      <c r="Z80" s="579"/>
      <c r="AA80" s="579"/>
      <c r="AB80" s="578"/>
      <c r="AC80" s="579"/>
      <c r="AD80" s="578"/>
      <c r="AE80" s="579"/>
      <c r="AF80" s="581" t="s">
        <v>74</v>
      </c>
      <c r="AG80" s="579"/>
      <c r="AH80" s="579"/>
      <c r="AI80" s="579"/>
      <c r="AJ80" s="579"/>
      <c r="AK80" s="579"/>
      <c r="AL80" s="579"/>
      <c r="AM80" s="579"/>
      <c r="AN80" s="578" t="s">
        <v>307</v>
      </c>
      <c r="AO80" s="579"/>
      <c r="AP80" s="579"/>
      <c r="AQ80" s="579"/>
      <c r="AR80" s="579"/>
      <c r="AS80" s="578" t="s">
        <v>308</v>
      </c>
      <c r="AT80" s="579"/>
      <c r="AU80" s="579"/>
      <c r="AV80" s="499" t="s">
        <v>84</v>
      </c>
      <c r="AW80" s="580" t="s">
        <v>309</v>
      </c>
      <c r="AX80" s="579"/>
      <c r="AY80" s="579"/>
      <c r="AZ80" s="579"/>
      <c r="BA80" s="579"/>
      <c r="BB80" s="579"/>
      <c r="BC80" s="500">
        <v>3600000</v>
      </c>
      <c r="BD80" s="500">
        <v>3239160</v>
      </c>
      <c r="BE80" s="500">
        <v>360840</v>
      </c>
      <c r="BF80" s="501">
        <v>0</v>
      </c>
      <c r="BG80" s="500">
        <v>3239160</v>
      </c>
      <c r="BH80" s="501">
        <v>0</v>
      </c>
      <c r="BI80" s="500">
        <v>3239160</v>
      </c>
      <c r="BJ80" s="501">
        <v>0</v>
      </c>
      <c r="BK80" s="500">
        <v>3239160</v>
      </c>
      <c r="BL80" s="501">
        <v>0</v>
      </c>
      <c r="BM80" s="500" t="s">
        <v>582</v>
      </c>
      <c r="BN80" s="501" t="s">
        <v>468</v>
      </c>
      <c r="BO80" s="500" t="s">
        <v>468</v>
      </c>
    </row>
    <row r="81" spans="1:67" s="497" customFormat="1" hidden="1">
      <c r="A81" s="497" t="str">
        <f t="shared" si="19"/>
        <v>A-2-0-4-4-17-10</v>
      </c>
      <c r="B81" s="498" t="str">
        <f t="shared" si="5"/>
        <v>A</v>
      </c>
      <c r="C81" s="498" t="str">
        <f t="shared" si="6"/>
        <v>2</v>
      </c>
      <c r="D81" s="498" t="str">
        <f t="shared" si="7"/>
        <v>0</v>
      </c>
      <c r="E81" s="498" t="str">
        <f t="shared" si="8"/>
        <v>4</v>
      </c>
      <c r="F81" s="498" t="str">
        <f t="shared" si="9"/>
        <v>4</v>
      </c>
      <c r="G81" s="498" t="str">
        <f t="shared" si="10"/>
        <v>17</v>
      </c>
      <c r="H81" s="498"/>
      <c r="I81" s="498"/>
      <c r="J81" s="498"/>
      <c r="K81" s="498"/>
      <c r="M81" s="511"/>
      <c r="N81" s="578" t="s">
        <v>33</v>
      </c>
      <c r="O81" s="579"/>
      <c r="P81" s="578" t="s">
        <v>316</v>
      </c>
      <c r="Q81" s="579"/>
      <c r="R81" s="578" t="s">
        <v>314</v>
      </c>
      <c r="S81" s="579"/>
      <c r="T81" s="578" t="s">
        <v>317</v>
      </c>
      <c r="U81" s="579"/>
      <c r="V81" s="578" t="s">
        <v>317</v>
      </c>
      <c r="W81" s="579"/>
      <c r="X81" s="579"/>
      <c r="Y81" s="578" t="s">
        <v>332</v>
      </c>
      <c r="Z81" s="579"/>
      <c r="AA81" s="579"/>
      <c r="AB81" s="578"/>
      <c r="AC81" s="579"/>
      <c r="AD81" s="578"/>
      <c r="AE81" s="579"/>
      <c r="AF81" s="581" t="s">
        <v>75</v>
      </c>
      <c r="AG81" s="579"/>
      <c r="AH81" s="579"/>
      <c r="AI81" s="579"/>
      <c r="AJ81" s="579"/>
      <c r="AK81" s="579"/>
      <c r="AL81" s="579"/>
      <c r="AM81" s="579"/>
      <c r="AN81" s="578" t="s">
        <v>307</v>
      </c>
      <c r="AO81" s="579"/>
      <c r="AP81" s="579"/>
      <c r="AQ81" s="579"/>
      <c r="AR81" s="579"/>
      <c r="AS81" s="578" t="s">
        <v>308</v>
      </c>
      <c r="AT81" s="579"/>
      <c r="AU81" s="579"/>
      <c r="AV81" s="499" t="s">
        <v>84</v>
      </c>
      <c r="AW81" s="580" t="s">
        <v>309</v>
      </c>
      <c r="AX81" s="579"/>
      <c r="AY81" s="579"/>
      <c r="AZ81" s="579"/>
      <c r="BA81" s="579"/>
      <c r="BB81" s="579"/>
      <c r="BC81" s="500">
        <v>7503744</v>
      </c>
      <c r="BD81" s="500">
        <v>6150000</v>
      </c>
      <c r="BE81" s="500">
        <v>1353744</v>
      </c>
      <c r="BF81" s="501">
        <v>0</v>
      </c>
      <c r="BG81" s="500">
        <v>4786155</v>
      </c>
      <c r="BH81" s="500">
        <v>1363845</v>
      </c>
      <c r="BI81" s="500">
        <v>4786155</v>
      </c>
      <c r="BJ81" s="501">
        <v>0</v>
      </c>
      <c r="BK81" s="500">
        <v>4786155</v>
      </c>
      <c r="BL81" s="501">
        <v>0</v>
      </c>
      <c r="BM81" s="500" t="s">
        <v>583</v>
      </c>
      <c r="BN81" s="501" t="s">
        <v>468</v>
      </c>
      <c r="BO81" s="500" t="s">
        <v>468</v>
      </c>
    </row>
    <row r="82" spans="1:67" s="497" customFormat="1" hidden="1">
      <c r="A82" s="497" t="str">
        <f t="shared" si="19"/>
        <v>A-2-0-4-4-18-10</v>
      </c>
      <c r="B82" s="498" t="str">
        <f t="shared" si="5"/>
        <v>A</v>
      </c>
      <c r="C82" s="498" t="str">
        <f t="shared" si="6"/>
        <v>2</v>
      </c>
      <c r="D82" s="498" t="str">
        <f t="shared" si="7"/>
        <v>0</v>
      </c>
      <c r="E82" s="498" t="str">
        <f t="shared" si="8"/>
        <v>4</v>
      </c>
      <c r="F82" s="498" t="str">
        <f t="shared" si="9"/>
        <v>4</v>
      </c>
      <c r="G82" s="498" t="str">
        <f t="shared" si="10"/>
        <v>18</v>
      </c>
      <c r="H82" s="498"/>
      <c r="I82" s="498"/>
      <c r="J82" s="498"/>
      <c r="K82" s="498"/>
      <c r="M82" s="511"/>
      <c r="N82" s="578" t="s">
        <v>33</v>
      </c>
      <c r="O82" s="579"/>
      <c r="P82" s="578" t="s">
        <v>316</v>
      </c>
      <c r="Q82" s="579"/>
      <c r="R82" s="578" t="s">
        <v>314</v>
      </c>
      <c r="S82" s="579"/>
      <c r="T82" s="578" t="s">
        <v>317</v>
      </c>
      <c r="U82" s="579"/>
      <c r="V82" s="578" t="s">
        <v>317</v>
      </c>
      <c r="W82" s="579"/>
      <c r="X82" s="579"/>
      <c r="Y82" s="578" t="s">
        <v>333</v>
      </c>
      <c r="Z82" s="579"/>
      <c r="AA82" s="579"/>
      <c r="AB82" s="578"/>
      <c r="AC82" s="579"/>
      <c r="AD82" s="578"/>
      <c r="AE82" s="579"/>
      <c r="AF82" s="581" t="s">
        <v>76</v>
      </c>
      <c r="AG82" s="579"/>
      <c r="AH82" s="579"/>
      <c r="AI82" s="579"/>
      <c r="AJ82" s="579"/>
      <c r="AK82" s="579"/>
      <c r="AL82" s="579"/>
      <c r="AM82" s="579"/>
      <c r="AN82" s="578" t="s">
        <v>307</v>
      </c>
      <c r="AO82" s="579"/>
      <c r="AP82" s="579"/>
      <c r="AQ82" s="579"/>
      <c r="AR82" s="579"/>
      <c r="AS82" s="578" t="s">
        <v>308</v>
      </c>
      <c r="AT82" s="579"/>
      <c r="AU82" s="579"/>
      <c r="AV82" s="499" t="s">
        <v>84</v>
      </c>
      <c r="AW82" s="580" t="s">
        <v>309</v>
      </c>
      <c r="AX82" s="579"/>
      <c r="AY82" s="579"/>
      <c r="AZ82" s="579"/>
      <c r="BA82" s="579"/>
      <c r="BB82" s="579"/>
      <c r="BC82" s="500">
        <v>9000000</v>
      </c>
      <c r="BD82" s="500">
        <v>5200000</v>
      </c>
      <c r="BE82" s="500">
        <v>3800000</v>
      </c>
      <c r="BF82" s="501">
        <v>0</v>
      </c>
      <c r="BG82" s="500">
        <v>4023492</v>
      </c>
      <c r="BH82" s="500">
        <v>1176508</v>
      </c>
      <c r="BI82" s="500">
        <v>4023492</v>
      </c>
      <c r="BJ82" s="501">
        <v>0</v>
      </c>
      <c r="BK82" s="500">
        <v>4023492</v>
      </c>
      <c r="BL82" s="501">
        <v>0</v>
      </c>
      <c r="BM82" s="500" t="s">
        <v>584</v>
      </c>
      <c r="BN82" s="501" t="s">
        <v>468</v>
      </c>
      <c r="BO82" s="500" t="s">
        <v>468</v>
      </c>
    </row>
    <row r="83" spans="1:67" s="497" customFormat="1" hidden="1">
      <c r="A83" s="497" t="str">
        <f t="shared" si="19"/>
        <v>A-2-0-4-4-20-10</v>
      </c>
      <c r="B83" s="498" t="str">
        <f t="shared" si="5"/>
        <v>A</v>
      </c>
      <c r="C83" s="498" t="str">
        <f t="shared" si="6"/>
        <v>2</v>
      </c>
      <c r="D83" s="498" t="str">
        <f t="shared" si="7"/>
        <v>0</v>
      </c>
      <c r="E83" s="498" t="str">
        <f t="shared" si="8"/>
        <v>4</v>
      </c>
      <c r="F83" s="498" t="str">
        <f t="shared" si="9"/>
        <v>4</v>
      </c>
      <c r="G83" s="498" t="str">
        <f t="shared" si="10"/>
        <v>20</v>
      </c>
      <c r="H83" s="498"/>
      <c r="I83" s="498"/>
      <c r="J83" s="498"/>
      <c r="K83" s="498"/>
      <c r="M83" s="511"/>
      <c r="N83" s="578" t="s">
        <v>33</v>
      </c>
      <c r="O83" s="579"/>
      <c r="P83" s="578" t="s">
        <v>316</v>
      </c>
      <c r="Q83" s="579"/>
      <c r="R83" s="578" t="s">
        <v>314</v>
      </c>
      <c r="S83" s="579"/>
      <c r="T83" s="578" t="s">
        <v>317</v>
      </c>
      <c r="U83" s="579"/>
      <c r="V83" s="578" t="s">
        <v>317</v>
      </c>
      <c r="W83" s="579"/>
      <c r="X83" s="579"/>
      <c r="Y83" s="578" t="s">
        <v>334</v>
      </c>
      <c r="Z83" s="579"/>
      <c r="AA83" s="579"/>
      <c r="AB83" s="578"/>
      <c r="AC83" s="579"/>
      <c r="AD83" s="578"/>
      <c r="AE83" s="579"/>
      <c r="AF83" s="581" t="s">
        <v>77</v>
      </c>
      <c r="AG83" s="579"/>
      <c r="AH83" s="579"/>
      <c r="AI83" s="579"/>
      <c r="AJ83" s="579"/>
      <c r="AK83" s="579"/>
      <c r="AL83" s="579"/>
      <c r="AM83" s="579"/>
      <c r="AN83" s="578" t="s">
        <v>307</v>
      </c>
      <c r="AO83" s="579"/>
      <c r="AP83" s="579"/>
      <c r="AQ83" s="579"/>
      <c r="AR83" s="579"/>
      <c r="AS83" s="578" t="s">
        <v>308</v>
      </c>
      <c r="AT83" s="579"/>
      <c r="AU83" s="579"/>
      <c r="AV83" s="499" t="s">
        <v>84</v>
      </c>
      <c r="AW83" s="580" t="s">
        <v>309</v>
      </c>
      <c r="AX83" s="579"/>
      <c r="AY83" s="579"/>
      <c r="AZ83" s="579"/>
      <c r="BA83" s="579"/>
      <c r="BB83" s="579"/>
      <c r="BC83" s="500">
        <v>30000000</v>
      </c>
      <c r="BD83" s="500">
        <v>29743350</v>
      </c>
      <c r="BE83" s="500">
        <v>256650</v>
      </c>
      <c r="BF83" s="501">
        <v>0</v>
      </c>
      <c r="BG83" s="500">
        <v>20213680</v>
      </c>
      <c r="BH83" s="500">
        <v>9529670</v>
      </c>
      <c r="BI83" s="500">
        <v>3077680</v>
      </c>
      <c r="BJ83" s="500">
        <v>17136000</v>
      </c>
      <c r="BK83" s="500">
        <v>3077680</v>
      </c>
      <c r="BL83" s="501">
        <v>0</v>
      </c>
      <c r="BM83" s="500" t="s">
        <v>585</v>
      </c>
      <c r="BN83" s="501" t="s">
        <v>468</v>
      </c>
      <c r="BO83" s="500" t="s">
        <v>468</v>
      </c>
    </row>
    <row r="84" spans="1:67" s="497" customFormat="1" hidden="1">
      <c r="A84" s="497" t="str">
        <f t="shared" si="19"/>
        <v>A-2-0-4-4-23-10</v>
      </c>
      <c r="B84" s="498" t="str">
        <f t="shared" si="5"/>
        <v>A</v>
      </c>
      <c r="C84" s="498" t="str">
        <f t="shared" si="6"/>
        <v>2</v>
      </c>
      <c r="D84" s="498" t="str">
        <f t="shared" si="7"/>
        <v>0</v>
      </c>
      <c r="E84" s="498" t="str">
        <f t="shared" si="8"/>
        <v>4</v>
      </c>
      <c r="F84" s="498" t="str">
        <f t="shared" si="9"/>
        <v>4</v>
      </c>
      <c r="G84" s="498" t="str">
        <f t="shared" si="10"/>
        <v>23</v>
      </c>
      <c r="H84" s="498"/>
      <c r="I84" s="498"/>
      <c r="J84" s="498"/>
      <c r="K84" s="498"/>
      <c r="M84" s="511"/>
      <c r="N84" s="578" t="s">
        <v>33</v>
      </c>
      <c r="O84" s="579"/>
      <c r="P84" s="578" t="s">
        <v>316</v>
      </c>
      <c r="Q84" s="579"/>
      <c r="R84" s="578" t="s">
        <v>314</v>
      </c>
      <c r="S84" s="579"/>
      <c r="T84" s="578" t="s">
        <v>317</v>
      </c>
      <c r="U84" s="579"/>
      <c r="V84" s="578" t="s">
        <v>317</v>
      </c>
      <c r="W84" s="579"/>
      <c r="X84" s="579"/>
      <c r="Y84" s="578" t="s">
        <v>336</v>
      </c>
      <c r="Z84" s="579"/>
      <c r="AA84" s="579"/>
      <c r="AB84" s="578"/>
      <c r="AC84" s="579"/>
      <c r="AD84" s="578"/>
      <c r="AE84" s="579"/>
      <c r="AF84" s="581" t="s">
        <v>78</v>
      </c>
      <c r="AG84" s="579"/>
      <c r="AH84" s="579"/>
      <c r="AI84" s="579"/>
      <c r="AJ84" s="579"/>
      <c r="AK84" s="579"/>
      <c r="AL84" s="579"/>
      <c r="AM84" s="579"/>
      <c r="AN84" s="578" t="s">
        <v>307</v>
      </c>
      <c r="AO84" s="579"/>
      <c r="AP84" s="579"/>
      <c r="AQ84" s="579"/>
      <c r="AR84" s="579"/>
      <c r="AS84" s="578" t="s">
        <v>308</v>
      </c>
      <c r="AT84" s="579"/>
      <c r="AU84" s="579"/>
      <c r="AV84" s="499" t="s">
        <v>84</v>
      </c>
      <c r="AW84" s="580" t="s">
        <v>309</v>
      </c>
      <c r="AX84" s="579"/>
      <c r="AY84" s="579"/>
      <c r="AZ84" s="579"/>
      <c r="BA84" s="579"/>
      <c r="BB84" s="579"/>
      <c r="BC84" s="500">
        <v>16000000</v>
      </c>
      <c r="BD84" s="500">
        <v>15132485</v>
      </c>
      <c r="BE84" s="500">
        <v>867515</v>
      </c>
      <c r="BF84" s="501">
        <v>0</v>
      </c>
      <c r="BG84" s="500">
        <v>3321920</v>
      </c>
      <c r="BH84" s="500">
        <v>11810565</v>
      </c>
      <c r="BI84" s="500">
        <v>3321920</v>
      </c>
      <c r="BJ84" s="501">
        <v>0</v>
      </c>
      <c r="BK84" s="500">
        <v>3321920</v>
      </c>
      <c r="BL84" s="501">
        <v>0</v>
      </c>
      <c r="BM84" s="500" t="s">
        <v>586</v>
      </c>
      <c r="BN84" s="501" t="s">
        <v>468</v>
      </c>
      <c r="BO84" s="500" t="s">
        <v>468</v>
      </c>
    </row>
    <row r="85" spans="1:67" s="488" customFormat="1" ht="14.45" hidden="1" customHeight="1">
      <c r="B85" s="491" t="str">
        <f t="shared" si="5"/>
        <v>A</v>
      </c>
      <c r="C85" s="491" t="str">
        <f t="shared" si="6"/>
        <v>2</v>
      </c>
      <c r="D85" s="491" t="str">
        <f t="shared" si="7"/>
        <v>0</v>
      </c>
      <c r="E85" s="491" t="str">
        <f t="shared" si="8"/>
        <v>4</v>
      </c>
      <c r="F85" s="491" t="str">
        <f t="shared" si="9"/>
        <v>5</v>
      </c>
      <c r="G85" s="491">
        <f t="shared" si="10"/>
        <v>0</v>
      </c>
      <c r="H85" s="491"/>
      <c r="I85" s="491"/>
      <c r="J85" s="491"/>
      <c r="K85" s="491"/>
      <c r="M85" s="510"/>
      <c r="N85" s="582" t="s">
        <v>33</v>
      </c>
      <c r="O85" s="583"/>
      <c r="P85" s="582" t="s">
        <v>316</v>
      </c>
      <c r="Q85" s="583"/>
      <c r="R85" s="582" t="s">
        <v>314</v>
      </c>
      <c r="S85" s="583"/>
      <c r="T85" s="582" t="s">
        <v>317</v>
      </c>
      <c r="U85" s="583"/>
      <c r="V85" s="582" t="s">
        <v>318</v>
      </c>
      <c r="W85" s="583"/>
      <c r="X85" s="583"/>
      <c r="Y85" s="582"/>
      <c r="Z85" s="583"/>
      <c r="AA85" s="583"/>
      <c r="AB85" s="582"/>
      <c r="AC85" s="583"/>
      <c r="AD85" s="582"/>
      <c r="AE85" s="583"/>
      <c r="AF85" s="584" t="s">
        <v>249</v>
      </c>
      <c r="AG85" s="583"/>
      <c r="AH85" s="583"/>
      <c r="AI85" s="583"/>
      <c r="AJ85" s="583"/>
      <c r="AK85" s="583"/>
      <c r="AL85" s="583"/>
      <c r="AM85" s="583"/>
      <c r="AN85" s="582" t="s">
        <v>307</v>
      </c>
      <c r="AO85" s="583"/>
      <c r="AP85" s="583"/>
      <c r="AQ85" s="583"/>
      <c r="AR85" s="583"/>
      <c r="AS85" s="582" t="s">
        <v>308</v>
      </c>
      <c r="AT85" s="583"/>
      <c r="AU85" s="583"/>
      <c r="AV85" s="481" t="s">
        <v>84</v>
      </c>
      <c r="AW85" s="585" t="s">
        <v>309</v>
      </c>
      <c r="AX85" s="583"/>
      <c r="AY85" s="583"/>
      <c r="AZ85" s="583"/>
      <c r="BA85" s="583"/>
      <c r="BB85" s="583"/>
      <c r="BC85" s="482">
        <v>4127809424</v>
      </c>
      <c r="BD85" s="482">
        <v>4033899975.4099998</v>
      </c>
      <c r="BE85" s="482">
        <v>93909448.590000004</v>
      </c>
      <c r="BF85" s="483">
        <v>0</v>
      </c>
      <c r="BG85" s="482">
        <v>3965659711.8499999</v>
      </c>
      <c r="BH85" s="482">
        <v>68240263.560000002</v>
      </c>
      <c r="BI85" s="482">
        <v>1065718702.23</v>
      </c>
      <c r="BJ85" s="482">
        <v>2899941009.6199999</v>
      </c>
      <c r="BK85" s="482">
        <v>1065718702.23</v>
      </c>
      <c r="BL85" s="483">
        <v>0</v>
      </c>
      <c r="BM85" s="482" t="s">
        <v>587</v>
      </c>
      <c r="BN85" s="483" t="s">
        <v>468</v>
      </c>
      <c r="BO85" s="483" t="s">
        <v>468</v>
      </c>
    </row>
    <row r="86" spans="1:67" s="497" customFormat="1" hidden="1">
      <c r="A86" s="497" t="str">
        <f t="shared" ref="A86:A92" si="20">+B86&amp;"-"&amp;C86&amp;"-"&amp;D86&amp;"-"&amp;E86&amp;"-"&amp;F86&amp;"-"&amp;G86&amp;"-"&amp;AV86</f>
        <v>A-2-0-4-5-1-10</v>
      </c>
      <c r="B86" s="498" t="str">
        <f t="shared" si="5"/>
        <v>A</v>
      </c>
      <c r="C86" s="498" t="str">
        <f t="shared" si="6"/>
        <v>2</v>
      </c>
      <c r="D86" s="498" t="str">
        <f t="shared" si="7"/>
        <v>0</v>
      </c>
      <c r="E86" s="498" t="str">
        <f t="shared" si="8"/>
        <v>4</v>
      </c>
      <c r="F86" s="498" t="str">
        <f t="shared" si="9"/>
        <v>5</v>
      </c>
      <c r="G86" s="498" t="str">
        <f t="shared" si="10"/>
        <v>1</v>
      </c>
      <c r="H86" s="498"/>
      <c r="I86" s="498"/>
      <c r="J86" s="498"/>
      <c r="K86" s="498"/>
      <c r="M86" s="511"/>
      <c r="N86" s="578" t="s">
        <v>33</v>
      </c>
      <c r="O86" s="579"/>
      <c r="P86" s="578" t="s">
        <v>316</v>
      </c>
      <c r="Q86" s="579"/>
      <c r="R86" s="578" t="s">
        <v>314</v>
      </c>
      <c r="S86" s="579"/>
      <c r="T86" s="578" t="s">
        <v>317</v>
      </c>
      <c r="U86" s="579"/>
      <c r="V86" s="578" t="s">
        <v>318</v>
      </c>
      <c r="W86" s="579"/>
      <c r="X86" s="579"/>
      <c r="Y86" s="578" t="s">
        <v>313</v>
      </c>
      <c r="Z86" s="579"/>
      <c r="AA86" s="579"/>
      <c r="AB86" s="578"/>
      <c r="AC86" s="579"/>
      <c r="AD86" s="578"/>
      <c r="AE86" s="579"/>
      <c r="AF86" s="581" t="s">
        <v>79</v>
      </c>
      <c r="AG86" s="579"/>
      <c r="AH86" s="579"/>
      <c r="AI86" s="579"/>
      <c r="AJ86" s="579"/>
      <c r="AK86" s="579"/>
      <c r="AL86" s="579"/>
      <c r="AM86" s="579"/>
      <c r="AN86" s="578" t="s">
        <v>307</v>
      </c>
      <c r="AO86" s="579"/>
      <c r="AP86" s="579"/>
      <c r="AQ86" s="579"/>
      <c r="AR86" s="579"/>
      <c r="AS86" s="578" t="s">
        <v>308</v>
      </c>
      <c r="AT86" s="579"/>
      <c r="AU86" s="579"/>
      <c r="AV86" s="499" t="s">
        <v>84</v>
      </c>
      <c r="AW86" s="580" t="s">
        <v>309</v>
      </c>
      <c r="AX86" s="579"/>
      <c r="AY86" s="579"/>
      <c r="AZ86" s="579"/>
      <c r="BA86" s="579"/>
      <c r="BB86" s="579"/>
      <c r="BC86" s="500">
        <v>575496256</v>
      </c>
      <c r="BD86" s="500">
        <v>532999889</v>
      </c>
      <c r="BE86" s="500">
        <v>42496367</v>
      </c>
      <c r="BF86" s="501">
        <v>0</v>
      </c>
      <c r="BG86" s="500">
        <v>507368128.97000003</v>
      </c>
      <c r="BH86" s="500">
        <v>25631760.030000001</v>
      </c>
      <c r="BI86" s="500">
        <v>168764870</v>
      </c>
      <c r="BJ86" s="500">
        <v>338603258.97000003</v>
      </c>
      <c r="BK86" s="500">
        <v>168764870</v>
      </c>
      <c r="BL86" s="501">
        <v>0</v>
      </c>
      <c r="BM86" s="500" t="s">
        <v>588</v>
      </c>
      <c r="BN86" s="501" t="s">
        <v>468</v>
      </c>
      <c r="BO86" s="500" t="s">
        <v>468</v>
      </c>
    </row>
    <row r="87" spans="1:67" s="497" customFormat="1" hidden="1">
      <c r="A87" s="497" t="str">
        <f t="shared" si="20"/>
        <v>A-2-0-4-5-2-10</v>
      </c>
      <c r="B87" s="498" t="str">
        <f t="shared" si="5"/>
        <v>A</v>
      </c>
      <c r="C87" s="498" t="str">
        <f t="shared" si="6"/>
        <v>2</v>
      </c>
      <c r="D87" s="498" t="str">
        <f t="shared" si="7"/>
        <v>0</v>
      </c>
      <c r="E87" s="498" t="str">
        <f t="shared" si="8"/>
        <v>4</v>
      </c>
      <c r="F87" s="498" t="str">
        <f t="shared" si="9"/>
        <v>5</v>
      </c>
      <c r="G87" s="498" t="str">
        <f t="shared" si="10"/>
        <v>2</v>
      </c>
      <c r="H87" s="498"/>
      <c r="I87" s="498"/>
      <c r="J87" s="498"/>
      <c r="K87" s="498"/>
      <c r="M87" s="511"/>
      <c r="N87" s="578" t="s">
        <v>33</v>
      </c>
      <c r="O87" s="579"/>
      <c r="P87" s="578" t="s">
        <v>316</v>
      </c>
      <c r="Q87" s="579"/>
      <c r="R87" s="578" t="s">
        <v>314</v>
      </c>
      <c r="S87" s="579"/>
      <c r="T87" s="578" t="s">
        <v>317</v>
      </c>
      <c r="U87" s="579"/>
      <c r="V87" s="578" t="s">
        <v>318</v>
      </c>
      <c r="W87" s="579"/>
      <c r="X87" s="579"/>
      <c r="Y87" s="578" t="s">
        <v>316</v>
      </c>
      <c r="Z87" s="579"/>
      <c r="AA87" s="579"/>
      <c r="AB87" s="578"/>
      <c r="AC87" s="579"/>
      <c r="AD87" s="578"/>
      <c r="AE87" s="579"/>
      <c r="AF87" s="581" t="s">
        <v>80</v>
      </c>
      <c r="AG87" s="579"/>
      <c r="AH87" s="579"/>
      <c r="AI87" s="579"/>
      <c r="AJ87" s="579"/>
      <c r="AK87" s="579"/>
      <c r="AL87" s="579"/>
      <c r="AM87" s="579"/>
      <c r="AN87" s="578" t="s">
        <v>307</v>
      </c>
      <c r="AO87" s="579"/>
      <c r="AP87" s="579"/>
      <c r="AQ87" s="579"/>
      <c r="AR87" s="579"/>
      <c r="AS87" s="578" t="s">
        <v>308</v>
      </c>
      <c r="AT87" s="579"/>
      <c r="AU87" s="579"/>
      <c r="AV87" s="499" t="s">
        <v>84</v>
      </c>
      <c r="AW87" s="580" t="s">
        <v>309</v>
      </c>
      <c r="AX87" s="579"/>
      <c r="AY87" s="579"/>
      <c r="AZ87" s="579"/>
      <c r="BA87" s="579"/>
      <c r="BB87" s="579"/>
      <c r="BC87" s="500">
        <v>42000000</v>
      </c>
      <c r="BD87" s="500">
        <v>2494350</v>
      </c>
      <c r="BE87" s="500">
        <v>39505650</v>
      </c>
      <c r="BF87" s="501">
        <v>0</v>
      </c>
      <c r="BG87" s="500">
        <v>2494350</v>
      </c>
      <c r="BH87" s="501">
        <v>0</v>
      </c>
      <c r="BI87" s="500">
        <v>2494350</v>
      </c>
      <c r="BJ87" s="501">
        <v>0</v>
      </c>
      <c r="BK87" s="500">
        <v>2494350</v>
      </c>
      <c r="BL87" s="501">
        <v>0</v>
      </c>
      <c r="BM87" s="500" t="s">
        <v>589</v>
      </c>
      <c r="BN87" s="501" t="s">
        <v>468</v>
      </c>
      <c r="BO87" s="500" t="s">
        <v>468</v>
      </c>
    </row>
    <row r="88" spans="1:67" s="497" customFormat="1" hidden="1">
      <c r="A88" s="497" t="str">
        <f t="shared" si="20"/>
        <v>A-2-0-4-5-5-10</v>
      </c>
      <c r="B88" s="498" t="str">
        <f t="shared" si="5"/>
        <v>A</v>
      </c>
      <c r="C88" s="498" t="str">
        <f t="shared" si="6"/>
        <v>2</v>
      </c>
      <c r="D88" s="498" t="str">
        <f t="shared" si="7"/>
        <v>0</v>
      </c>
      <c r="E88" s="498" t="str">
        <f t="shared" si="8"/>
        <v>4</v>
      </c>
      <c r="F88" s="498" t="str">
        <f t="shared" si="9"/>
        <v>5</v>
      </c>
      <c r="G88" s="498" t="str">
        <f t="shared" si="10"/>
        <v>5</v>
      </c>
      <c r="H88" s="498"/>
      <c r="I88" s="498"/>
      <c r="J88" s="498"/>
      <c r="K88" s="498"/>
      <c r="M88" s="511"/>
      <c r="N88" s="578" t="s">
        <v>33</v>
      </c>
      <c r="O88" s="579"/>
      <c r="P88" s="578" t="s">
        <v>316</v>
      </c>
      <c r="Q88" s="579"/>
      <c r="R88" s="578" t="s">
        <v>314</v>
      </c>
      <c r="S88" s="579"/>
      <c r="T88" s="578" t="s">
        <v>317</v>
      </c>
      <c r="U88" s="579"/>
      <c r="V88" s="578" t="s">
        <v>318</v>
      </c>
      <c r="W88" s="579"/>
      <c r="X88" s="579"/>
      <c r="Y88" s="578" t="s">
        <v>318</v>
      </c>
      <c r="Z88" s="579"/>
      <c r="AA88" s="579"/>
      <c r="AB88" s="578"/>
      <c r="AC88" s="579"/>
      <c r="AD88" s="578"/>
      <c r="AE88" s="579"/>
      <c r="AF88" s="581" t="s">
        <v>81</v>
      </c>
      <c r="AG88" s="579"/>
      <c r="AH88" s="579"/>
      <c r="AI88" s="579"/>
      <c r="AJ88" s="579"/>
      <c r="AK88" s="579"/>
      <c r="AL88" s="579"/>
      <c r="AM88" s="579"/>
      <c r="AN88" s="578" t="s">
        <v>307</v>
      </c>
      <c r="AO88" s="579"/>
      <c r="AP88" s="579"/>
      <c r="AQ88" s="579"/>
      <c r="AR88" s="579"/>
      <c r="AS88" s="578" t="s">
        <v>308</v>
      </c>
      <c r="AT88" s="579"/>
      <c r="AU88" s="579"/>
      <c r="AV88" s="499" t="s">
        <v>84</v>
      </c>
      <c r="AW88" s="580" t="s">
        <v>309</v>
      </c>
      <c r="AX88" s="579"/>
      <c r="AY88" s="579"/>
      <c r="AZ88" s="579"/>
      <c r="BA88" s="579"/>
      <c r="BB88" s="579"/>
      <c r="BC88" s="500">
        <v>10000000</v>
      </c>
      <c r="BD88" s="500">
        <v>5000000</v>
      </c>
      <c r="BE88" s="500">
        <v>5000000</v>
      </c>
      <c r="BF88" s="501">
        <v>0</v>
      </c>
      <c r="BG88" s="500">
        <v>1190000</v>
      </c>
      <c r="BH88" s="500">
        <v>3810000</v>
      </c>
      <c r="BI88" s="501">
        <v>0</v>
      </c>
      <c r="BJ88" s="500">
        <v>1190000</v>
      </c>
      <c r="BK88" s="501">
        <v>0</v>
      </c>
      <c r="BL88" s="501">
        <v>0</v>
      </c>
      <c r="BM88" s="500" t="s">
        <v>468</v>
      </c>
      <c r="BN88" s="501" t="s">
        <v>468</v>
      </c>
      <c r="BO88" s="500" t="s">
        <v>468</v>
      </c>
    </row>
    <row r="89" spans="1:67" s="497" customFormat="1" hidden="1">
      <c r="A89" s="497" t="str">
        <f t="shared" si="20"/>
        <v>A-2-0-4-5-6-10</v>
      </c>
      <c r="B89" s="498" t="str">
        <f t="shared" ref="B89:B152" si="21">+N89</f>
        <v>A</v>
      </c>
      <c r="C89" s="498" t="str">
        <f t="shared" ref="C89:C149" si="22">+P89</f>
        <v>2</v>
      </c>
      <c r="D89" s="498" t="str">
        <f t="shared" ref="D89:D149" si="23">+R89</f>
        <v>0</v>
      </c>
      <c r="E89" s="498" t="str">
        <f t="shared" ref="E89:E149" si="24">+T89</f>
        <v>4</v>
      </c>
      <c r="F89" s="498" t="str">
        <f t="shared" ref="F89:F149" si="25">+V89</f>
        <v>5</v>
      </c>
      <c r="G89" s="498" t="str">
        <f t="shared" ref="G89:G141" si="26">+Y89</f>
        <v>6</v>
      </c>
      <c r="H89" s="498"/>
      <c r="I89" s="498"/>
      <c r="J89" s="498"/>
      <c r="K89" s="498"/>
      <c r="M89" s="511"/>
      <c r="N89" s="578" t="s">
        <v>33</v>
      </c>
      <c r="O89" s="579"/>
      <c r="P89" s="578" t="s">
        <v>316</v>
      </c>
      <c r="Q89" s="579"/>
      <c r="R89" s="578" t="s">
        <v>314</v>
      </c>
      <c r="S89" s="579"/>
      <c r="T89" s="578" t="s">
        <v>317</v>
      </c>
      <c r="U89" s="579"/>
      <c r="V89" s="578" t="s">
        <v>318</v>
      </c>
      <c r="W89" s="579"/>
      <c r="X89" s="579"/>
      <c r="Y89" s="578" t="s">
        <v>326</v>
      </c>
      <c r="Z89" s="579"/>
      <c r="AA89" s="579"/>
      <c r="AB89" s="578"/>
      <c r="AC89" s="579"/>
      <c r="AD89" s="578"/>
      <c r="AE89" s="579"/>
      <c r="AF89" s="581" t="s">
        <v>82</v>
      </c>
      <c r="AG89" s="579"/>
      <c r="AH89" s="579"/>
      <c r="AI89" s="579"/>
      <c r="AJ89" s="579"/>
      <c r="AK89" s="579"/>
      <c r="AL89" s="579"/>
      <c r="AM89" s="579"/>
      <c r="AN89" s="578" t="s">
        <v>307</v>
      </c>
      <c r="AO89" s="579"/>
      <c r="AP89" s="579"/>
      <c r="AQ89" s="579"/>
      <c r="AR89" s="579"/>
      <c r="AS89" s="578" t="s">
        <v>308</v>
      </c>
      <c r="AT89" s="579"/>
      <c r="AU89" s="579"/>
      <c r="AV89" s="499" t="s">
        <v>84</v>
      </c>
      <c r="AW89" s="580" t="s">
        <v>309</v>
      </c>
      <c r="AX89" s="579"/>
      <c r="AY89" s="579"/>
      <c r="AZ89" s="579"/>
      <c r="BA89" s="579"/>
      <c r="BB89" s="579"/>
      <c r="BC89" s="500">
        <v>80000000</v>
      </c>
      <c r="BD89" s="500">
        <v>76272885</v>
      </c>
      <c r="BE89" s="500">
        <v>3727115</v>
      </c>
      <c r="BF89" s="501">
        <v>0</v>
      </c>
      <c r="BG89" s="500">
        <v>75978261</v>
      </c>
      <c r="BH89" s="500">
        <v>294624</v>
      </c>
      <c r="BI89" s="500">
        <v>27361977</v>
      </c>
      <c r="BJ89" s="500">
        <v>48616284</v>
      </c>
      <c r="BK89" s="500">
        <v>27361977</v>
      </c>
      <c r="BL89" s="501">
        <v>0</v>
      </c>
      <c r="BM89" s="500" t="s">
        <v>590</v>
      </c>
      <c r="BN89" s="501" t="s">
        <v>468</v>
      </c>
      <c r="BO89" s="500" t="s">
        <v>468</v>
      </c>
    </row>
    <row r="90" spans="1:67" s="497" customFormat="1" hidden="1">
      <c r="A90" s="497" t="str">
        <f t="shared" si="20"/>
        <v>A-2-0-4-5-8-10</v>
      </c>
      <c r="B90" s="498" t="str">
        <f t="shared" si="21"/>
        <v>A</v>
      </c>
      <c r="C90" s="498" t="str">
        <f t="shared" si="22"/>
        <v>2</v>
      </c>
      <c r="D90" s="498" t="str">
        <f t="shared" si="23"/>
        <v>0</v>
      </c>
      <c r="E90" s="498" t="str">
        <f t="shared" si="24"/>
        <v>4</v>
      </c>
      <c r="F90" s="498" t="str">
        <f t="shared" si="25"/>
        <v>5</v>
      </c>
      <c r="G90" s="498" t="str">
        <f t="shared" si="26"/>
        <v>8</v>
      </c>
      <c r="H90" s="498"/>
      <c r="I90" s="498"/>
      <c r="J90" s="498"/>
      <c r="K90" s="498"/>
      <c r="M90" s="511"/>
      <c r="N90" s="578" t="s">
        <v>33</v>
      </c>
      <c r="O90" s="579"/>
      <c r="P90" s="578" t="s">
        <v>316</v>
      </c>
      <c r="Q90" s="579"/>
      <c r="R90" s="578" t="s">
        <v>314</v>
      </c>
      <c r="S90" s="579"/>
      <c r="T90" s="578" t="s">
        <v>317</v>
      </c>
      <c r="U90" s="579"/>
      <c r="V90" s="578" t="s">
        <v>318</v>
      </c>
      <c r="W90" s="579"/>
      <c r="X90" s="579"/>
      <c r="Y90" s="578" t="s">
        <v>328</v>
      </c>
      <c r="Z90" s="579"/>
      <c r="AA90" s="579"/>
      <c r="AB90" s="578"/>
      <c r="AC90" s="579"/>
      <c r="AD90" s="578"/>
      <c r="AE90" s="579"/>
      <c r="AF90" s="581" t="s">
        <v>83</v>
      </c>
      <c r="AG90" s="579"/>
      <c r="AH90" s="579"/>
      <c r="AI90" s="579"/>
      <c r="AJ90" s="579"/>
      <c r="AK90" s="579"/>
      <c r="AL90" s="579"/>
      <c r="AM90" s="579"/>
      <c r="AN90" s="578" t="s">
        <v>307</v>
      </c>
      <c r="AO90" s="579"/>
      <c r="AP90" s="579"/>
      <c r="AQ90" s="579"/>
      <c r="AR90" s="579"/>
      <c r="AS90" s="578" t="s">
        <v>308</v>
      </c>
      <c r="AT90" s="579"/>
      <c r="AU90" s="579"/>
      <c r="AV90" s="499" t="s">
        <v>84</v>
      </c>
      <c r="AW90" s="580" t="s">
        <v>309</v>
      </c>
      <c r="AX90" s="579"/>
      <c r="AY90" s="579"/>
      <c r="AZ90" s="579"/>
      <c r="BA90" s="579"/>
      <c r="BB90" s="579"/>
      <c r="BC90" s="500">
        <v>1311022020</v>
      </c>
      <c r="BD90" s="500">
        <v>1310452093.1199999</v>
      </c>
      <c r="BE90" s="500">
        <v>569926.88</v>
      </c>
      <c r="BF90" s="501">
        <v>0</v>
      </c>
      <c r="BG90" s="500">
        <v>1290563384.5899999</v>
      </c>
      <c r="BH90" s="500">
        <v>19888708.530000001</v>
      </c>
      <c r="BI90" s="500">
        <v>214969968.22999999</v>
      </c>
      <c r="BJ90" s="500">
        <v>1075593416.3599999</v>
      </c>
      <c r="BK90" s="500">
        <v>214969968.22999999</v>
      </c>
      <c r="BL90" s="501">
        <v>0</v>
      </c>
      <c r="BM90" s="500" t="s">
        <v>591</v>
      </c>
      <c r="BN90" s="501" t="s">
        <v>468</v>
      </c>
      <c r="BO90" s="500" t="s">
        <v>468</v>
      </c>
    </row>
    <row r="91" spans="1:67" s="497" customFormat="1" hidden="1">
      <c r="A91" s="497" t="str">
        <f t="shared" si="20"/>
        <v>A-2-0-4-5-10-10</v>
      </c>
      <c r="B91" s="498" t="str">
        <f t="shared" si="21"/>
        <v>A</v>
      </c>
      <c r="C91" s="498" t="str">
        <f t="shared" si="22"/>
        <v>2</v>
      </c>
      <c r="D91" s="498" t="str">
        <f t="shared" si="23"/>
        <v>0</v>
      </c>
      <c r="E91" s="498" t="str">
        <f t="shared" si="24"/>
        <v>4</v>
      </c>
      <c r="F91" s="498" t="str">
        <f t="shared" si="25"/>
        <v>5</v>
      </c>
      <c r="G91" s="498" t="str">
        <f t="shared" si="26"/>
        <v>10</v>
      </c>
      <c r="H91" s="498"/>
      <c r="I91" s="498"/>
      <c r="J91" s="498"/>
      <c r="K91" s="498"/>
      <c r="M91" s="511"/>
      <c r="N91" s="578" t="s">
        <v>33</v>
      </c>
      <c r="O91" s="579"/>
      <c r="P91" s="578" t="s">
        <v>316</v>
      </c>
      <c r="Q91" s="579"/>
      <c r="R91" s="578" t="s">
        <v>314</v>
      </c>
      <c r="S91" s="579"/>
      <c r="T91" s="578" t="s">
        <v>317</v>
      </c>
      <c r="U91" s="579"/>
      <c r="V91" s="578" t="s">
        <v>318</v>
      </c>
      <c r="W91" s="579"/>
      <c r="X91" s="579"/>
      <c r="Y91" s="578" t="s">
        <v>84</v>
      </c>
      <c r="Z91" s="579"/>
      <c r="AA91" s="579"/>
      <c r="AB91" s="578"/>
      <c r="AC91" s="579"/>
      <c r="AD91" s="578"/>
      <c r="AE91" s="579"/>
      <c r="AF91" s="581" t="s">
        <v>85</v>
      </c>
      <c r="AG91" s="579"/>
      <c r="AH91" s="579"/>
      <c r="AI91" s="579"/>
      <c r="AJ91" s="579"/>
      <c r="AK91" s="579"/>
      <c r="AL91" s="579"/>
      <c r="AM91" s="579"/>
      <c r="AN91" s="578" t="s">
        <v>307</v>
      </c>
      <c r="AO91" s="579"/>
      <c r="AP91" s="579"/>
      <c r="AQ91" s="579"/>
      <c r="AR91" s="579"/>
      <c r="AS91" s="578" t="s">
        <v>308</v>
      </c>
      <c r="AT91" s="579"/>
      <c r="AU91" s="579"/>
      <c r="AV91" s="499" t="s">
        <v>84</v>
      </c>
      <c r="AW91" s="580" t="s">
        <v>309</v>
      </c>
      <c r="AX91" s="579"/>
      <c r="AY91" s="579"/>
      <c r="AZ91" s="579"/>
      <c r="BA91" s="579"/>
      <c r="BB91" s="579"/>
      <c r="BC91" s="500">
        <v>2105791148</v>
      </c>
      <c r="BD91" s="500">
        <v>2105723798.29</v>
      </c>
      <c r="BE91" s="500">
        <v>67349.710000000006</v>
      </c>
      <c r="BF91" s="501">
        <v>0</v>
      </c>
      <c r="BG91" s="500">
        <v>2087108627.29</v>
      </c>
      <c r="BH91" s="500">
        <v>18615171</v>
      </c>
      <c r="BI91" s="500">
        <v>651170577</v>
      </c>
      <c r="BJ91" s="500">
        <v>1435938050.29</v>
      </c>
      <c r="BK91" s="500">
        <v>651170577</v>
      </c>
      <c r="BL91" s="501">
        <v>0</v>
      </c>
      <c r="BM91" s="500" t="s">
        <v>592</v>
      </c>
      <c r="BN91" s="501" t="s">
        <v>468</v>
      </c>
      <c r="BO91" s="500" t="s">
        <v>468</v>
      </c>
    </row>
    <row r="92" spans="1:67" s="497" customFormat="1" hidden="1">
      <c r="A92" s="497" t="str">
        <f t="shared" si="20"/>
        <v>A-2-0-4-5-12-10</v>
      </c>
      <c r="B92" s="498" t="str">
        <f t="shared" si="21"/>
        <v>A</v>
      </c>
      <c r="C92" s="498" t="str">
        <f t="shared" si="22"/>
        <v>2</v>
      </c>
      <c r="D92" s="498" t="str">
        <f t="shared" si="23"/>
        <v>0</v>
      </c>
      <c r="E92" s="498" t="str">
        <f t="shared" si="24"/>
        <v>4</v>
      </c>
      <c r="F92" s="498" t="str">
        <f t="shared" si="25"/>
        <v>5</v>
      </c>
      <c r="G92" s="498" t="str">
        <f t="shared" si="26"/>
        <v>12</v>
      </c>
      <c r="H92" s="498"/>
      <c r="I92" s="498"/>
      <c r="J92" s="498"/>
      <c r="K92" s="498"/>
      <c r="M92" s="511"/>
      <c r="N92" s="578" t="s">
        <v>33</v>
      </c>
      <c r="O92" s="579"/>
      <c r="P92" s="578" t="s">
        <v>316</v>
      </c>
      <c r="Q92" s="579"/>
      <c r="R92" s="578" t="s">
        <v>314</v>
      </c>
      <c r="S92" s="579"/>
      <c r="T92" s="578" t="s">
        <v>317</v>
      </c>
      <c r="U92" s="579"/>
      <c r="V92" s="578" t="s">
        <v>318</v>
      </c>
      <c r="W92" s="579"/>
      <c r="X92" s="579"/>
      <c r="Y92" s="578" t="s">
        <v>324</v>
      </c>
      <c r="Z92" s="579"/>
      <c r="AA92" s="579"/>
      <c r="AB92" s="578"/>
      <c r="AC92" s="579"/>
      <c r="AD92" s="578"/>
      <c r="AE92" s="579"/>
      <c r="AF92" s="581" t="s">
        <v>86</v>
      </c>
      <c r="AG92" s="579"/>
      <c r="AH92" s="579"/>
      <c r="AI92" s="579"/>
      <c r="AJ92" s="579"/>
      <c r="AK92" s="579"/>
      <c r="AL92" s="579"/>
      <c r="AM92" s="579"/>
      <c r="AN92" s="578" t="s">
        <v>307</v>
      </c>
      <c r="AO92" s="579"/>
      <c r="AP92" s="579"/>
      <c r="AQ92" s="579"/>
      <c r="AR92" s="579"/>
      <c r="AS92" s="578" t="s">
        <v>308</v>
      </c>
      <c r="AT92" s="579"/>
      <c r="AU92" s="579"/>
      <c r="AV92" s="499" t="s">
        <v>84</v>
      </c>
      <c r="AW92" s="580" t="s">
        <v>309</v>
      </c>
      <c r="AX92" s="579"/>
      <c r="AY92" s="579"/>
      <c r="AZ92" s="579"/>
      <c r="BA92" s="579"/>
      <c r="BB92" s="579"/>
      <c r="BC92" s="500">
        <v>3500000</v>
      </c>
      <c r="BD92" s="500">
        <v>956960</v>
      </c>
      <c r="BE92" s="500">
        <v>2543040</v>
      </c>
      <c r="BF92" s="501">
        <v>0</v>
      </c>
      <c r="BG92" s="500">
        <v>956960</v>
      </c>
      <c r="BH92" s="501">
        <v>0</v>
      </c>
      <c r="BI92" s="500">
        <v>956960</v>
      </c>
      <c r="BJ92" s="501">
        <v>0</v>
      </c>
      <c r="BK92" s="500">
        <v>956960</v>
      </c>
      <c r="BL92" s="501">
        <v>0</v>
      </c>
      <c r="BM92" s="500" t="s">
        <v>593</v>
      </c>
      <c r="BN92" s="501" t="s">
        <v>468</v>
      </c>
      <c r="BO92" s="500" t="s">
        <v>468</v>
      </c>
    </row>
    <row r="93" spans="1:67" s="488" customFormat="1" ht="14.45" hidden="1" customHeight="1">
      <c r="B93" s="491" t="str">
        <f t="shared" si="21"/>
        <v>A</v>
      </c>
      <c r="C93" s="491" t="str">
        <f t="shared" si="22"/>
        <v>2</v>
      </c>
      <c r="D93" s="491" t="str">
        <f t="shared" si="23"/>
        <v>0</v>
      </c>
      <c r="E93" s="491" t="str">
        <f t="shared" si="24"/>
        <v>4</v>
      </c>
      <c r="F93" s="491" t="str">
        <f t="shared" si="25"/>
        <v>6</v>
      </c>
      <c r="G93" s="491">
        <f t="shared" si="26"/>
        <v>0</v>
      </c>
      <c r="H93" s="491"/>
      <c r="I93" s="491"/>
      <c r="J93" s="491"/>
      <c r="K93" s="491"/>
      <c r="M93" s="510"/>
      <c r="N93" s="582" t="s">
        <v>33</v>
      </c>
      <c r="O93" s="583"/>
      <c r="P93" s="582" t="s">
        <v>316</v>
      </c>
      <c r="Q93" s="583"/>
      <c r="R93" s="582" t="s">
        <v>314</v>
      </c>
      <c r="S93" s="583"/>
      <c r="T93" s="582" t="s">
        <v>317</v>
      </c>
      <c r="U93" s="583"/>
      <c r="V93" s="582" t="s">
        <v>326</v>
      </c>
      <c r="W93" s="583"/>
      <c r="X93" s="583"/>
      <c r="Y93" s="582"/>
      <c r="Z93" s="583"/>
      <c r="AA93" s="583"/>
      <c r="AB93" s="582"/>
      <c r="AC93" s="583"/>
      <c r="AD93" s="582"/>
      <c r="AE93" s="583"/>
      <c r="AF93" s="584" t="s">
        <v>338</v>
      </c>
      <c r="AG93" s="583"/>
      <c r="AH93" s="583"/>
      <c r="AI93" s="583"/>
      <c r="AJ93" s="583"/>
      <c r="AK93" s="583"/>
      <c r="AL93" s="583"/>
      <c r="AM93" s="583"/>
      <c r="AN93" s="582" t="s">
        <v>307</v>
      </c>
      <c r="AO93" s="583"/>
      <c r="AP93" s="583"/>
      <c r="AQ93" s="583"/>
      <c r="AR93" s="583"/>
      <c r="AS93" s="582" t="s">
        <v>308</v>
      </c>
      <c r="AT93" s="583"/>
      <c r="AU93" s="583"/>
      <c r="AV93" s="481" t="s">
        <v>84</v>
      </c>
      <c r="AW93" s="585" t="s">
        <v>309</v>
      </c>
      <c r="AX93" s="583"/>
      <c r="AY93" s="583"/>
      <c r="AZ93" s="583"/>
      <c r="BA93" s="583"/>
      <c r="BB93" s="583"/>
      <c r="BC93" s="482">
        <v>2195671112</v>
      </c>
      <c r="BD93" s="482">
        <v>2088681676</v>
      </c>
      <c r="BE93" s="482">
        <v>106989436</v>
      </c>
      <c r="BF93" s="483">
        <v>0</v>
      </c>
      <c r="BG93" s="482">
        <v>1619647028</v>
      </c>
      <c r="BH93" s="482">
        <v>469034648</v>
      </c>
      <c r="BI93" s="482">
        <v>443304917</v>
      </c>
      <c r="BJ93" s="482">
        <v>1176342111</v>
      </c>
      <c r="BK93" s="482">
        <v>443304917</v>
      </c>
      <c r="BL93" s="483">
        <v>0</v>
      </c>
      <c r="BM93" s="482" t="s">
        <v>594</v>
      </c>
      <c r="BN93" s="483" t="s">
        <v>468</v>
      </c>
      <c r="BO93" s="483" t="s">
        <v>468</v>
      </c>
    </row>
    <row r="94" spans="1:67" s="497" customFormat="1" hidden="1">
      <c r="A94" s="497" t="str">
        <f t="shared" ref="A94:A96" si="27">+B94&amp;"-"&amp;C94&amp;"-"&amp;D94&amp;"-"&amp;E94&amp;"-"&amp;F94&amp;"-"&amp;G94&amp;"-"&amp;AV94</f>
        <v>A-2-0-4-6-2-10</v>
      </c>
      <c r="B94" s="498" t="str">
        <f t="shared" si="21"/>
        <v>A</v>
      </c>
      <c r="C94" s="498" t="str">
        <f t="shared" si="22"/>
        <v>2</v>
      </c>
      <c r="D94" s="498" t="str">
        <f t="shared" si="23"/>
        <v>0</v>
      </c>
      <c r="E94" s="498" t="str">
        <f t="shared" si="24"/>
        <v>4</v>
      </c>
      <c r="F94" s="498" t="str">
        <f t="shared" si="25"/>
        <v>6</v>
      </c>
      <c r="G94" s="498" t="str">
        <f t="shared" si="26"/>
        <v>2</v>
      </c>
      <c r="H94" s="498"/>
      <c r="I94" s="498"/>
      <c r="J94" s="498"/>
      <c r="K94" s="498"/>
      <c r="M94" s="511"/>
      <c r="N94" s="578" t="s">
        <v>33</v>
      </c>
      <c r="O94" s="579"/>
      <c r="P94" s="578" t="s">
        <v>316</v>
      </c>
      <c r="Q94" s="579"/>
      <c r="R94" s="578" t="s">
        <v>314</v>
      </c>
      <c r="S94" s="579"/>
      <c r="T94" s="578" t="s">
        <v>317</v>
      </c>
      <c r="U94" s="579"/>
      <c r="V94" s="578" t="s">
        <v>326</v>
      </c>
      <c r="W94" s="579"/>
      <c r="X94" s="579"/>
      <c r="Y94" s="578" t="s">
        <v>316</v>
      </c>
      <c r="Z94" s="579"/>
      <c r="AA94" s="579"/>
      <c r="AB94" s="578"/>
      <c r="AC94" s="579"/>
      <c r="AD94" s="578"/>
      <c r="AE94" s="579"/>
      <c r="AF94" s="581" t="s">
        <v>87</v>
      </c>
      <c r="AG94" s="579"/>
      <c r="AH94" s="579"/>
      <c r="AI94" s="579"/>
      <c r="AJ94" s="579"/>
      <c r="AK94" s="579"/>
      <c r="AL94" s="579"/>
      <c r="AM94" s="579"/>
      <c r="AN94" s="578" t="s">
        <v>307</v>
      </c>
      <c r="AO94" s="579"/>
      <c r="AP94" s="579"/>
      <c r="AQ94" s="579"/>
      <c r="AR94" s="579"/>
      <c r="AS94" s="578" t="s">
        <v>308</v>
      </c>
      <c r="AT94" s="579"/>
      <c r="AU94" s="579"/>
      <c r="AV94" s="499" t="s">
        <v>84</v>
      </c>
      <c r="AW94" s="580" t="s">
        <v>309</v>
      </c>
      <c r="AX94" s="579"/>
      <c r="AY94" s="579"/>
      <c r="AZ94" s="579"/>
      <c r="BA94" s="579"/>
      <c r="BB94" s="579"/>
      <c r="BC94" s="500">
        <v>811771112</v>
      </c>
      <c r="BD94" s="500">
        <v>704781676</v>
      </c>
      <c r="BE94" s="500">
        <v>106989436</v>
      </c>
      <c r="BF94" s="501">
        <v>0</v>
      </c>
      <c r="BG94" s="500">
        <v>704781676</v>
      </c>
      <c r="BH94" s="501">
        <v>0</v>
      </c>
      <c r="BI94" s="500">
        <v>328946749</v>
      </c>
      <c r="BJ94" s="500">
        <v>375834927</v>
      </c>
      <c r="BK94" s="500">
        <v>328946749</v>
      </c>
      <c r="BL94" s="501">
        <v>0</v>
      </c>
      <c r="BM94" s="500" t="s">
        <v>595</v>
      </c>
      <c r="BN94" s="501" t="s">
        <v>468</v>
      </c>
      <c r="BO94" s="500" t="s">
        <v>468</v>
      </c>
    </row>
    <row r="95" spans="1:67" s="497" customFormat="1" hidden="1">
      <c r="A95" s="497" t="str">
        <f t="shared" si="27"/>
        <v>A-2-0-4-6-3-10</v>
      </c>
      <c r="B95" s="498" t="str">
        <f t="shared" si="21"/>
        <v>A</v>
      </c>
      <c r="C95" s="498" t="str">
        <f t="shared" si="22"/>
        <v>2</v>
      </c>
      <c r="D95" s="498" t="str">
        <f t="shared" si="23"/>
        <v>0</v>
      </c>
      <c r="E95" s="498" t="str">
        <f t="shared" si="24"/>
        <v>4</v>
      </c>
      <c r="F95" s="498" t="str">
        <f t="shared" si="25"/>
        <v>6</v>
      </c>
      <c r="G95" s="498" t="str">
        <f t="shared" si="26"/>
        <v>3</v>
      </c>
      <c r="H95" s="498"/>
      <c r="I95" s="498"/>
      <c r="J95" s="498"/>
      <c r="K95" s="498"/>
      <c r="M95" s="511"/>
      <c r="N95" s="578" t="s">
        <v>33</v>
      </c>
      <c r="O95" s="579"/>
      <c r="P95" s="578" t="s">
        <v>316</v>
      </c>
      <c r="Q95" s="579"/>
      <c r="R95" s="578" t="s">
        <v>314</v>
      </c>
      <c r="S95" s="579"/>
      <c r="T95" s="578" t="s">
        <v>317</v>
      </c>
      <c r="U95" s="579"/>
      <c r="V95" s="578" t="s">
        <v>326</v>
      </c>
      <c r="W95" s="579"/>
      <c r="X95" s="579"/>
      <c r="Y95" s="578" t="s">
        <v>323</v>
      </c>
      <c r="Z95" s="579"/>
      <c r="AA95" s="579"/>
      <c r="AB95" s="578"/>
      <c r="AC95" s="579"/>
      <c r="AD95" s="578"/>
      <c r="AE95" s="579"/>
      <c r="AF95" s="581" t="s">
        <v>88</v>
      </c>
      <c r="AG95" s="579"/>
      <c r="AH95" s="579"/>
      <c r="AI95" s="579"/>
      <c r="AJ95" s="579"/>
      <c r="AK95" s="579"/>
      <c r="AL95" s="579"/>
      <c r="AM95" s="579"/>
      <c r="AN95" s="578" t="s">
        <v>307</v>
      </c>
      <c r="AO95" s="579"/>
      <c r="AP95" s="579"/>
      <c r="AQ95" s="579"/>
      <c r="AR95" s="579"/>
      <c r="AS95" s="578" t="s">
        <v>308</v>
      </c>
      <c r="AT95" s="579"/>
      <c r="AU95" s="579"/>
      <c r="AV95" s="499" t="s">
        <v>84</v>
      </c>
      <c r="AW95" s="580" t="s">
        <v>309</v>
      </c>
      <c r="AX95" s="579"/>
      <c r="AY95" s="579"/>
      <c r="AZ95" s="579"/>
      <c r="BA95" s="579"/>
      <c r="BB95" s="579"/>
      <c r="BC95" s="501">
        <v>0</v>
      </c>
      <c r="BD95" s="501">
        <v>0</v>
      </c>
      <c r="BE95" s="501">
        <v>0</v>
      </c>
      <c r="BF95" s="501">
        <v>0</v>
      </c>
      <c r="BG95" s="501">
        <v>0</v>
      </c>
      <c r="BH95" s="501">
        <v>0</v>
      </c>
      <c r="BI95" s="501">
        <v>0</v>
      </c>
      <c r="BJ95" s="501">
        <v>0</v>
      </c>
      <c r="BK95" s="501">
        <v>0</v>
      </c>
      <c r="BL95" s="501">
        <v>0</v>
      </c>
      <c r="BM95" s="500" t="s">
        <v>468</v>
      </c>
      <c r="BN95" s="501" t="s">
        <v>468</v>
      </c>
      <c r="BO95" s="500" t="s">
        <v>468</v>
      </c>
    </row>
    <row r="96" spans="1:67" s="497" customFormat="1" hidden="1">
      <c r="A96" s="497" t="str">
        <f t="shared" si="27"/>
        <v>A-2-0-4-6-5-10</v>
      </c>
      <c r="B96" s="498" t="str">
        <f t="shared" si="21"/>
        <v>A</v>
      </c>
      <c r="C96" s="498" t="str">
        <f t="shared" si="22"/>
        <v>2</v>
      </c>
      <c r="D96" s="498" t="str">
        <f t="shared" si="23"/>
        <v>0</v>
      </c>
      <c r="E96" s="498" t="str">
        <f t="shared" si="24"/>
        <v>4</v>
      </c>
      <c r="F96" s="498" t="str">
        <f t="shared" si="25"/>
        <v>6</v>
      </c>
      <c r="G96" s="498" t="str">
        <f t="shared" si="26"/>
        <v>5</v>
      </c>
      <c r="H96" s="498"/>
      <c r="I96" s="498"/>
      <c r="J96" s="498"/>
      <c r="K96" s="498"/>
      <c r="M96" s="511"/>
      <c r="N96" s="578" t="s">
        <v>33</v>
      </c>
      <c r="O96" s="579"/>
      <c r="P96" s="578" t="s">
        <v>316</v>
      </c>
      <c r="Q96" s="579"/>
      <c r="R96" s="578" t="s">
        <v>314</v>
      </c>
      <c r="S96" s="579"/>
      <c r="T96" s="578" t="s">
        <v>317</v>
      </c>
      <c r="U96" s="579"/>
      <c r="V96" s="578" t="s">
        <v>326</v>
      </c>
      <c r="W96" s="579"/>
      <c r="X96" s="579"/>
      <c r="Y96" s="578" t="s">
        <v>318</v>
      </c>
      <c r="Z96" s="579"/>
      <c r="AA96" s="579"/>
      <c r="AB96" s="578"/>
      <c r="AC96" s="579"/>
      <c r="AD96" s="578"/>
      <c r="AE96" s="579"/>
      <c r="AF96" s="581" t="s">
        <v>89</v>
      </c>
      <c r="AG96" s="579"/>
      <c r="AH96" s="579"/>
      <c r="AI96" s="579"/>
      <c r="AJ96" s="579"/>
      <c r="AK96" s="579"/>
      <c r="AL96" s="579"/>
      <c r="AM96" s="579"/>
      <c r="AN96" s="578" t="s">
        <v>307</v>
      </c>
      <c r="AO96" s="579"/>
      <c r="AP96" s="579"/>
      <c r="AQ96" s="579"/>
      <c r="AR96" s="579"/>
      <c r="AS96" s="578" t="s">
        <v>308</v>
      </c>
      <c r="AT96" s="579"/>
      <c r="AU96" s="579"/>
      <c r="AV96" s="499" t="s">
        <v>84</v>
      </c>
      <c r="AW96" s="580" t="s">
        <v>309</v>
      </c>
      <c r="AX96" s="579"/>
      <c r="AY96" s="579"/>
      <c r="AZ96" s="579"/>
      <c r="BA96" s="579"/>
      <c r="BB96" s="579"/>
      <c r="BC96" s="500">
        <v>1383900000</v>
      </c>
      <c r="BD96" s="500">
        <v>1383900000</v>
      </c>
      <c r="BE96" s="501">
        <v>0</v>
      </c>
      <c r="BF96" s="501">
        <v>0</v>
      </c>
      <c r="BG96" s="500">
        <v>914865352</v>
      </c>
      <c r="BH96" s="500">
        <v>469034648</v>
      </c>
      <c r="BI96" s="500">
        <v>114358168</v>
      </c>
      <c r="BJ96" s="500">
        <v>800507184</v>
      </c>
      <c r="BK96" s="500">
        <v>114358168</v>
      </c>
      <c r="BL96" s="501">
        <v>0</v>
      </c>
      <c r="BM96" s="500" t="s">
        <v>596</v>
      </c>
      <c r="BN96" s="501" t="s">
        <v>468</v>
      </c>
      <c r="BO96" s="500" t="s">
        <v>468</v>
      </c>
    </row>
    <row r="97" spans="1:67" s="488" customFormat="1" hidden="1">
      <c r="B97" s="491" t="str">
        <f t="shared" si="21"/>
        <v>A</v>
      </c>
      <c r="C97" s="491" t="str">
        <f t="shared" si="22"/>
        <v>2</v>
      </c>
      <c r="D97" s="491" t="str">
        <f t="shared" si="23"/>
        <v>0</v>
      </c>
      <c r="E97" s="491" t="str">
        <f t="shared" si="24"/>
        <v>4</v>
      </c>
      <c r="F97" s="491" t="str">
        <f t="shared" si="25"/>
        <v>7</v>
      </c>
      <c r="G97" s="491">
        <f t="shared" si="26"/>
        <v>0</v>
      </c>
      <c r="H97" s="491"/>
      <c r="I97" s="491"/>
      <c r="J97" s="491"/>
      <c r="K97" s="491"/>
      <c r="M97" s="510"/>
      <c r="N97" s="582" t="s">
        <v>33</v>
      </c>
      <c r="O97" s="583"/>
      <c r="P97" s="582" t="s">
        <v>316</v>
      </c>
      <c r="Q97" s="583"/>
      <c r="R97" s="582" t="s">
        <v>314</v>
      </c>
      <c r="S97" s="583"/>
      <c r="T97" s="582" t="s">
        <v>317</v>
      </c>
      <c r="U97" s="583"/>
      <c r="V97" s="582" t="s">
        <v>327</v>
      </c>
      <c r="W97" s="583"/>
      <c r="X97" s="583"/>
      <c r="Y97" s="582"/>
      <c r="Z97" s="583"/>
      <c r="AA97" s="583"/>
      <c r="AB97" s="582"/>
      <c r="AC97" s="583"/>
      <c r="AD97" s="582"/>
      <c r="AE97" s="583"/>
      <c r="AF97" s="584" t="s">
        <v>253</v>
      </c>
      <c r="AG97" s="583"/>
      <c r="AH97" s="583"/>
      <c r="AI97" s="583"/>
      <c r="AJ97" s="583"/>
      <c r="AK97" s="583"/>
      <c r="AL97" s="583"/>
      <c r="AM97" s="583"/>
      <c r="AN97" s="582" t="s">
        <v>307</v>
      </c>
      <c r="AO97" s="583"/>
      <c r="AP97" s="583"/>
      <c r="AQ97" s="583"/>
      <c r="AR97" s="583"/>
      <c r="AS97" s="582" t="s">
        <v>308</v>
      </c>
      <c r="AT97" s="583"/>
      <c r="AU97" s="583"/>
      <c r="AV97" s="481" t="s">
        <v>84</v>
      </c>
      <c r="AW97" s="585" t="s">
        <v>309</v>
      </c>
      <c r="AX97" s="583"/>
      <c r="AY97" s="583"/>
      <c r="AZ97" s="583"/>
      <c r="BA97" s="583"/>
      <c r="BB97" s="583"/>
      <c r="BC97" s="482">
        <v>71400000</v>
      </c>
      <c r="BD97" s="482">
        <v>41334500</v>
      </c>
      <c r="BE97" s="482">
        <v>30065500</v>
      </c>
      <c r="BF97" s="483">
        <v>0</v>
      </c>
      <c r="BG97" s="482">
        <v>41334446</v>
      </c>
      <c r="BH97" s="483">
        <v>54</v>
      </c>
      <c r="BI97" s="482">
        <v>1334500</v>
      </c>
      <c r="BJ97" s="482">
        <v>39999946</v>
      </c>
      <c r="BK97" s="482">
        <v>1334500</v>
      </c>
      <c r="BL97" s="483">
        <v>0</v>
      </c>
      <c r="BM97" s="482" t="s">
        <v>597</v>
      </c>
      <c r="BN97" s="483" t="s">
        <v>468</v>
      </c>
      <c r="BO97" s="483" t="s">
        <v>468</v>
      </c>
    </row>
    <row r="98" spans="1:67" s="497" customFormat="1" hidden="1">
      <c r="A98" s="497" t="str">
        <f t="shared" ref="A98:A99" si="28">+B98&amp;"-"&amp;C98&amp;"-"&amp;D98&amp;"-"&amp;E98&amp;"-"&amp;F98&amp;"-"&amp;G98&amp;"-"&amp;AV98</f>
        <v>A-2-0-4-7-5-10</v>
      </c>
      <c r="B98" s="498" t="str">
        <f t="shared" si="21"/>
        <v>A</v>
      </c>
      <c r="C98" s="498" t="str">
        <f t="shared" si="22"/>
        <v>2</v>
      </c>
      <c r="D98" s="498" t="str">
        <f t="shared" si="23"/>
        <v>0</v>
      </c>
      <c r="E98" s="498" t="str">
        <f t="shared" si="24"/>
        <v>4</v>
      </c>
      <c r="F98" s="498" t="str">
        <f t="shared" si="25"/>
        <v>7</v>
      </c>
      <c r="G98" s="498" t="str">
        <f t="shared" si="26"/>
        <v>5</v>
      </c>
      <c r="H98" s="498"/>
      <c r="I98" s="498"/>
      <c r="J98" s="498"/>
      <c r="K98" s="498"/>
      <c r="M98" s="511"/>
      <c r="N98" s="578" t="s">
        <v>33</v>
      </c>
      <c r="O98" s="579"/>
      <c r="P98" s="578" t="s">
        <v>316</v>
      </c>
      <c r="Q98" s="579"/>
      <c r="R98" s="578" t="s">
        <v>314</v>
      </c>
      <c r="S98" s="579"/>
      <c r="T98" s="578" t="s">
        <v>317</v>
      </c>
      <c r="U98" s="579"/>
      <c r="V98" s="578" t="s">
        <v>327</v>
      </c>
      <c r="W98" s="579"/>
      <c r="X98" s="579"/>
      <c r="Y98" s="578" t="s">
        <v>318</v>
      </c>
      <c r="Z98" s="579"/>
      <c r="AA98" s="579"/>
      <c r="AB98" s="578"/>
      <c r="AC98" s="579"/>
      <c r="AD98" s="578"/>
      <c r="AE98" s="579"/>
      <c r="AF98" s="581" t="s">
        <v>90</v>
      </c>
      <c r="AG98" s="579"/>
      <c r="AH98" s="579"/>
      <c r="AI98" s="579"/>
      <c r="AJ98" s="579"/>
      <c r="AK98" s="579"/>
      <c r="AL98" s="579"/>
      <c r="AM98" s="579"/>
      <c r="AN98" s="578" t="s">
        <v>307</v>
      </c>
      <c r="AO98" s="579"/>
      <c r="AP98" s="579"/>
      <c r="AQ98" s="579"/>
      <c r="AR98" s="579"/>
      <c r="AS98" s="578" t="s">
        <v>308</v>
      </c>
      <c r="AT98" s="579"/>
      <c r="AU98" s="579"/>
      <c r="AV98" s="499" t="s">
        <v>84</v>
      </c>
      <c r="AW98" s="580" t="s">
        <v>309</v>
      </c>
      <c r="AX98" s="579"/>
      <c r="AY98" s="579"/>
      <c r="AZ98" s="579"/>
      <c r="BA98" s="579"/>
      <c r="BB98" s="579"/>
      <c r="BC98" s="500">
        <v>6000000</v>
      </c>
      <c r="BD98" s="500">
        <v>837000</v>
      </c>
      <c r="BE98" s="500">
        <v>5163000</v>
      </c>
      <c r="BF98" s="501">
        <v>0</v>
      </c>
      <c r="BG98" s="500">
        <v>837000</v>
      </c>
      <c r="BH98" s="501">
        <v>0</v>
      </c>
      <c r="BI98" s="500">
        <v>837000</v>
      </c>
      <c r="BJ98" s="501">
        <v>0</v>
      </c>
      <c r="BK98" s="500">
        <v>837000</v>
      </c>
      <c r="BL98" s="501">
        <v>0</v>
      </c>
      <c r="BM98" s="500" t="s">
        <v>598</v>
      </c>
      <c r="BN98" s="501" t="s">
        <v>468</v>
      </c>
      <c r="BO98" s="500" t="s">
        <v>468</v>
      </c>
    </row>
    <row r="99" spans="1:67" s="497" customFormat="1" hidden="1">
      <c r="A99" s="497" t="str">
        <f t="shared" si="28"/>
        <v>A-2-0-4-7-6-10</v>
      </c>
      <c r="B99" s="498" t="str">
        <f t="shared" si="21"/>
        <v>A</v>
      </c>
      <c r="C99" s="498" t="str">
        <f t="shared" si="22"/>
        <v>2</v>
      </c>
      <c r="D99" s="498" t="str">
        <f t="shared" si="23"/>
        <v>0</v>
      </c>
      <c r="E99" s="498" t="str">
        <f t="shared" si="24"/>
        <v>4</v>
      </c>
      <c r="F99" s="498" t="str">
        <f t="shared" si="25"/>
        <v>7</v>
      </c>
      <c r="G99" s="498" t="str">
        <f t="shared" si="26"/>
        <v>6</v>
      </c>
      <c r="H99" s="498"/>
      <c r="I99" s="498"/>
      <c r="J99" s="498"/>
      <c r="K99" s="498"/>
      <c r="M99" s="511"/>
      <c r="N99" s="578" t="s">
        <v>33</v>
      </c>
      <c r="O99" s="579"/>
      <c r="P99" s="578" t="s">
        <v>316</v>
      </c>
      <c r="Q99" s="579"/>
      <c r="R99" s="578" t="s">
        <v>314</v>
      </c>
      <c r="S99" s="579"/>
      <c r="T99" s="578" t="s">
        <v>317</v>
      </c>
      <c r="U99" s="579"/>
      <c r="V99" s="578" t="s">
        <v>327</v>
      </c>
      <c r="W99" s="579"/>
      <c r="X99" s="579"/>
      <c r="Y99" s="578" t="s">
        <v>326</v>
      </c>
      <c r="Z99" s="579"/>
      <c r="AA99" s="579"/>
      <c r="AB99" s="578"/>
      <c r="AC99" s="579"/>
      <c r="AD99" s="578"/>
      <c r="AE99" s="579"/>
      <c r="AF99" s="581" t="s">
        <v>91</v>
      </c>
      <c r="AG99" s="579"/>
      <c r="AH99" s="579"/>
      <c r="AI99" s="579"/>
      <c r="AJ99" s="579"/>
      <c r="AK99" s="579"/>
      <c r="AL99" s="579"/>
      <c r="AM99" s="579"/>
      <c r="AN99" s="578" t="s">
        <v>307</v>
      </c>
      <c r="AO99" s="579"/>
      <c r="AP99" s="579"/>
      <c r="AQ99" s="579"/>
      <c r="AR99" s="579"/>
      <c r="AS99" s="578" t="s">
        <v>308</v>
      </c>
      <c r="AT99" s="579"/>
      <c r="AU99" s="579"/>
      <c r="AV99" s="499" t="s">
        <v>84</v>
      </c>
      <c r="AW99" s="580" t="s">
        <v>309</v>
      </c>
      <c r="AX99" s="579"/>
      <c r="AY99" s="579"/>
      <c r="AZ99" s="579"/>
      <c r="BA99" s="579"/>
      <c r="BB99" s="579"/>
      <c r="BC99" s="500">
        <v>65400000</v>
      </c>
      <c r="BD99" s="500">
        <v>40497500</v>
      </c>
      <c r="BE99" s="500">
        <v>24902500</v>
      </c>
      <c r="BF99" s="501">
        <v>0</v>
      </c>
      <c r="BG99" s="500">
        <v>40497446</v>
      </c>
      <c r="BH99" s="501">
        <v>54</v>
      </c>
      <c r="BI99" s="500">
        <v>497500</v>
      </c>
      <c r="BJ99" s="500">
        <v>39999946</v>
      </c>
      <c r="BK99" s="500">
        <v>497500</v>
      </c>
      <c r="BL99" s="501">
        <v>0</v>
      </c>
      <c r="BM99" s="500" t="s">
        <v>599</v>
      </c>
      <c r="BN99" s="501" t="s">
        <v>468</v>
      </c>
      <c r="BO99" s="500" t="s">
        <v>468</v>
      </c>
    </row>
    <row r="100" spans="1:67" s="488" customFormat="1" ht="14.45" hidden="1" customHeight="1">
      <c r="B100" s="491" t="str">
        <f t="shared" si="21"/>
        <v>A</v>
      </c>
      <c r="C100" s="491" t="str">
        <f t="shared" si="22"/>
        <v>2</v>
      </c>
      <c r="D100" s="491" t="str">
        <f t="shared" si="23"/>
        <v>0</v>
      </c>
      <c r="E100" s="491" t="str">
        <f t="shared" si="24"/>
        <v>4</v>
      </c>
      <c r="F100" s="491" t="str">
        <f t="shared" si="25"/>
        <v>8</v>
      </c>
      <c r="G100" s="491">
        <f t="shared" si="26"/>
        <v>0</v>
      </c>
      <c r="H100" s="491"/>
      <c r="I100" s="491"/>
      <c r="J100" s="491"/>
      <c r="K100" s="491"/>
      <c r="M100" s="510"/>
      <c r="N100" s="582" t="s">
        <v>33</v>
      </c>
      <c r="O100" s="583"/>
      <c r="P100" s="582" t="s">
        <v>316</v>
      </c>
      <c r="Q100" s="583"/>
      <c r="R100" s="582" t="s">
        <v>314</v>
      </c>
      <c r="S100" s="583"/>
      <c r="T100" s="582" t="s">
        <v>317</v>
      </c>
      <c r="U100" s="583"/>
      <c r="V100" s="582" t="s">
        <v>328</v>
      </c>
      <c r="W100" s="583"/>
      <c r="X100" s="583"/>
      <c r="Y100" s="582"/>
      <c r="Z100" s="583"/>
      <c r="AA100" s="583"/>
      <c r="AB100" s="582"/>
      <c r="AC100" s="583"/>
      <c r="AD100" s="582"/>
      <c r="AE100" s="583"/>
      <c r="AF100" s="584" t="s">
        <v>339</v>
      </c>
      <c r="AG100" s="583"/>
      <c r="AH100" s="583"/>
      <c r="AI100" s="583"/>
      <c r="AJ100" s="583"/>
      <c r="AK100" s="583"/>
      <c r="AL100" s="583"/>
      <c r="AM100" s="583"/>
      <c r="AN100" s="582" t="s">
        <v>307</v>
      </c>
      <c r="AO100" s="583"/>
      <c r="AP100" s="583"/>
      <c r="AQ100" s="583"/>
      <c r="AR100" s="583"/>
      <c r="AS100" s="582" t="s">
        <v>308</v>
      </c>
      <c r="AT100" s="583"/>
      <c r="AU100" s="583"/>
      <c r="AV100" s="481" t="s">
        <v>84</v>
      </c>
      <c r="AW100" s="585" t="s">
        <v>309</v>
      </c>
      <c r="AX100" s="583"/>
      <c r="AY100" s="583"/>
      <c r="AZ100" s="583"/>
      <c r="BA100" s="583"/>
      <c r="BB100" s="583"/>
      <c r="BC100" s="482">
        <v>1453176172</v>
      </c>
      <c r="BD100" s="482">
        <v>1453176172</v>
      </c>
      <c r="BE100" s="483">
        <v>0</v>
      </c>
      <c r="BF100" s="483">
        <v>0</v>
      </c>
      <c r="BG100" s="482">
        <v>637740489</v>
      </c>
      <c r="BH100" s="482">
        <v>815435683</v>
      </c>
      <c r="BI100" s="482">
        <v>637740489</v>
      </c>
      <c r="BJ100" s="483">
        <v>0</v>
      </c>
      <c r="BK100" s="482">
        <v>637740489</v>
      </c>
      <c r="BL100" s="483">
        <v>0</v>
      </c>
      <c r="BM100" s="482" t="s">
        <v>600</v>
      </c>
      <c r="BN100" s="482" t="s">
        <v>601</v>
      </c>
      <c r="BO100" s="482" t="s">
        <v>602</v>
      </c>
    </row>
    <row r="101" spans="1:67" s="497" customFormat="1" hidden="1">
      <c r="A101" s="497" t="str">
        <f t="shared" ref="A101:A105" si="29">+B101&amp;"-"&amp;C101&amp;"-"&amp;D101&amp;"-"&amp;E101&amp;"-"&amp;F101&amp;"-"&amp;G101&amp;"-"&amp;AV101</f>
        <v>A-2-0-4-8-1-10</v>
      </c>
      <c r="B101" s="498" t="str">
        <f t="shared" si="21"/>
        <v>A</v>
      </c>
      <c r="C101" s="498" t="str">
        <f t="shared" si="22"/>
        <v>2</v>
      </c>
      <c r="D101" s="498" t="str">
        <f t="shared" si="23"/>
        <v>0</v>
      </c>
      <c r="E101" s="498" t="str">
        <f t="shared" si="24"/>
        <v>4</v>
      </c>
      <c r="F101" s="498" t="str">
        <f t="shared" si="25"/>
        <v>8</v>
      </c>
      <c r="G101" s="498" t="str">
        <f t="shared" si="26"/>
        <v>1</v>
      </c>
      <c r="H101" s="498"/>
      <c r="I101" s="498"/>
      <c r="J101" s="498"/>
      <c r="K101" s="498"/>
      <c r="M101" s="511"/>
      <c r="N101" s="578" t="s">
        <v>33</v>
      </c>
      <c r="O101" s="579"/>
      <c r="P101" s="578" t="s">
        <v>316</v>
      </c>
      <c r="Q101" s="579"/>
      <c r="R101" s="578" t="s">
        <v>314</v>
      </c>
      <c r="S101" s="579"/>
      <c r="T101" s="578" t="s">
        <v>317</v>
      </c>
      <c r="U101" s="579"/>
      <c r="V101" s="578" t="s">
        <v>328</v>
      </c>
      <c r="W101" s="579"/>
      <c r="X101" s="579"/>
      <c r="Y101" s="578" t="s">
        <v>313</v>
      </c>
      <c r="Z101" s="579"/>
      <c r="AA101" s="579"/>
      <c r="AB101" s="578"/>
      <c r="AC101" s="579"/>
      <c r="AD101" s="578"/>
      <c r="AE101" s="579"/>
      <c r="AF101" s="581" t="s">
        <v>92</v>
      </c>
      <c r="AG101" s="579"/>
      <c r="AH101" s="579"/>
      <c r="AI101" s="579"/>
      <c r="AJ101" s="579"/>
      <c r="AK101" s="579"/>
      <c r="AL101" s="579"/>
      <c r="AM101" s="579"/>
      <c r="AN101" s="578" t="s">
        <v>307</v>
      </c>
      <c r="AO101" s="579"/>
      <c r="AP101" s="579"/>
      <c r="AQ101" s="579"/>
      <c r="AR101" s="579"/>
      <c r="AS101" s="578" t="s">
        <v>308</v>
      </c>
      <c r="AT101" s="579"/>
      <c r="AU101" s="579"/>
      <c r="AV101" s="499" t="s">
        <v>84</v>
      </c>
      <c r="AW101" s="580" t="s">
        <v>309</v>
      </c>
      <c r="AX101" s="579"/>
      <c r="AY101" s="579"/>
      <c r="AZ101" s="579"/>
      <c r="BA101" s="579"/>
      <c r="BB101" s="579"/>
      <c r="BC101" s="500">
        <v>183815862</v>
      </c>
      <c r="BD101" s="500">
        <v>183815862</v>
      </c>
      <c r="BE101" s="501">
        <v>0</v>
      </c>
      <c r="BF101" s="501">
        <v>0</v>
      </c>
      <c r="BG101" s="500">
        <v>60554253</v>
      </c>
      <c r="BH101" s="500">
        <v>123261609</v>
      </c>
      <c r="BI101" s="500">
        <v>60554253</v>
      </c>
      <c r="BJ101" s="501">
        <v>0</v>
      </c>
      <c r="BK101" s="500">
        <v>60554253</v>
      </c>
      <c r="BL101" s="501">
        <v>0</v>
      </c>
      <c r="BM101" s="500" t="s">
        <v>603</v>
      </c>
      <c r="BN101" s="501" t="s">
        <v>604</v>
      </c>
      <c r="BO101" s="500" t="s">
        <v>468</v>
      </c>
    </row>
    <row r="102" spans="1:67" s="497" customFormat="1" hidden="1">
      <c r="A102" s="497" t="str">
        <f t="shared" si="29"/>
        <v>A-2-0-4-8-2-10</v>
      </c>
      <c r="B102" s="498" t="str">
        <f t="shared" si="21"/>
        <v>A</v>
      </c>
      <c r="C102" s="498" t="str">
        <f t="shared" si="22"/>
        <v>2</v>
      </c>
      <c r="D102" s="498" t="str">
        <f t="shared" si="23"/>
        <v>0</v>
      </c>
      <c r="E102" s="498" t="str">
        <f t="shared" si="24"/>
        <v>4</v>
      </c>
      <c r="F102" s="498" t="str">
        <f t="shared" si="25"/>
        <v>8</v>
      </c>
      <c r="G102" s="498" t="str">
        <f t="shared" si="26"/>
        <v>2</v>
      </c>
      <c r="H102" s="498"/>
      <c r="I102" s="498"/>
      <c r="J102" s="498"/>
      <c r="K102" s="498"/>
      <c r="M102" s="511"/>
      <c r="N102" s="578" t="s">
        <v>33</v>
      </c>
      <c r="O102" s="579"/>
      <c r="P102" s="578" t="s">
        <v>316</v>
      </c>
      <c r="Q102" s="579"/>
      <c r="R102" s="578" t="s">
        <v>314</v>
      </c>
      <c r="S102" s="579"/>
      <c r="T102" s="578" t="s">
        <v>317</v>
      </c>
      <c r="U102" s="579"/>
      <c r="V102" s="578" t="s">
        <v>328</v>
      </c>
      <c r="W102" s="579"/>
      <c r="X102" s="579"/>
      <c r="Y102" s="578" t="s">
        <v>316</v>
      </c>
      <c r="Z102" s="579"/>
      <c r="AA102" s="579"/>
      <c r="AB102" s="578"/>
      <c r="AC102" s="579"/>
      <c r="AD102" s="578"/>
      <c r="AE102" s="579"/>
      <c r="AF102" s="581" t="s">
        <v>93</v>
      </c>
      <c r="AG102" s="579"/>
      <c r="AH102" s="579"/>
      <c r="AI102" s="579"/>
      <c r="AJ102" s="579"/>
      <c r="AK102" s="579"/>
      <c r="AL102" s="579"/>
      <c r="AM102" s="579"/>
      <c r="AN102" s="578" t="s">
        <v>307</v>
      </c>
      <c r="AO102" s="579"/>
      <c r="AP102" s="579"/>
      <c r="AQ102" s="579"/>
      <c r="AR102" s="579"/>
      <c r="AS102" s="578" t="s">
        <v>308</v>
      </c>
      <c r="AT102" s="579"/>
      <c r="AU102" s="579"/>
      <c r="AV102" s="499" t="s">
        <v>84</v>
      </c>
      <c r="AW102" s="580" t="s">
        <v>309</v>
      </c>
      <c r="AX102" s="579"/>
      <c r="AY102" s="579"/>
      <c r="AZ102" s="579"/>
      <c r="BA102" s="579"/>
      <c r="BB102" s="579"/>
      <c r="BC102" s="500">
        <v>794010310</v>
      </c>
      <c r="BD102" s="500">
        <v>794010310</v>
      </c>
      <c r="BE102" s="501">
        <v>0</v>
      </c>
      <c r="BF102" s="501">
        <v>0</v>
      </c>
      <c r="BG102" s="500">
        <v>403205242</v>
      </c>
      <c r="BH102" s="500">
        <v>390805068</v>
      </c>
      <c r="BI102" s="500">
        <v>403205242</v>
      </c>
      <c r="BJ102" s="501">
        <v>0</v>
      </c>
      <c r="BK102" s="500">
        <v>403205242</v>
      </c>
      <c r="BL102" s="501">
        <v>0</v>
      </c>
      <c r="BM102" s="500" t="s">
        <v>605</v>
      </c>
      <c r="BN102" s="501" t="s">
        <v>606</v>
      </c>
      <c r="BO102" s="500" t="s">
        <v>607</v>
      </c>
    </row>
    <row r="103" spans="1:67" s="497" customFormat="1" hidden="1">
      <c r="A103" s="497" t="str">
        <f t="shared" si="29"/>
        <v>A-2-0-4-8-3-10</v>
      </c>
      <c r="B103" s="498" t="str">
        <f t="shared" si="21"/>
        <v>A</v>
      </c>
      <c r="C103" s="498" t="str">
        <f t="shared" si="22"/>
        <v>2</v>
      </c>
      <c r="D103" s="498" t="str">
        <f t="shared" si="23"/>
        <v>0</v>
      </c>
      <c r="E103" s="498" t="str">
        <f t="shared" si="24"/>
        <v>4</v>
      </c>
      <c r="F103" s="498" t="str">
        <f t="shared" si="25"/>
        <v>8</v>
      </c>
      <c r="G103" s="498" t="str">
        <f t="shared" si="26"/>
        <v>3</v>
      </c>
      <c r="H103" s="498"/>
      <c r="I103" s="498"/>
      <c r="J103" s="498"/>
      <c r="K103" s="498"/>
      <c r="M103" s="511"/>
      <c r="N103" s="578" t="s">
        <v>33</v>
      </c>
      <c r="O103" s="579"/>
      <c r="P103" s="578" t="s">
        <v>316</v>
      </c>
      <c r="Q103" s="579"/>
      <c r="R103" s="578" t="s">
        <v>314</v>
      </c>
      <c r="S103" s="579"/>
      <c r="T103" s="578" t="s">
        <v>317</v>
      </c>
      <c r="U103" s="579"/>
      <c r="V103" s="578" t="s">
        <v>328</v>
      </c>
      <c r="W103" s="579"/>
      <c r="X103" s="579"/>
      <c r="Y103" s="578" t="s">
        <v>323</v>
      </c>
      <c r="Z103" s="579"/>
      <c r="AA103" s="579"/>
      <c r="AB103" s="578"/>
      <c r="AC103" s="579"/>
      <c r="AD103" s="578"/>
      <c r="AE103" s="579"/>
      <c r="AF103" s="581" t="s">
        <v>94</v>
      </c>
      <c r="AG103" s="579"/>
      <c r="AH103" s="579"/>
      <c r="AI103" s="579"/>
      <c r="AJ103" s="579"/>
      <c r="AK103" s="579"/>
      <c r="AL103" s="579"/>
      <c r="AM103" s="579"/>
      <c r="AN103" s="578" t="s">
        <v>307</v>
      </c>
      <c r="AO103" s="579"/>
      <c r="AP103" s="579"/>
      <c r="AQ103" s="579"/>
      <c r="AR103" s="579"/>
      <c r="AS103" s="578" t="s">
        <v>308</v>
      </c>
      <c r="AT103" s="579"/>
      <c r="AU103" s="579"/>
      <c r="AV103" s="499" t="s">
        <v>84</v>
      </c>
      <c r="AW103" s="580" t="s">
        <v>309</v>
      </c>
      <c r="AX103" s="579"/>
      <c r="AY103" s="579"/>
      <c r="AZ103" s="579"/>
      <c r="BA103" s="579"/>
      <c r="BB103" s="579"/>
      <c r="BC103" s="500">
        <v>350000</v>
      </c>
      <c r="BD103" s="500">
        <v>350000</v>
      </c>
      <c r="BE103" s="501">
        <v>0</v>
      </c>
      <c r="BF103" s="501">
        <v>0</v>
      </c>
      <c r="BG103" s="500">
        <v>50739</v>
      </c>
      <c r="BH103" s="500">
        <v>299261</v>
      </c>
      <c r="BI103" s="500">
        <v>50739</v>
      </c>
      <c r="BJ103" s="501">
        <v>0</v>
      </c>
      <c r="BK103" s="500">
        <v>50739</v>
      </c>
      <c r="BL103" s="501">
        <v>0</v>
      </c>
      <c r="BM103" s="500" t="s">
        <v>608</v>
      </c>
      <c r="BN103" s="501" t="s">
        <v>468</v>
      </c>
      <c r="BO103" s="500" t="s">
        <v>468</v>
      </c>
    </row>
    <row r="104" spans="1:67" s="497" customFormat="1" hidden="1">
      <c r="A104" s="497" t="str">
        <f t="shared" si="29"/>
        <v>A-2-0-4-8-5-10</v>
      </c>
      <c r="B104" s="498" t="str">
        <f t="shared" si="21"/>
        <v>A</v>
      </c>
      <c r="C104" s="498" t="str">
        <f t="shared" si="22"/>
        <v>2</v>
      </c>
      <c r="D104" s="498" t="str">
        <f t="shared" si="23"/>
        <v>0</v>
      </c>
      <c r="E104" s="498" t="str">
        <f t="shared" si="24"/>
        <v>4</v>
      </c>
      <c r="F104" s="498" t="str">
        <f t="shared" si="25"/>
        <v>8</v>
      </c>
      <c r="G104" s="498" t="str">
        <f t="shared" si="26"/>
        <v>5</v>
      </c>
      <c r="H104" s="498"/>
      <c r="I104" s="498"/>
      <c r="J104" s="498"/>
      <c r="K104" s="498"/>
      <c r="M104" s="511"/>
      <c r="N104" s="578" t="s">
        <v>33</v>
      </c>
      <c r="O104" s="579"/>
      <c r="P104" s="578" t="s">
        <v>316</v>
      </c>
      <c r="Q104" s="579"/>
      <c r="R104" s="578" t="s">
        <v>314</v>
      </c>
      <c r="S104" s="579"/>
      <c r="T104" s="578" t="s">
        <v>317</v>
      </c>
      <c r="U104" s="579"/>
      <c r="V104" s="578" t="s">
        <v>328</v>
      </c>
      <c r="W104" s="579"/>
      <c r="X104" s="579"/>
      <c r="Y104" s="578" t="s">
        <v>318</v>
      </c>
      <c r="Z104" s="579"/>
      <c r="AA104" s="579"/>
      <c r="AB104" s="578"/>
      <c r="AC104" s="579"/>
      <c r="AD104" s="578"/>
      <c r="AE104" s="579"/>
      <c r="AF104" s="581" t="s">
        <v>95</v>
      </c>
      <c r="AG104" s="579"/>
      <c r="AH104" s="579"/>
      <c r="AI104" s="579"/>
      <c r="AJ104" s="579"/>
      <c r="AK104" s="579"/>
      <c r="AL104" s="579"/>
      <c r="AM104" s="579"/>
      <c r="AN104" s="578" t="s">
        <v>307</v>
      </c>
      <c r="AO104" s="579"/>
      <c r="AP104" s="579"/>
      <c r="AQ104" s="579"/>
      <c r="AR104" s="579"/>
      <c r="AS104" s="578" t="s">
        <v>308</v>
      </c>
      <c r="AT104" s="579"/>
      <c r="AU104" s="579"/>
      <c r="AV104" s="499" t="s">
        <v>84</v>
      </c>
      <c r="AW104" s="580" t="s">
        <v>309</v>
      </c>
      <c r="AX104" s="579"/>
      <c r="AY104" s="579"/>
      <c r="AZ104" s="579"/>
      <c r="BA104" s="579"/>
      <c r="BB104" s="579"/>
      <c r="BC104" s="500">
        <v>195000000</v>
      </c>
      <c r="BD104" s="500">
        <v>195000000</v>
      </c>
      <c r="BE104" s="501">
        <v>0</v>
      </c>
      <c r="BF104" s="501">
        <v>0</v>
      </c>
      <c r="BG104" s="500">
        <v>71320871</v>
      </c>
      <c r="BH104" s="500">
        <v>123679129</v>
      </c>
      <c r="BI104" s="500">
        <v>71320871</v>
      </c>
      <c r="BJ104" s="501">
        <v>0</v>
      </c>
      <c r="BK104" s="500">
        <v>71320871</v>
      </c>
      <c r="BL104" s="501">
        <v>0</v>
      </c>
      <c r="BM104" s="500" t="s">
        <v>609</v>
      </c>
      <c r="BN104" s="501" t="s">
        <v>468</v>
      </c>
      <c r="BO104" s="500" t="s">
        <v>610</v>
      </c>
    </row>
    <row r="105" spans="1:67" s="497" customFormat="1" hidden="1">
      <c r="A105" s="497" t="str">
        <f t="shared" si="29"/>
        <v>A-2-0-4-8-6-10</v>
      </c>
      <c r="B105" s="498" t="str">
        <f t="shared" si="21"/>
        <v>A</v>
      </c>
      <c r="C105" s="498" t="str">
        <f t="shared" si="22"/>
        <v>2</v>
      </c>
      <c r="D105" s="498" t="str">
        <f t="shared" si="23"/>
        <v>0</v>
      </c>
      <c r="E105" s="498" t="str">
        <f t="shared" si="24"/>
        <v>4</v>
      </c>
      <c r="F105" s="498" t="str">
        <f t="shared" si="25"/>
        <v>8</v>
      </c>
      <c r="G105" s="498" t="str">
        <f t="shared" si="26"/>
        <v>6</v>
      </c>
      <c r="H105" s="498"/>
      <c r="I105" s="498"/>
      <c r="J105" s="498"/>
      <c r="K105" s="498"/>
      <c r="M105" s="511"/>
      <c r="N105" s="578" t="s">
        <v>33</v>
      </c>
      <c r="O105" s="579"/>
      <c r="P105" s="578" t="s">
        <v>316</v>
      </c>
      <c r="Q105" s="579"/>
      <c r="R105" s="578" t="s">
        <v>314</v>
      </c>
      <c r="S105" s="579"/>
      <c r="T105" s="578" t="s">
        <v>317</v>
      </c>
      <c r="U105" s="579"/>
      <c r="V105" s="578" t="s">
        <v>328</v>
      </c>
      <c r="W105" s="579"/>
      <c r="X105" s="579"/>
      <c r="Y105" s="578" t="s">
        <v>326</v>
      </c>
      <c r="Z105" s="579"/>
      <c r="AA105" s="579"/>
      <c r="AB105" s="578"/>
      <c r="AC105" s="579"/>
      <c r="AD105" s="578"/>
      <c r="AE105" s="579"/>
      <c r="AF105" s="581" t="s">
        <v>96</v>
      </c>
      <c r="AG105" s="579"/>
      <c r="AH105" s="579"/>
      <c r="AI105" s="579"/>
      <c r="AJ105" s="579"/>
      <c r="AK105" s="579"/>
      <c r="AL105" s="579"/>
      <c r="AM105" s="579"/>
      <c r="AN105" s="578" t="s">
        <v>307</v>
      </c>
      <c r="AO105" s="579"/>
      <c r="AP105" s="579"/>
      <c r="AQ105" s="579"/>
      <c r="AR105" s="579"/>
      <c r="AS105" s="578" t="s">
        <v>308</v>
      </c>
      <c r="AT105" s="579"/>
      <c r="AU105" s="579"/>
      <c r="AV105" s="499" t="s">
        <v>84</v>
      </c>
      <c r="AW105" s="580" t="s">
        <v>309</v>
      </c>
      <c r="AX105" s="579"/>
      <c r="AY105" s="579"/>
      <c r="AZ105" s="579"/>
      <c r="BA105" s="579"/>
      <c r="BB105" s="579"/>
      <c r="BC105" s="500">
        <v>280000000</v>
      </c>
      <c r="BD105" s="500">
        <v>280000000</v>
      </c>
      <c r="BE105" s="501">
        <v>0</v>
      </c>
      <c r="BF105" s="501">
        <v>0</v>
      </c>
      <c r="BG105" s="500">
        <v>102609384</v>
      </c>
      <c r="BH105" s="500">
        <v>177390616</v>
      </c>
      <c r="BI105" s="500">
        <v>102609384</v>
      </c>
      <c r="BJ105" s="501">
        <v>0</v>
      </c>
      <c r="BK105" s="500">
        <v>102609384</v>
      </c>
      <c r="BL105" s="501">
        <v>0</v>
      </c>
      <c r="BM105" s="500" t="s">
        <v>611</v>
      </c>
      <c r="BN105" s="501" t="s">
        <v>612</v>
      </c>
      <c r="BO105" s="500" t="s">
        <v>468</v>
      </c>
    </row>
    <row r="106" spans="1:67" s="488" customFormat="1" hidden="1">
      <c r="B106" s="491" t="str">
        <f t="shared" si="21"/>
        <v>A</v>
      </c>
      <c r="C106" s="491" t="str">
        <f t="shared" si="22"/>
        <v>2</v>
      </c>
      <c r="D106" s="491" t="str">
        <f t="shared" si="23"/>
        <v>0</v>
      </c>
      <c r="E106" s="491" t="str">
        <f t="shared" si="24"/>
        <v>4</v>
      </c>
      <c r="F106" s="491" t="str">
        <f t="shared" si="25"/>
        <v>9</v>
      </c>
      <c r="G106" s="491">
        <f t="shared" si="26"/>
        <v>0</v>
      </c>
      <c r="H106" s="491"/>
      <c r="I106" s="491"/>
      <c r="J106" s="491"/>
      <c r="K106" s="491"/>
      <c r="M106" s="510"/>
      <c r="N106" s="582" t="s">
        <v>33</v>
      </c>
      <c r="O106" s="583"/>
      <c r="P106" s="582" t="s">
        <v>316</v>
      </c>
      <c r="Q106" s="583"/>
      <c r="R106" s="582" t="s">
        <v>314</v>
      </c>
      <c r="S106" s="583"/>
      <c r="T106" s="582" t="s">
        <v>317</v>
      </c>
      <c r="U106" s="583"/>
      <c r="V106" s="582" t="s">
        <v>322</v>
      </c>
      <c r="W106" s="583"/>
      <c r="X106" s="583"/>
      <c r="Y106" s="582"/>
      <c r="Z106" s="583"/>
      <c r="AA106" s="583"/>
      <c r="AB106" s="582"/>
      <c r="AC106" s="583"/>
      <c r="AD106" s="582"/>
      <c r="AE106" s="583"/>
      <c r="AF106" s="584" t="s">
        <v>257</v>
      </c>
      <c r="AG106" s="583"/>
      <c r="AH106" s="583"/>
      <c r="AI106" s="583"/>
      <c r="AJ106" s="583"/>
      <c r="AK106" s="583"/>
      <c r="AL106" s="583"/>
      <c r="AM106" s="583"/>
      <c r="AN106" s="582" t="s">
        <v>307</v>
      </c>
      <c r="AO106" s="583"/>
      <c r="AP106" s="583"/>
      <c r="AQ106" s="583"/>
      <c r="AR106" s="583"/>
      <c r="AS106" s="582" t="s">
        <v>308</v>
      </c>
      <c r="AT106" s="583"/>
      <c r="AU106" s="583"/>
      <c r="AV106" s="481" t="s">
        <v>84</v>
      </c>
      <c r="AW106" s="585" t="s">
        <v>309</v>
      </c>
      <c r="AX106" s="583"/>
      <c r="AY106" s="583"/>
      <c r="AZ106" s="583"/>
      <c r="BA106" s="583"/>
      <c r="BB106" s="583"/>
      <c r="BC106" s="482">
        <v>597250000</v>
      </c>
      <c r="BD106" s="482">
        <v>575263740</v>
      </c>
      <c r="BE106" s="482">
        <v>21986260</v>
      </c>
      <c r="BF106" s="483">
        <v>0</v>
      </c>
      <c r="BG106" s="482">
        <v>574786498</v>
      </c>
      <c r="BH106" s="482">
        <v>477242</v>
      </c>
      <c r="BI106" s="482">
        <v>574786498</v>
      </c>
      <c r="BJ106" s="483">
        <v>0</v>
      </c>
      <c r="BK106" s="482">
        <v>574786498</v>
      </c>
      <c r="BL106" s="483">
        <v>0</v>
      </c>
      <c r="BM106" s="482" t="s">
        <v>613</v>
      </c>
      <c r="BN106" s="483" t="s">
        <v>468</v>
      </c>
      <c r="BO106" s="483" t="s">
        <v>468</v>
      </c>
    </row>
    <row r="107" spans="1:67" s="497" customFormat="1" hidden="1">
      <c r="A107" s="497" t="str">
        <f t="shared" ref="A107:A109" si="30">+B107&amp;"-"&amp;C107&amp;"-"&amp;D107&amp;"-"&amp;E107&amp;"-"&amp;F107&amp;"-"&amp;G107&amp;"-"&amp;AV107</f>
        <v>A-2-0-4-9-1-10</v>
      </c>
      <c r="B107" s="498" t="str">
        <f t="shared" si="21"/>
        <v>A</v>
      </c>
      <c r="C107" s="498" t="str">
        <f t="shared" si="22"/>
        <v>2</v>
      </c>
      <c r="D107" s="498" t="str">
        <f t="shared" si="23"/>
        <v>0</v>
      </c>
      <c r="E107" s="498" t="str">
        <f t="shared" si="24"/>
        <v>4</v>
      </c>
      <c r="F107" s="498" t="str">
        <f t="shared" si="25"/>
        <v>9</v>
      </c>
      <c r="G107" s="498" t="str">
        <f t="shared" si="26"/>
        <v>1</v>
      </c>
      <c r="H107" s="498"/>
      <c r="I107" s="498"/>
      <c r="J107" s="498"/>
      <c r="K107" s="498"/>
      <c r="M107" s="511"/>
      <c r="N107" s="578" t="s">
        <v>33</v>
      </c>
      <c r="O107" s="579"/>
      <c r="P107" s="578" t="s">
        <v>316</v>
      </c>
      <c r="Q107" s="579"/>
      <c r="R107" s="578" t="s">
        <v>314</v>
      </c>
      <c r="S107" s="579"/>
      <c r="T107" s="578" t="s">
        <v>317</v>
      </c>
      <c r="U107" s="579"/>
      <c r="V107" s="578" t="s">
        <v>322</v>
      </c>
      <c r="W107" s="579"/>
      <c r="X107" s="579"/>
      <c r="Y107" s="578" t="s">
        <v>313</v>
      </c>
      <c r="Z107" s="579"/>
      <c r="AA107" s="579"/>
      <c r="AB107" s="578"/>
      <c r="AC107" s="579"/>
      <c r="AD107" s="578"/>
      <c r="AE107" s="579"/>
      <c r="AF107" s="581" t="s">
        <v>97</v>
      </c>
      <c r="AG107" s="579"/>
      <c r="AH107" s="579"/>
      <c r="AI107" s="579"/>
      <c r="AJ107" s="579"/>
      <c r="AK107" s="579"/>
      <c r="AL107" s="579"/>
      <c r="AM107" s="579"/>
      <c r="AN107" s="578" t="s">
        <v>307</v>
      </c>
      <c r="AO107" s="579"/>
      <c r="AP107" s="579"/>
      <c r="AQ107" s="579"/>
      <c r="AR107" s="579"/>
      <c r="AS107" s="578" t="s">
        <v>308</v>
      </c>
      <c r="AT107" s="579"/>
      <c r="AU107" s="579"/>
      <c r="AV107" s="499" t="s">
        <v>84</v>
      </c>
      <c r="AW107" s="580" t="s">
        <v>309</v>
      </c>
      <c r="AX107" s="579"/>
      <c r="AY107" s="579"/>
      <c r="AZ107" s="579"/>
      <c r="BA107" s="579"/>
      <c r="BB107" s="579"/>
      <c r="BC107" s="500">
        <v>72100000</v>
      </c>
      <c r="BD107" s="500">
        <v>50113740</v>
      </c>
      <c r="BE107" s="500">
        <v>21986260</v>
      </c>
      <c r="BF107" s="501">
        <v>0</v>
      </c>
      <c r="BG107" s="500">
        <v>50113740</v>
      </c>
      <c r="BH107" s="501">
        <v>0</v>
      </c>
      <c r="BI107" s="500">
        <v>50113740</v>
      </c>
      <c r="BJ107" s="501">
        <v>0</v>
      </c>
      <c r="BK107" s="500">
        <v>50113740</v>
      </c>
      <c r="BL107" s="501">
        <v>0</v>
      </c>
      <c r="BM107" s="500" t="s">
        <v>614</v>
      </c>
      <c r="BN107" s="501" t="s">
        <v>468</v>
      </c>
      <c r="BO107" s="500" t="s">
        <v>468</v>
      </c>
    </row>
    <row r="108" spans="1:67" s="497" customFormat="1" hidden="1">
      <c r="A108" s="497" t="str">
        <f t="shared" si="30"/>
        <v>A-2-0-4-9-8-10</v>
      </c>
      <c r="B108" s="498" t="str">
        <f t="shared" si="21"/>
        <v>A</v>
      </c>
      <c r="C108" s="498" t="str">
        <f t="shared" si="22"/>
        <v>2</v>
      </c>
      <c r="D108" s="498" t="str">
        <f t="shared" si="23"/>
        <v>0</v>
      </c>
      <c r="E108" s="498" t="str">
        <f t="shared" si="24"/>
        <v>4</v>
      </c>
      <c r="F108" s="498" t="str">
        <f t="shared" si="25"/>
        <v>9</v>
      </c>
      <c r="G108" s="498" t="str">
        <f t="shared" si="26"/>
        <v>8</v>
      </c>
      <c r="H108" s="498"/>
      <c r="I108" s="498"/>
      <c r="J108" s="498"/>
      <c r="K108" s="498"/>
      <c r="M108" s="511"/>
      <c r="N108" s="578" t="s">
        <v>33</v>
      </c>
      <c r="O108" s="579"/>
      <c r="P108" s="578" t="s">
        <v>316</v>
      </c>
      <c r="Q108" s="579"/>
      <c r="R108" s="578" t="s">
        <v>314</v>
      </c>
      <c r="S108" s="579"/>
      <c r="T108" s="578" t="s">
        <v>317</v>
      </c>
      <c r="U108" s="579"/>
      <c r="V108" s="578" t="s">
        <v>322</v>
      </c>
      <c r="W108" s="579"/>
      <c r="X108" s="579"/>
      <c r="Y108" s="578" t="s">
        <v>328</v>
      </c>
      <c r="Z108" s="579"/>
      <c r="AA108" s="579"/>
      <c r="AB108" s="578"/>
      <c r="AC108" s="579"/>
      <c r="AD108" s="578"/>
      <c r="AE108" s="579"/>
      <c r="AF108" s="581" t="s">
        <v>98</v>
      </c>
      <c r="AG108" s="579"/>
      <c r="AH108" s="579"/>
      <c r="AI108" s="579"/>
      <c r="AJ108" s="579"/>
      <c r="AK108" s="579"/>
      <c r="AL108" s="579"/>
      <c r="AM108" s="579"/>
      <c r="AN108" s="578" t="s">
        <v>307</v>
      </c>
      <c r="AO108" s="579"/>
      <c r="AP108" s="579"/>
      <c r="AQ108" s="579"/>
      <c r="AR108" s="579"/>
      <c r="AS108" s="578" t="s">
        <v>308</v>
      </c>
      <c r="AT108" s="579"/>
      <c r="AU108" s="579"/>
      <c r="AV108" s="499" t="s">
        <v>84</v>
      </c>
      <c r="AW108" s="580" t="s">
        <v>309</v>
      </c>
      <c r="AX108" s="579"/>
      <c r="AY108" s="579"/>
      <c r="AZ108" s="579"/>
      <c r="BA108" s="579"/>
      <c r="BB108" s="579"/>
      <c r="BC108" s="500">
        <v>13373589</v>
      </c>
      <c r="BD108" s="500">
        <v>13373589</v>
      </c>
      <c r="BE108" s="501">
        <v>0</v>
      </c>
      <c r="BF108" s="501">
        <v>0</v>
      </c>
      <c r="BG108" s="500">
        <v>13228888</v>
      </c>
      <c r="BH108" s="500">
        <v>144701</v>
      </c>
      <c r="BI108" s="500">
        <v>13228888</v>
      </c>
      <c r="BJ108" s="501">
        <v>0</v>
      </c>
      <c r="BK108" s="500">
        <v>13228888</v>
      </c>
      <c r="BL108" s="501">
        <v>0</v>
      </c>
      <c r="BM108" s="500" t="s">
        <v>615</v>
      </c>
      <c r="BN108" s="501" t="s">
        <v>468</v>
      </c>
      <c r="BO108" s="500" t="s">
        <v>468</v>
      </c>
    </row>
    <row r="109" spans="1:67" s="497" customFormat="1" hidden="1">
      <c r="A109" s="497" t="str">
        <f t="shared" si="30"/>
        <v>A-2-0-4-9-11-10</v>
      </c>
      <c r="B109" s="498" t="str">
        <f t="shared" si="21"/>
        <v>A</v>
      </c>
      <c r="C109" s="498" t="str">
        <f t="shared" si="22"/>
        <v>2</v>
      </c>
      <c r="D109" s="498" t="str">
        <f t="shared" si="23"/>
        <v>0</v>
      </c>
      <c r="E109" s="498" t="str">
        <f t="shared" si="24"/>
        <v>4</v>
      </c>
      <c r="F109" s="498" t="str">
        <f t="shared" si="25"/>
        <v>9</v>
      </c>
      <c r="G109" s="498" t="str">
        <f t="shared" si="26"/>
        <v>11</v>
      </c>
      <c r="H109" s="498"/>
      <c r="I109" s="498"/>
      <c r="J109" s="498"/>
      <c r="K109" s="498"/>
      <c r="M109" s="511"/>
      <c r="N109" s="578" t="s">
        <v>33</v>
      </c>
      <c r="O109" s="579"/>
      <c r="P109" s="578" t="s">
        <v>316</v>
      </c>
      <c r="Q109" s="579"/>
      <c r="R109" s="578" t="s">
        <v>314</v>
      </c>
      <c r="S109" s="579"/>
      <c r="T109" s="578" t="s">
        <v>317</v>
      </c>
      <c r="U109" s="579"/>
      <c r="V109" s="578" t="s">
        <v>322</v>
      </c>
      <c r="W109" s="579"/>
      <c r="X109" s="579"/>
      <c r="Y109" s="578" t="s">
        <v>99</v>
      </c>
      <c r="Z109" s="579"/>
      <c r="AA109" s="579"/>
      <c r="AB109" s="578"/>
      <c r="AC109" s="579"/>
      <c r="AD109" s="578"/>
      <c r="AE109" s="579"/>
      <c r="AF109" s="581" t="s">
        <v>100</v>
      </c>
      <c r="AG109" s="579"/>
      <c r="AH109" s="579"/>
      <c r="AI109" s="579"/>
      <c r="AJ109" s="579"/>
      <c r="AK109" s="579"/>
      <c r="AL109" s="579"/>
      <c r="AM109" s="579"/>
      <c r="AN109" s="578" t="s">
        <v>307</v>
      </c>
      <c r="AO109" s="579"/>
      <c r="AP109" s="579"/>
      <c r="AQ109" s="579"/>
      <c r="AR109" s="579"/>
      <c r="AS109" s="578" t="s">
        <v>308</v>
      </c>
      <c r="AT109" s="579"/>
      <c r="AU109" s="579"/>
      <c r="AV109" s="499" t="s">
        <v>84</v>
      </c>
      <c r="AW109" s="580" t="s">
        <v>309</v>
      </c>
      <c r="AX109" s="579"/>
      <c r="AY109" s="579"/>
      <c r="AZ109" s="579"/>
      <c r="BA109" s="579"/>
      <c r="BB109" s="579"/>
      <c r="BC109" s="500">
        <v>511776411</v>
      </c>
      <c r="BD109" s="500">
        <v>511776411</v>
      </c>
      <c r="BE109" s="501">
        <v>0</v>
      </c>
      <c r="BF109" s="501">
        <v>0</v>
      </c>
      <c r="BG109" s="500">
        <v>511443870</v>
      </c>
      <c r="BH109" s="500">
        <v>332541</v>
      </c>
      <c r="BI109" s="500">
        <v>511443870</v>
      </c>
      <c r="BJ109" s="501">
        <v>0</v>
      </c>
      <c r="BK109" s="500">
        <v>511443870</v>
      </c>
      <c r="BL109" s="501">
        <v>0</v>
      </c>
      <c r="BM109" s="500" t="s">
        <v>616</v>
      </c>
      <c r="BN109" s="501" t="s">
        <v>468</v>
      </c>
      <c r="BO109" s="500" t="s">
        <v>468</v>
      </c>
    </row>
    <row r="110" spans="1:67" s="488" customFormat="1" hidden="1">
      <c r="B110" s="491" t="str">
        <f t="shared" si="21"/>
        <v>A</v>
      </c>
      <c r="C110" s="491" t="str">
        <f t="shared" si="22"/>
        <v>2</v>
      </c>
      <c r="D110" s="491" t="str">
        <f t="shared" si="23"/>
        <v>0</v>
      </c>
      <c r="E110" s="491" t="str">
        <f t="shared" si="24"/>
        <v>4</v>
      </c>
      <c r="F110" s="491" t="str">
        <f t="shared" si="25"/>
        <v>10</v>
      </c>
      <c r="G110" s="491">
        <f t="shared" si="26"/>
        <v>0</v>
      </c>
      <c r="H110" s="491"/>
      <c r="I110" s="491"/>
      <c r="J110" s="491"/>
      <c r="K110" s="491"/>
      <c r="M110" s="510"/>
      <c r="N110" s="582" t="s">
        <v>33</v>
      </c>
      <c r="O110" s="583"/>
      <c r="P110" s="582" t="s">
        <v>316</v>
      </c>
      <c r="Q110" s="583"/>
      <c r="R110" s="582" t="s">
        <v>314</v>
      </c>
      <c r="S110" s="583"/>
      <c r="T110" s="582" t="s">
        <v>317</v>
      </c>
      <c r="U110" s="583"/>
      <c r="V110" s="582" t="s">
        <v>84</v>
      </c>
      <c r="W110" s="583"/>
      <c r="X110" s="583"/>
      <c r="Y110" s="582"/>
      <c r="Z110" s="583"/>
      <c r="AA110" s="583"/>
      <c r="AB110" s="582"/>
      <c r="AC110" s="583"/>
      <c r="AD110" s="582"/>
      <c r="AE110" s="583"/>
      <c r="AF110" s="584" t="s">
        <v>259</v>
      </c>
      <c r="AG110" s="583"/>
      <c r="AH110" s="583"/>
      <c r="AI110" s="583"/>
      <c r="AJ110" s="583"/>
      <c r="AK110" s="583"/>
      <c r="AL110" s="583"/>
      <c r="AM110" s="583"/>
      <c r="AN110" s="582" t="s">
        <v>307</v>
      </c>
      <c r="AO110" s="583"/>
      <c r="AP110" s="583"/>
      <c r="AQ110" s="583"/>
      <c r="AR110" s="583"/>
      <c r="AS110" s="582" t="s">
        <v>308</v>
      </c>
      <c r="AT110" s="583"/>
      <c r="AU110" s="583"/>
      <c r="AV110" s="481" t="s">
        <v>84</v>
      </c>
      <c r="AW110" s="585" t="s">
        <v>309</v>
      </c>
      <c r="AX110" s="583"/>
      <c r="AY110" s="583"/>
      <c r="AZ110" s="583"/>
      <c r="BA110" s="583"/>
      <c r="BB110" s="583"/>
      <c r="BC110" s="482">
        <v>1115139548</v>
      </c>
      <c r="BD110" s="482">
        <v>1102726144</v>
      </c>
      <c r="BE110" s="482">
        <v>12413404</v>
      </c>
      <c r="BF110" s="483">
        <v>0</v>
      </c>
      <c r="BG110" s="482">
        <v>1079694144</v>
      </c>
      <c r="BH110" s="482">
        <v>23032000</v>
      </c>
      <c r="BI110" s="482">
        <v>562151656</v>
      </c>
      <c r="BJ110" s="482">
        <v>517542488</v>
      </c>
      <c r="BK110" s="482">
        <v>562151656</v>
      </c>
      <c r="BL110" s="483">
        <v>0</v>
      </c>
      <c r="BM110" s="482" t="s">
        <v>617</v>
      </c>
      <c r="BN110" s="483" t="s">
        <v>468</v>
      </c>
      <c r="BO110" s="483" t="s">
        <v>468</v>
      </c>
    </row>
    <row r="111" spans="1:67" s="497" customFormat="1" hidden="1">
      <c r="A111" s="497" t="str">
        <f t="shared" ref="A111:A112" si="31">+B111&amp;"-"&amp;C111&amp;"-"&amp;D111&amp;"-"&amp;E111&amp;"-"&amp;F111&amp;"-"&amp;G111&amp;"-"&amp;AV111</f>
        <v>A-2-0-4-10-1-10</v>
      </c>
      <c r="B111" s="498" t="str">
        <f t="shared" si="21"/>
        <v>A</v>
      </c>
      <c r="C111" s="498" t="str">
        <f t="shared" si="22"/>
        <v>2</v>
      </c>
      <c r="D111" s="498" t="str">
        <f t="shared" si="23"/>
        <v>0</v>
      </c>
      <c r="E111" s="498" t="str">
        <f t="shared" si="24"/>
        <v>4</v>
      </c>
      <c r="F111" s="498" t="str">
        <f t="shared" si="25"/>
        <v>10</v>
      </c>
      <c r="G111" s="498" t="str">
        <f t="shared" si="26"/>
        <v>1</v>
      </c>
      <c r="H111" s="498"/>
      <c r="I111" s="498"/>
      <c r="J111" s="498"/>
      <c r="K111" s="498"/>
      <c r="M111" s="511"/>
      <c r="N111" s="578" t="s">
        <v>33</v>
      </c>
      <c r="O111" s="579"/>
      <c r="P111" s="578" t="s">
        <v>316</v>
      </c>
      <c r="Q111" s="579"/>
      <c r="R111" s="578" t="s">
        <v>314</v>
      </c>
      <c r="S111" s="579"/>
      <c r="T111" s="578" t="s">
        <v>317</v>
      </c>
      <c r="U111" s="579"/>
      <c r="V111" s="578" t="s">
        <v>84</v>
      </c>
      <c r="W111" s="579"/>
      <c r="X111" s="579"/>
      <c r="Y111" s="578" t="s">
        <v>313</v>
      </c>
      <c r="Z111" s="579"/>
      <c r="AA111" s="579"/>
      <c r="AB111" s="578"/>
      <c r="AC111" s="579"/>
      <c r="AD111" s="578"/>
      <c r="AE111" s="579"/>
      <c r="AF111" s="581" t="s">
        <v>445</v>
      </c>
      <c r="AG111" s="579"/>
      <c r="AH111" s="579"/>
      <c r="AI111" s="579"/>
      <c r="AJ111" s="579"/>
      <c r="AK111" s="579"/>
      <c r="AL111" s="579"/>
      <c r="AM111" s="579"/>
      <c r="AN111" s="578" t="s">
        <v>307</v>
      </c>
      <c r="AO111" s="579"/>
      <c r="AP111" s="579"/>
      <c r="AQ111" s="579"/>
      <c r="AR111" s="579"/>
      <c r="AS111" s="578" t="s">
        <v>308</v>
      </c>
      <c r="AT111" s="579"/>
      <c r="AU111" s="579"/>
      <c r="AV111" s="499" t="s">
        <v>84</v>
      </c>
      <c r="AW111" s="580" t="s">
        <v>309</v>
      </c>
      <c r="AX111" s="579"/>
      <c r="AY111" s="579"/>
      <c r="AZ111" s="579"/>
      <c r="BA111" s="579"/>
      <c r="BB111" s="579"/>
      <c r="BC111" s="500">
        <v>100000000</v>
      </c>
      <c r="BD111" s="500">
        <v>95200000</v>
      </c>
      <c r="BE111" s="500">
        <v>4800000</v>
      </c>
      <c r="BF111" s="501">
        <v>0</v>
      </c>
      <c r="BG111" s="500">
        <v>72168000</v>
      </c>
      <c r="BH111" s="500">
        <v>23032000</v>
      </c>
      <c r="BI111" s="501">
        <v>0</v>
      </c>
      <c r="BJ111" s="500">
        <v>72168000</v>
      </c>
      <c r="BK111" s="501">
        <v>0</v>
      </c>
      <c r="BL111" s="501">
        <v>0</v>
      </c>
      <c r="BM111" s="500" t="s">
        <v>468</v>
      </c>
      <c r="BN111" s="501" t="s">
        <v>468</v>
      </c>
      <c r="BO111" s="500" t="s">
        <v>468</v>
      </c>
    </row>
    <row r="112" spans="1:67" s="497" customFormat="1" hidden="1">
      <c r="A112" s="497" t="str">
        <f t="shared" si="31"/>
        <v>A-2-0-4-10-2-10</v>
      </c>
      <c r="B112" s="498" t="str">
        <f t="shared" si="21"/>
        <v>A</v>
      </c>
      <c r="C112" s="498" t="str">
        <f t="shared" si="22"/>
        <v>2</v>
      </c>
      <c r="D112" s="498" t="str">
        <f t="shared" si="23"/>
        <v>0</v>
      </c>
      <c r="E112" s="498" t="str">
        <f t="shared" si="24"/>
        <v>4</v>
      </c>
      <c r="F112" s="498" t="str">
        <f t="shared" si="25"/>
        <v>10</v>
      </c>
      <c r="G112" s="498" t="str">
        <f t="shared" si="26"/>
        <v>2</v>
      </c>
      <c r="H112" s="498"/>
      <c r="I112" s="498"/>
      <c r="J112" s="498"/>
      <c r="K112" s="498"/>
      <c r="M112" s="511"/>
      <c r="N112" s="578" t="s">
        <v>33</v>
      </c>
      <c r="O112" s="579"/>
      <c r="P112" s="578" t="s">
        <v>316</v>
      </c>
      <c r="Q112" s="579"/>
      <c r="R112" s="578" t="s">
        <v>314</v>
      </c>
      <c r="S112" s="579"/>
      <c r="T112" s="578" t="s">
        <v>317</v>
      </c>
      <c r="U112" s="579"/>
      <c r="V112" s="578" t="s">
        <v>84</v>
      </c>
      <c r="W112" s="579"/>
      <c r="X112" s="579"/>
      <c r="Y112" s="578" t="s">
        <v>316</v>
      </c>
      <c r="Z112" s="579"/>
      <c r="AA112" s="579"/>
      <c r="AB112" s="578"/>
      <c r="AC112" s="579"/>
      <c r="AD112" s="578"/>
      <c r="AE112" s="579"/>
      <c r="AF112" s="581" t="s">
        <v>101</v>
      </c>
      <c r="AG112" s="579"/>
      <c r="AH112" s="579"/>
      <c r="AI112" s="579"/>
      <c r="AJ112" s="579"/>
      <c r="AK112" s="579"/>
      <c r="AL112" s="579"/>
      <c r="AM112" s="579"/>
      <c r="AN112" s="578" t="s">
        <v>307</v>
      </c>
      <c r="AO112" s="579"/>
      <c r="AP112" s="579"/>
      <c r="AQ112" s="579"/>
      <c r="AR112" s="579"/>
      <c r="AS112" s="578" t="s">
        <v>308</v>
      </c>
      <c r="AT112" s="579"/>
      <c r="AU112" s="579"/>
      <c r="AV112" s="499" t="s">
        <v>84</v>
      </c>
      <c r="AW112" s="580" t="s">
        <v>309</v>
      </c>
      <c r="AX112" s="579"/>
      <c r="AY112" s="579"/>
      <c r="AZ112" s="579"/>
      <c r="BA112" s="579"/>
      <c r="BB112" s="579"/>
      <c r="BC112" s="500">
        <v>1015139548</v>
      </c>
      <c r="BD112" s="500">
        <v>1007526144</v>
      </c>
      <c r="BE112" s="500">
        <v>7613404</v>
      </c>
      <c r="BF112" s="501">
        <v>0</v>
      </c>
      <c r="BG112" s="500">
        <v>1007526144</v>
      </c>
      <c r="BH112" s="501">
        <v>0</v>
      </c>
      <c r="BI112" s="500">
        <v>562151656</v>
      </c>
      <c r="BJ112" s="500">
        <v>445374488</v>
      </c>
      <c r="BK112" s="500">
        <v>562151656</v>
      </c>
      <c r="BL112" s="501">
        <v>0</v>
      </c>
      <c r="BM112" s="500" t="s">
        <v>617</v>
      </c>
      <c r="BN112" s="501" t="s">
        <v>468</v>
      </c>
      <c r="BO112" s="500" t="s">
        <v>468</v>
      </c>
    </row>
    <row r="113" spans="1:67" s="488" customFormat="1" ht="14.45" hidden="1" customHeight="1">
      <c r="B113" s="491" t="str">
        <f t="shared" si="21"/>
        <v>A</v>
      </c>
      <c r="C113" s="491" t="str">
        <f t="shared" si="22"/>
        <v>2</v>
      </c>
      <c r="D113" s="491" t="str">
        <f t="shared" si="23"/>
        <v>0</v>
      </c>
      <c r="E113" s="491" t="str">
        <f t="shared" si="24"/>
        <v>4</v>
      </c>
      <c r="F113" s="491" t="str">
        <f t="shared" si="25"/>
        <v>11</v>
      </c>
      <c r="G113" s="491">
        <f t="shared" si="26"/>
        <v>0</v>
      </c>
      <c r="H113" s="491"/>
      <c r="I113" s="491"/>
      <c r="J113" s="491"/>
      <c r="K113" s="491"/>
      <c r="M113" s="510"/>
      <c r="N113" s="582" t="s">
        <v>33</v>
      </c>
      <c r="O113" s="583"/>
      <c r="P113" s="582" t="s">
        <v>316</v>
      </c>
      <c r="Q113" s="583"/>
      <c r="R113" s="582" t="s">
        <v>314</v>
      </c>
      <c r="S113" s="583"/>
      <c r="T113" s="582" t="s">
        <v>317</v>
      </c>
      <c r="U113" s="583"/>
      <c r="V113" s="582" t="s">
        <v>99</v>
      </c>
      <c r="W113" s="583"/>
      <c r="X113" s="583"/>
      <c r="Y113" s="582"/>
      <c r="Z113" s="583"/>
      <c r="AA113" s="583"/>
      <c r="AB113" s="582"/>
      <c r="AC113" s="583"/>
      <c r="AD113" s="582"/>
      <c r="AE113" s="583"/>
      <c r="AF113" s="584" t="s">
        <v>260</v>
      </c>
      <c r="AG113" s="583"/>
      <c r="AH113" s="583"/>
      <c r="AI113" s="583"/>
      <c r="AJ113" s="583"/>
      <c r="AK113" s="583"/>
      <c r="AL113" s="583"/>
      <c r="AM113" s="583"/>
      <c r="AN113" s="582" t="s">
        <v>307</v>
      </c>
      <c r="AO113" s="583"/>
      <c r="AP113" s="583"/>
      <c r="AQ113" s="583"/>
      <c r="AR113" s="583"/>
      <c r="AS113" s="582" t="s">
        <v>308</v>
      </c>
      <c r="AT113" s="583"/>
      <c r="AU113" s="583"/>
      <c r="AV113" s="481" t="s">
        <v>84</v>
      </c>
      <c r="AW113" s="585" t="s">
        <v>309</v>
      </c>
      <c r="AX113" s="583"/>
      <c r="AY113" s="583"/>
      <c r="AZ113" s="583"/>
      <c r="BA113" s="583"/>
      <c r="BB113" s="583"/>
      <c r="BC113" s="482">
        <v>298000000</v>
      </c>
      <c r="BD113" s="482">
        <v>298000000</v>
      </c>
      <c r="BE113" s="483">
        <v>0</v>
      </c>
      <c r="BF113" s="483">
        <v>0</v>
      </c>
      <c r="BG113" s="482">
        <v>235857604</v>
      </c>
      <c r="BH113" s="482">
        <v>62142396</v>
      </c>
      <c r="BI113" s="482">
        <v>219889285</v>
      </c>
      <c r="BJ113" s="482">
        <v>15968319</v>
      </c>
      <c r="BK113" s="482">
        <v>219889285</v>
      </c>
      <c r="BL113" s="483">
        <v>0</v>
      </c>
      <c r="BM113" s="482" t="s">
        <v>618</v>
      </c>
      <c r="BN113" s="483" t="s">
        <v>468</v>
      </c>
      <c r="BO113" s="483" t="s">
        <v>619</v>
      </c>
    </row>
    <row r="114" spans="1:67" s="497" customFormat="1" hidden="1">
      <c r="A114" s="497" t="str">
        <f t="shared" ref="A114:A116" si="32">+B114&amp;"-"&amp;C114&amp;"-"&amp;D114&amp;"-"&amp;E114&amp;"-"&amp;F114&amp;"-"&amp;G114&amp;"-"&amp;AV114</f>
        <v>A-2-0-4-11-1-10</v>
      </c>
      <c r="B114" s="498" t="str">
        <f t="shared" si="21"/>
        <v>A</v>
      </c>
      <c r="C114" s="498" t="str">
        <f t="shared" si="22"/>
        <v>2</v>
      </c>
      <c r="D114" s="498" t="str">
        <f t="shared" si="23"/>
        <v>0</v>
      </c>
      <c r="E114" s="498" t="str">
        <f t="shared" si="24"/>
        <v>4</v>
      </c>
      <c r="F114" s="498" t="str">
        <f t="shared" si="25"/>
        <v>11</v>
      </c>
      <c r="G114" s="498" t="str">
        <f t="shared" si="26"/>
        <v>1</v>
      </c>
      <c r="H114" s="498"/>
      <c r="I114" s="498"/>
      <c r="J114" s="498"/>
      <c r="K114" s="498"/>
      <c r="M114" s="511"/>
      <c r="N114" s="578" t="s">
        <v>33</v>
      </c>
      <c r="O114" s="579"/>
      <c r="P114" s="578" t="s">
        <v>316</v>
      </c>
      <c r="Q114" s="579"/>
      <c r="R114" s="578" t="s">
        <v>314</v>
      </c>
      <c r="S114" s="579"/>
      <c r="T114" s="578" t="s">
        <v>317</v>
      </c>
      <c r="U114" s="579"/>
      <c r="V114" s="578" t="s">
        <v>99</v>
      </c>
      <c r="W114" s="579"/>
      <c r="X114" s="579"/>
      <c r="Y114" s="578" t="s">
        <v>313</v>
      </c>
      <c r="Z114" s="579"/>
      <c r="AA114" s="579"/>
      <c r="AB114" s="578"/>
      <c r="AC114" s="579"/>
      <c r="AD114" s="578"/>
      <c r="AE114" s="579"/>
      <c r="AF114" s="581" t="s">
        <v>102</v>
      </c>
      <c r="AG114" s="579"/>
      <c r="AH114" s="579"/>
      <c r="AI114" s="579"/>
      <c r="AJ114" s="579"/>
      <c r="AK114" s="579"/>
      <c r="AL114" s="579"/>
      <c r="AM114" s="579"/>
      <c r="AN114" s="578" t="s">
        <v>307</v>
      </c>
      <c r="AO114" s="579"/>
      <c r="AP114" s="579"/>
      <c r="AQ114" s="579"/>
      <c r="AR114" s="579"/>
      <c r="AS114" s="578" t="s">
        <v>308</v>
      </c>
      <c r="AT114" s="579"/>
      <c r="AU114" s="579"/>
      <c r="AV114" s="499" t="s">
        <v>84</v>
      </c>
      <c r="AW114" s="580" t="s">
        <v>309</v>
      </c>
      <c r="AX114" s="579"/>
      <c r="AY114" s="579"/>
      <c r="AZ114" s="579"/>
      <c r="BA114" s="579"/>
      <c r="BB114" s="579"/>
      <c r="BC114" s="500">
        <v>110000000</v>
      </c>
      <c r="BD114" s="500">
        <v>110000000</v>
      </c>
      <c r="BE114" s="501">
        <v>0</v>
      </c>
      <c r="BF114" s="501">
        <v>0</v>
      </c>
      <c r="BG114" s="500">
        <v>87714461</v>
      </c>
      <c r="BH114" s="500">
        <v>22285539</v>
      </c>
      <c r="BI114" s="500">
        <v>72009720</v>
      </c>
      <c r="BJ114" s="500">
        <v>15704741</v>
      </c>
      <c r="BK114" s="500">
        <v>72009720</v>
      </c>
      <c r="BL114" s="501">
        <v>0</v>
      </c>
      <c r="BM114" s="500" t="s">
        <v>620</v>
      </c>
      <c r="BN114" s="501" t="s">
        <v>468</v>
      </c>
      <c r="BO114" s="500" t="s">
        <v>468</v>
      </c>
    </row>
    <row r="115" spans="1:67" s="497" customFormat="1" hidden="1">
      <c r="A115" s="497" t="str">
        <f t="shared" si="32"/>
        <v>A-2-0-4-11-2-10</v>
      </c>
      <c r="B115" s="498" t="str">
        <f t="shared" si="21"/>
        <v>A</v>
      </c>
      <c r="C115" s="498" t="str">
        <f t="shared" si="22"/>
        <v>2</v>
      </c>
      <c r="D115" s="498" t="str">
        <f t="shared" si="23"/>
        <v>0</v>
      </c>
      <c r="E115" s="498" t="str">
        <f t="shared" si="24"/>
        <v>4</v>
      </c>
      <c r="F115" s="498" t="str">
        <f t="shared" si="25"/>
        <v>11</v>
      </c>
      <c r="G115" s="498" t="str">
        <f t="shared" si="26"/>
        <v>2</v>
      </c>
      <c r="H115" s="498"/>
      <c r="I115" s="498"/>
      <c r="J115" s="498"/>
      <c r="K115" s="498"/>
      <c r="M115" s="511"/>
      <c r="N115" s="578" t="s">
        <v>33</v>
      </c>
      <c r="O115" s="579"/>
      <c r="P115" s="578" t="s">
        <v>316</v>
      </c>
      <c r="Q115" s="579"/>
      <c r="R115" s="578" t="s">
        <v>314</v>
      </c>
      <c r="S115" s="579"/>
      <c r="T115" s="578" t="s">
        <v>317</v>
      </c>
      <c r="U115" s="579"/>
      <c r="V115" s="578" t="s">
        <v>99</v>
      </c>
      <c r="W115" s="579"/>
      <c r="X115" s="579"/>
      <c r="Y115" s="578" t="s">
        <v>316</v>
      </c>
      <c r="Z115" s="579"/>
      <c r="AA115" s="579"/>
      <c r="AB115" s="578"/>
      <c r="AC115" s="579"/>
      <c r="AD115" s="578"/>
      <c r="AE115" s="579"/>
      <c r="AF115" s="581" t="s">
        <v>103</v>
      </c>
      <c r="AG115" s="579"/>
      <c r="AH115" s="579"/>
      <c r="AI115" s="579"/>
      <c r="AJ115" s="579"/>
      <c r="AK115" s="579"/>
      <c r="AL115" s="579"/>
      <c r="AM115" s="579"/>
      <c r="AN115" s="578" t="s">
        <v>307</v>
      </c>
      <c r="AO115" s="579"/>
      <c r="AP115" s="579"/>
      <c r="AQ115" s="579"/>
      <c r="AR115" s="579"/>
      <c r="AS115" s="578" t="s">
        <v>308</v>
      </c>
      <c r="AT115" s="579"/>
      <c r="AU115" s="579"/>
      <c r="AV115" s="499" t="s">
        <v>84</v>
      </c>
      <c r="AW115" s="580" t="s">
        <v>309</v>
      </c>
      <c r="AX115" s="579"/>
      <c r="AY115" s="579"/>
      <c r="AZ115" s="579"/>
      <c r="BA115" s="579"/>
      <c r="BB115" s="579"/>
      <c r="BC115" s="500">
        <v>188000000</v>
      </c>
      <c r="BD115" s="500">
        <v>188000000</v>
      </c>
      <c r="BE115" s="501">
        <v>0</v>
      </c>
      <c r="BF115" s="501">
        <v>0</v>
      </c>
      <c r="BG115" s="500">
        <v>148143143</v>
      </c>
      <c r="BH115" s="500">
        <v>39856857</v>
      </c>
      <c r="BI115" s="500">
        <v>147879565</v>
      </c>
      <c r="BJ115" s="500">
        <v>263578</v>
      </c>
      <c r="BK115" s="500">
        <v>147879565</v>
      </c>
      <c r="BL115" s="501">
        <v>0</v>
      </c>
      <c r="BM115" s="500" t="s">
        <v>621</v>
      </c>
      <c r="BN115" s="501" t="s">
        <v>468</v>
      </c>
      <c r="BO115" s="500" t="s">
        <v>619</v>
      </c>
    </row>
    <row r="116" spans="1:67" s="497" customFormat="1" hidden="1">
      <c r="A116" s="497" t="str">
        <f t="shared" si="32"/>
        <v>A-2-0-4-14-0-10</v>
      </c>
      <c r="B116" s="498" t="str">
        <f t="shared" si="21"/>
        <v>A</v>
      </c>
      <c r="C116" s="498" t="str">
        <f t="shared" si="22"/>
        <v>2</v>
      </c>
      <c r="D116" s="498" t="str">
        <f t="shared" si="23"/>
        <v>0</v>
      </c>
      <c r="E116" s="498" t="str">
        <f t="shared" si="24"/>
        <v>4</v>
      </c>
      <c r="F116" s="498" t="str">
        <f t="shared" si="25"/>
        <v>14</v>
      </c>
      <c r="G116" s="498">
        <f t="shared" si="26"/>
        <v>0</v>
      </c>
      <c r="H116" s="498"/>
      <c r="I116" s="498"/>
      <c r="J116" s="498"/>
      <c r="K116" s="498"/>
      <c r="M116" s="511"/>
      <c r="N116" s="578" t="s">
        <v>33</v>
      </c>
      <c r="O116" s="579"/>
      <c r="P116" s="578" t="s">
        <v>316</v>
      </c>
      <c r="Q116" s="579"/>
      <c r="R116" s="578" t="s">
        <v>314</v>
      </c>
      <c r="S116" s="579"/>
      <c r="T116" s="578" t="s">
        <v>317</v>
      </c>
      <c r="U116" s="579"/>
      <c r="V116" s="578" t="s">
        <v>319</v>
      </c>
      <c r="W116" s="579"/>
      <c r="X116" s="579"/>
      <c r="Y116" s="578"/>
      <c r="Z116" s="579"/>
      <c r="AA116" s="579"/>
      <c r="AB116" s="578"/>
      <c r="AC116" s="579"/>
      <c r="AD116" s="578"/>
      <c r="AE116" s="579"/>
      <c r="AF116" s="581" t="s">
        <v>446</v>
      </c>
      <c r="AG116" s="579"/>
      <c r="AH116" s="579"/>
      <c r="AI116" s="579"/>
      <c r="AJ116" s="579"/>
      <c r="AK116" s="579"/>
      <c r="AL116" s="579"/>
      <c r="AM116" s="579"/>
      <c r="AN116" s="578" t="s">
        <v>307</v>
      </c>
      <c r="AO116" s="579"/>
      <c r="AP116" s="579"/>
      <c r="AQ116" s="579"/>
      <c r="AR116" s="579"/>
      <c r="AS116" s="578" t="s">
        <v>308</v>
      </c>
      <c r="AT116" s="579"/>
      <c r="AU116" s="579"/>
      <c r="AV116" s="499" t="s">
        <v>84</v>
      </c>
      <c r="AW116" s="580" t="s">
        <v>309</v>
      </c>
      <c r="AX116" s="579"/>
      <c r="AY116" s="579"/>
      <c r="AZ116" s="579"/>
      <c r="BA116" s="579"/>
      <c r="BB116" s="579"/>
      <c r="BC116" s="500">
        <v>2500000</v>
      </c>
      <c r="BD116" s="500">
        <v>831230</v>
      </c>
      <c r="BE116" s="500">
        <v>1668770</v>
      </c>
      <c r="BF116" s="501">
        <v>0</v>
      </c>
      <c r="BG116" s="500">
        <v>831230</v>
      </c>
      <c r="BH116" s="501">
        <v>0</v>
      </c>
      <c r="BI116" s="500">
        <v>831230</v>
      </c>
      <c r="BJ116" s="501">
        <v>0</v>
      </c>
      <c r="BK116" s="500">
        <v>831230</v>
      </c>
      <c r="BL116" s="501">
        <v>0</v>
      </c>
      <c r="BM116" s="500" t="s">
        <v>622</v>
      </c>
      <c r="BN116" s="501" t="s">
        <v>468</v>
      </c>
      <c r="BO116" s="500" t="s">
        <v>468</v>
      </c>
    </row>
    <row r="117" spans="1:67" s="488" customFormat="1" ht="14.45" hidden="1" customHeight="1">
      <c r="B117" s="491" t="str">
        <f t="shared" si="21"/>
        <v>A</v>
      </c>
      <c r="C117" s="491" t="str">
        <f t="shared" si="22"/>
        <v>2</v>
      </c>
      <c r="D117" s="491" t="str">
        <f t="shared" si="23"/>
        <v>0</v>
      </c>
      <c r="E117" s="491" t="str">
        <f t="shared" si="24"/>
        <v>4</v>
      </c>
      <c r="F117" s="491" t="str">
        <f t="shared" si="25"/>
        <v>21</v>
      </c>
      <c r="G117" s="491">
        <f t="shared" si="26"/>
        <v>0</v>
      </c>
      <c r="H117" s="491"/>
      <c r="I117" s="491"/>
      <c r="J117" s="491"/>
      <c r="K117" s="491"/>
      <c r="M117" s="510"/>
      <c r="N117" s="582" t="s">
        <v>33</v>
      </c>
      <c r="O117" s="583"/>
      <c r="P117" s="582" t="s">
        <v>316</v>
      </c>
      <c r="Q117" s="583"/>
      <c r="R117" s="582" t="s">
        <v>314</v>
      </c>
      <c r="S117" s="583"/>
      <c r="T117" s="582" t="s">
        <v>317</v>
      </c>
      <c r="U117" s="583"/>
      <c r="V117" s="582" t="s">
        <v>335</v>
      </c>
      <c r="W117" s="583"/>
      <c r="X117" s="583"/>
      <c r="Y117" s="582"/>
      <c r="Z117" s="583"/>
      <c r="AA117" s="583"/>
      <c r="AB117" s="582"/>
      <c r="AC117" s="583"/>
      <c r="AD117" s="582"/>
      <c r="AE117" s="583"/>
      <c r="AF117" s="584" t="s">
        <v>340</v>
      </c>
      <c r="AG117" s="583"/>
      <c r="AH117" s="583"/>
      <c r="AI117" s="583"/>
      <c r="AJ117" s="583"/>
      <c r="AK117" s="583"/>
      <c r="AL117" s="583"/>
      <c r="AM117" s="583"/>
      <c r="AN117" s="582" t="s">
        <v>307</v>
      </c>
      <c r="AO117" s="583"/>
      <c r="AP117" s="583"/>
      <c r="AQ117" s="583"/>
      <c r="AR117" s="583"/>
      <c r="AS117" s="582" t="s">
        <v>308</v>
      </c>
      <c r="AT117" s="583"/>
      <c r="AU117" s="583"/>
      <c r="AV117" s="481" t="s">
        <v>84</v>
      </c>
      <c r="AW117" s="585" t="s">
        <v>309</v>
      </c>
      <c r="AX117" s="583"/>
      <c r="AY117" s="583"/>
      <c r="AZ117" s="583"/>
      <c r="BA117" s="583"/>
      <c r="BB117" s="583"/>
      <c r="BC117" s="482">
        <v>88570000</v>
      </c>
      <c r="BD117" s="482">
        <v>66320000</v>
      </c>
      <c r="BE117" s="482">
        <v>22250000</v>
      </c>
      <c r="BF117" s="483">
        <v>0</v>
      </c>
      <c r="BG117" s="482">
        <v>66320000</v>
      </c>
      <c r="BH117" s="483">
        <v>0</v>
      </c>
      <c r="BI117" s="482">
        <v>66320000</v>
      </c>
      <c r="BJ117" s="483">
        <v>0</v>
      </c>
      <c r="BK117" s="482">
        <v>66320000</v>
      </c>
      <c r="BL117" s="483">
        <v>0</v>
      </c>
      <c r="BM117" s="482" t="s">
        <v>623</v>
      </c>
      <c r="BN117" s="483" t="s">
        <v>468</v>
      </c>
      <c r="BO117" s="483" t="s">
        <v>468</v>
      </c>
    </row>
    <row r="118" spans="1:67" s="497" customFormat="1" hidden="1">
      <c r="A118" s="497" t="str">
        <f t="shared" ref="A118:A121" si="33">+B118&amp;"-"&amp;C118&amp;"-"&amp;D118&amp;"-"&amp;E118&amp;"-"&amp;F118&amp;"-"&amp;G118&amp;"-"&amp;AV118</f>
        <v>A-2-0-4-21-1-10</v>
      </c>
      <c r="B118" s="498" t="str">
        <f t="shared" si="21"/>
        <v>A</v>
      </c>
      <c r="C118" s="498" t="str">
        <f t="shared" si="22"/>
        <v>2</v>
      </c>
      <c r="D118" s="498" t="str">
        <f t="shared" si="23"/>
        <v>0</v>
      </c>
      <c r="E118" s="498" t="str">
        <f t="shared" si="24"/>
        <v>4</v>
      </c>
      <c r="F118" s="498" t="str">
        <f t="shared" si="25"/>
        <v>21</v>
      </c>
      <c r="G118" s="498" t="str">
        <f t="shared" si="26"/>
        <v>1</v>
      </c>
      <c r="H118" s="498"/>
      <c r="I118" s="498"/>
      <c r="J118" s="498"/>
      <c r="K118" s="498"/>
      <c r="M118" s="511"/>
      <c r="N118" s="578" t="s">
        <v>33</v>
      </c>
      <c r="O118" s="579"/>
      <c r="P118" s="578" t="s">
        <v>316</v>
      </c>
      <c r="Q118" s="579"/>
      <c r="R118" s="578" t="s">
        <v>314</v>
      </c>
      <c r="S118" s="579"/>
      <c r="T118" s="578" t="s">
        <v>317</v>
      </c>
      <c r="U118" s="579"/>
      <c r="V118" s="578" t="s">
        <v>335</v>
      </c>
      <c r="W118" s="579"/>
      <c r="X118" s="579"/>
      <c r="Y118" s="578" t="s">
        <v>313</v>
      </c>
      <c r="Z118" s="579"/>
      <c r="AA118" s="579"/>
      <c r="AB118" s="578"/>
      <c r="AC118" s="579"/>
      <c r="AD118" s="578"/>
      <c r="AE118" s="579"/>
      <c r="AF118" s="581" t="s">
        <v>104</v>
      </c>
      <c r="AG118" s="579"/>
      <c r="AH118" s="579"/>
      <c r="AI118" s="579"/>
      <c r="AJ118" s="579"/>
      <c r="AK118" s="579"/>
      <c r="AL118" s="579"/>
      <c r="AM118" s="579"/>
      <c r="AN118" s="578" t="s">
        <v>307</v>
      </c>
      <c r="AO118" s="579"/>
      <c r="AP118" s="579"/>
      <c r="AQ118" s="579"/>
      <c r="AR118" s="579"/>
      <c r="AS118" s="578" t="s">
        <v>308</v>
      </c>
      <c r="AT118" s="579"/>
      <c r="AU118" s="579"/>
      <c r="AV118" s="499" t="s">
        <v>84</v>
      </c>
      <c r="AW118" s="580" t="s">
        <v>309</v>
      </c>
      <c r="AX118" s="579"/>
      <c r="AY118" s="579"/>
      <c r="AZ118" s="579"/>
      <c r="BA118" s="579"/>
      <c r="BB118" s="579"/>
      <c r="BC118" s="500">
        <v>13500000</v>
      </c>
      <c r="BD118" s="500">
        <v>250000</v>
      </c>
      <c r="BE118" s="500">
        <v>13250000</v>
      </c>
      <c r="BF118" s="501">
        <v>0</v>
      </c>
      <c r="BG118" s="500">
        <v>250000</v>
      </c>
      <c r="BH118" s="501">
        <v>0</v>
      </c>
      <c r="BI118" s="500">
        <v>250000</v>
      </c>
      <c r="BJ118" s="501">
        <v>0</v>
      </c>
      <c r="BK118" s="500">
        <v>250000</v>
      </c>
      <c r="BL118" s="501">
        <v>0</v>
      </c>
      <c r="BM118" s="500" t="s">
        <v>624</v>
      </c>
      <c r="BN118" s="501" t="s">
        <v>468</v>
      </c>
      <c r="BO118" s="500" t="s">
        <v>468</v>
      </c>
    </row>
    <row r="119" spans="1:67" s="497" customFormat="1" hidden="1">
      <c r="A119" s="497" t="str">
        <f t="shared" si="33"/>
        <v>A-2-0-4-21-4-10</v>
      </c>
      <c r="B119" s="498" t="str">
        <f t="shared" si="21"/>
        <v>A</v>
      </c>
      <c r="C119" s="498" t="str">
        <f t="shared" si="22"/>
        <v>2</v>
      </c>
      <c r="D119" s="498" t="str">
        <f t="shared" si="23"/>
        <v>0</v>
      </c>
      <c r="E119" s="498" t="str">
        <f t="shared" si="24"/>
        <v>4</v>
      </c>
      <c r="F119" s="498" t="str">
        <f t="shared" si="25"/>
        <v>21</v>
      </c>
      <c r="G119" s="498" t="str">
        <f t="shared" si="26"/>
        <v>4</v>
      </c>
      <c r="H119" s="498"/>
      <c r="I119" s="498"/>
      <c r="J119" s="498"/>
      <c r="K119" s="498"/>
      <c r="M119" s="511"/>
      <c r="N119" s="578" t="s">
        <v>33</v>
      </c>
      <c r="O119" s="579"/>
      <c r="P119" s="578" t="s">
        <v>316</v>
      </c>
      <c r="Q119" s="579"/>
      <c r="R119" s="578" t="s">
        <v>314</v>
      </c>
      <c r="S119" s="579"/>
      <c r="T119" s="578" t="s">
        <v>317</v>
      </c>
      <c r="U119" s="579"/>
      <c r="V119" s="578" t="s">
        <v>335</v>
      </c>
      <c r="W119" s="579"/>
      <c r="X119" s="579"/>
      <c r="Y119" s="578" t="s">
        <v>317</v>
      </c>
      <c r="Z119" s="579"/>
      <c r="AA119" s="579"/>
      <c r="AB119" s="578"/>
      <c r="AC119" s="579"/>
      <c r="AD119" s="578"/>
      <c r="AE119" s="579"/>
      <c r="AF119" s="581" t="s">
        <v>105</v>
      </c>
      <c r="AG119" s="579"/>
      <c r="AH119" s="579"/>
      <c r="AI119" s="579"/>
      <c r="AJ119" s="579"/>
      <c r="AK119" s="579"/>
      <c r="AL119" s="579"/>
      <c r="AM119" s="579"/>
      <c r="AN119" s="578" t="s">
        <v>307</v>
      </c>
      <c r="AO119" s="579"/>
      <c r="AP119" s="579"/>
      <c r="AQ119" s="579"/>
      <c r="AR119" s="579"/>
      <c r="AS119" s="578" t="s">
        <v>308</v>
      </c>
      <c r="AT119" s="579"/>
      <c r="AU119" s="579"/>
      <c r="AV119" s="499" t="s">
        <v>84</v>
      </c>
      <c r="AW119" s="580" t="s">
        <v>309</v>
      </c>
      <c r="AX119" s="579"/>
      <c r="AY119" s="579"/>
      <c r="AZ119" s="579"/>
      <c r="BA119" s="579"/>
      <c r="BB119" s="579"/>
      <c r="BC119" s="500">
        <v>4000000</v>
      </c>
      <c r="BD119" s="501">
        <v>0</v>
      </c>
      <c r="BE119" s="500">
        <v>4000000</v>
      </c>
      <c r="BF119" s="501">
        <v>0</v>
      </c>
      <c r="BG119" s="501">
        <v>0</v>
      </c>
      <c r="BH119" s="501">
        <v>0</v>
      </c>
      <c r="BI119" s="501">
        <v>0</v>
      </c>
      <c r="BJ119" s="501">
        <v>0</v>
      </c>
      <c r="BK119" s="501">
        <v>0</v>
      </c>
      <c r="BL119" s="501">
        <v>0</v>
      </c>
      <c r="BM119" s="500" t="s">
        <v>468</v>
      </c>
      <c r="BN119" s="501" t="s">
        <v>468</v>
      </c>
      <c r="BO119" s="500" t="s">
        <v>468</v>
      </c>
    </row>
    <row r="120" spans="1:67" s="497" customFormat="1" hidden="1">
      <c r="A120" s="497" t="str">
        <f t="shared" si="33"/>
        <v>A-2-0-4-21-5-10</v>
      </c>
      <c r="B120" s="498" t="str">
        <f t="shared" si="21"/>
        <v>A</v>
      </c>
      <c r="C120" s="498" t="str">
        <f t="shared" si="22"/>
        <v>2</v>
      </c>
      <c r="D120" s="498" t="str">
        <f t="shared" si="23"/>
        <v>0</v>
      </c>
      <c r="E120" s="498" t="str">
        <f t="shared" si="24"/>
        <v>4</v>
      </c>
      <c r="F120" s="498" t="str">
        <f t="shared" si="25"/>
        <v>21</v>
      </c>
      <c r="G120" s="498" t="str">
        <f t="shared" si="26"/>
        <v>5</v>
      </c>
      <c r="H120" s="498"/>
      <c r="I120" s="498"/>
      <c r="J120" s="498"/>
      <c r="K120" s="498"/>
      <c r="M120" s="511"/>
      <c r="N120" s="578" t="s">
        <v>33</v>
      </c>
      <c r="O120" s="579"/>
      <c r="P120" s="578" t="s">
        <v>316</v>
      </c>
      <c r="Q120" s="579"/>
      <c r="R120" s="578" t="s">
        <v>314</v>
      </c>
      <c r="S120" s="579"/>
      <c r="T120" s="578" t="s">
        <v>317</v>
      </c>
      <c r="U120" s="579"/>
      <c r="V120" s="578" t="s">
        <v>335</v>
      </c>
      <c r="W120" s="579"/>
      <c r="X120" s="579"/>
      <c r="Y120" s="578" t="s">
        <v>318</v>
      </c>
      <c r="Z120" s="579"/>
      <c r="AA120" s="579"/>
      <c r="AB120" s="578"/>
      <c r="AC120" s="579"/>
      <c r="AD120" s="578"/>
      <c r="AE120" s="579"/>
      <c r="AF120" s="581" t="s">
        <v>106</v>
      </c>
      <c r="AG120" s="579"/>
      <c r="AH120" s="579"/>
      <c r="AI120" s="579"/>
      <c r="AJ120" s="579"/>
      <c r="AK120" s="579"/>
      <c r="AL120" s="579"/>
      <c r="AM120" s="579"/>
      <c r="AN120" s="578" t="s">
        <v>307</v>
      </c>
      <c r="AO120" s="579"/>
      <c r="AP120" s="579"/>
      <c r="AQ120" s="579"/>
      <c r="AR120" s="579"/>
      <c r="AS120" s="578" t="s">
        <v>308</v>
      </c>
      <c r="AT120" s="579"/>
      <c r="AU120" s="579"/>
      <c r="AV120" s="499" t="s">
        <v>84</v>
      </c>
      <c r="AW120" s="580" t="s">
        <v>309</v>
      </c>
      <c r="AX120" s="579"/>
      <c r="AY120" s="579"/>
      <c r="AZ120" s="579"/>
      <c r="BA120" s="579"/>
      <c r="BB120" s="579"/>
      <c r="BC120" s="500">
        <v>66070000</v>
      </c>
      <c r="BD120" s="500">
        <v>66070000</v>
      </c>
      <c r="BE120" s="501">
        <v>0</v>
      </c>
      <c r="BF120" s="501">
        <v>0</v>
      </c>
      <c r="BG120" s="500">
        <v>66070000</v>
      </c>
      <c r="BH120" s="501">
        <v>0</v>
      </c>
      <c r="BI120" s="500">
        <v>66070000</v>
      </c>
      <c r="BJ120" s="501">
        <v>0</v>
      </c>
      <c r="BK120" s="500">
        <v>66070000</v>
      </c>
      <c r="BL120" s="501">
        <v>0</v>
      </c>
      <c r="BM120" s="500" t="s">
        <v>625</v>
      </c>
      <c r="BN120" s="501" t="s">
        <v>468</v>
      </c>
      <c r="BO120" s="500" t="s">
        <v>468</v>
      </c>
    </row>
    <row r="121" spans="1:67" s="497" customFormat="1" hidden="1">
      <c r="A121" s="497" t="str">
        <f t="shared" si="33"/>
        <v>A-2-0-4-21-8-10</v>
      </c>
      <c r="B121" s="498" t="str">
        <f t="shared" si="21"/>
        <v>A</v>
      </c>
      <c r="C121" s="498" t="str">
        <f t="shared" si="22"/>
        <v>2</v>
      </c>
      <c r="D121" s="498" t="str">
        <f t="shared" si="23"/>
        <v>0</v>
      </c>
      <c r="E121" s="498" t="str">
        <f t="shared" si="24"/>
        <v>4</v>
      </c>
      <c r="F121" s="498" t="str">
        <f t="shared" si="25"/>
        <v>21</v>
      </c>
      <c r="G121" s="498" t="str">
        <f t="shared" si="26"/>
        <v>8</v>
      </c>
      <c r="H121" s="498"/>
      <c r="I121" s="498"/>
      <c r="J121" s="498"/>
      <c r="K121" s="498"/>
      <c r="M121" s="511"/>
      <c r="N121" s="578" t="s">
        <v>33</v>
      </c>
      <c r="O121" s="579"/>
      <c r="P121" s="578" t="s">
        <v>316</v>
      </c>
      <c r="Q121" s="579"/>
      <c r="R121" s="578" t="s">
        <v>314</v>
      </c>
      <c r="S121" s="579"/>
      <c r="T121" s="578" t="s">
        <v>317</v>
      </c>
      <c r="U121" s="579"/>
      <c r="V121" s="578" t="s">
        <v>335</v>
      </c>
      <c r="W121" s="579"/>
      <c r="X121" s="579"/>
      <c r="Y121" s="578" t="s">
        <v>328</v>
      </c>
      <c r="Z121" s="579"/>
      <c r="AA121" s="579"/>
      <c r="AB121" s="578"/>
      <c r="AC121" s="579"/>
      <c r="AD121" s="578"/>
      <c r="AE121" s="579"/>
      <c r="AF121" s="581" t="s">
        <v>107</v>
      </c>
      <c r="AG121" s="579"/>
      <c r="AH121" s="579"/>
      <c r="AI121" s="579"/>
      <c r="AJ121" s="579"/>
      <c r="AK121" s="579"/>
      <c r="AL121" s="579"/>
      <c r="AM121" s="579"/>
      <c r="AN121" s="578" t="s">
        <v>307</v>
      </c>
      <c r="AO121" s="579"/>
      <c r="AP121" s="579"/>
      <c r="AQ121" s="579"/>
      <c r="AR121" s="579"/>
      <c r="AS121" s="578" t="s">
        <v>308</v>
      </c>
      <c r="AT121" s="579"/>
      <c r="AU121" s="579"/>
      <c r="AV121" s="499" t="s">
        <v>84</v>
      </c>
      <c r="AW121" s="580" t="s">
        <v>309</v>
      </c>
      <c r="AX121" s="579"/>
      <c r="AY121" s="579"/>
      <c r="AZ121" s="579"/>
      <c r="BA121" s="579"/>
      <c r="BB121" s="579"/>
      <c r="BC121" s="500">
        <v>5000000</v>
      </c>
      <c r="BD121" s="501">
        <v>0</v>
      </c>
      <c r="BE121" s="500">
        <v>5000000</v>
      </c>
      <c r="BF121" s="501">
        <v>0</v>
      </c>
      <c r="BG121" s="501">
        <v>0</v>
      </c>
      <c r="BH121" s="501">
        <v>0</v>
      </c>
      <c r="BI121" s="501">
        <v>0</v>
      </c>
      <c r="BJ121" s="501">
        <v>0</v>
      </c>
      <c r="BK121" s="501">
        <v>0</v>
      </c>
      <c r="BL121" s="501">
        <v>0</v>
      </c>
      <c r="BM121" s="500" t="s">
        <v>468</v>
      </c>
      <c r="BN121" s="501" t="s">
        <v>468</v>
      </c>
      <c r="BO121" s="500" t="s">
        <v>468</v>
      </c>
    </row>
    <row r="122" spans="1:67" s="488" customFormat="1" hidden="1">
      <c r="B122" s="491" t="str">
        <f t="shared" si="21"/>
        <v>A</v>
      </c>
      <c r="C122" s="491" t="str">
        <f t="shared" si="22"/>
        <v>2</v>
      </c>
      <c r="D122" s="491" t="str">
        <f t="shared" si="23"/>
        <v>0</v>
      </c>
      <c r="E122" s="491" t="str">
        <f t="shared" si="24"/>
        <v>4</v>
      </c>
      <c r="F122" s="491" t="str">
        <f t="shared" si="25"/>
        <v>40</v>
      </c>
      <c r="G122" s="491">
        <f t="shared" si="26"/>
        <v>0</v>
      </c>
      <c r="H122" s="491"/>
      <c r="I122" s="491"/>
      <c r="J122" s="491"/>
      <c r="K122" s="491"/>
      <c r="M122" s="510"/>
      <c r="N122" s="582" t="s">
        <v>33</v>
      </c>
      <c r="O122" s="583"/>
      <c r="P122" s="582" t="s">
        <v>316</v>
      </c>
      <c r="Q122" s="583"/>
      <c r="R122" s="582" t="s">
        <v>314</v>
      </c>
      <c r="S122" s="583"/>
      <c r="T122" s="582" t="s">
        <v>317</v>
      </c>
      <c r="U122" s="583"/>
      <c r="V122" s="582" t="s">
        <v>341</v>
      </c>
      <c r="W122" s="583"/>
      <c r="X122" s="583"/>
      <c r="Y122" s="582"/>
      <c r="Z122" s="583"/>
      <c r="AA122" s="583"/>
      <c r="AB122" s="582"/>
      <c r="AC122" s="583"/>
      <c r="AD122" s="582"/>
      <c r="AE122" s="583"/>
      <c r="AF122" s="584" t="s">
        <v>342</v>
      </c>
      <c r="AG122" s="583"/>
      <c r="AH122" s="583"/>
      <c r="AI122" s="583"/>
      <c r="AJ122" s="583"/>
      <c r="AK122" s="583"/>
      <c r="AL122" s="583"/>
      <c r="AM122" s="583"/>
      <c r="AN122" s="582" t="s">
        <v>307</v>
      </c>
      <c r="AO122" s="583"/>
      <c r="AP122" s="583"/>
      <c r="AQ122" s="583"/>
      <c r="AR122" s="583"/>
      <c r="AS122" s="582" t="s">
        <v>308</v>
      </c>
      <c r="AT122" s="583"/>
      <c r="AU122" s="583"/>
      <c r="AV122" s="481" t="s">
        <v>84</v>
      </c>
      <c r="AW122" s="585" t="s">
        <v>309</v>
      </c>
      <c r="AX122" s="583"/>
      <c r="AY122" s="583"/>
      <c r="AZ122" s="583"/>
      <c r="BA122" s="583"/>
      <c r="BB122" s="583"/>
      <c r="BC122" s="482">
        <v>21880000</v>
      </c>
      <c r="BD122" s="482">
        <v>392800</v>
      </c>
      <c r="BE122" s="482">
        <v>21487200</v>
      </c>
      <c r="BF122" s="483">
        <v>0</v>
      </c>
      <c r="BG122" s="482">
        <v>392800</v>
      </c>
      <c r="BH122" s="483">
        <v>0</v>
      </c>
      <c r="BI122" s="482">
        <v>392800</v>
      </c>
      <c r="BJ122" s="483">
        <v>0</v>
      </c>
      <c r="BK122" s="482">
        <v>392800</v>
      </c>
      <c r="BL122" s="483">
        <v>0</v>
      </c>
      <c r="BM122" s="483" t="s">
        <v>626</v>
      </c>
      <c r="BN122" s="483" t="s">
        <v>468</v>
      </c>
      <c r="BO122" s="483" t="s">
        <v>468</v>
      </c>
    </row>
    <row r="123" spans="1:67" s="497" customFormat="1" hidden="1">
      <c r="A123" s="497" t="str">
        <f t="shared" ref="A123" si="34">+B123&amp;"-"&amp;C123&amp;"-"&amp;D123&amp;"-"&amp;E123&amp;"-"&amp;F123&amp;"-"&amp;G123&amp;"-"&amp;AV123</f>
        <v>A-2-0-4-40-15-10</v>
      </c>
      <c r="B123" s="498" t="str">
        <f t="shared" si="21"/>
        <v>A</v>
      </c>
      <c r="C123" s="498" t="str">
        <f t="shared" si="22"/>
        <v>2</v>
      </c>
      <c r="D123" s="498" t="str">
        <f t="shared" si="23"/>
        <v>0</v>
      </c>
      <c r="E123" s="498" t="str">
        <f t="shared" si="24"/>
        <v>4</v>
      </c>
      <c r="F123" s="498" t="str">
        <f t="shared" si="25"/>
        <v>40</v>
      </c>
      <c r="G123" s="498" t="str">
        <f t="shared" si="26"/>
        <v>15</v>
      </c>
      <c r="H123" s="498"/>
      <c r="I123" s="498"/>
      <c r="J123" s="498"/>
      <c r="K123" s="498"/>
      <c r="M123" s="511"/>
      <c r="N123" s="578" t="s">
        <v>33</v>
      </c>
      <c r="O123" s="579"/>
      <c r="P123" s="578" t="s">
        <v>316</v>
      </c>
      <c r="Q123" s="579"/>
      <c r="R123" s="578" t="s">
        <v>314</v>
      </c>
      <c r="S123" s="579"/>
      <c r="T123" s="578" t="s">
        <v>317</v>
      </c>
      <c r="U123" s="579"/>
      <c r="V123" s="578" t="s">
        <v>341</v>
      </c>
      <c r="W123" s="579"/>
      <c r="X123" s="579"/>
      <c r="Y123" s="578" t="s">
        <v>320</v>
      </c>
      <c r="Z123" s="579"/>
      <c r="AA123" s="579"/>
      <c r="AB123" s="578"/>
      <c r="AC123" s="579"/>
      <c r="AD123" s="578"/>
      <c r="AE123" s="579"/>
      <c r="AF123" s="581" t="s">
        <v>206</v>
      </c>
      <c r="AG123" s="579"/>
      <c r="AH123" s="579"/>
      <c r="AI123" s="579"/>
      <c r="AJ123" s="579"/>
      <c r="AK123" s="579"/>
      <c r="AL123" s="579"/>
      <c r="AM123" s="579"/>
      <c r="AN123" s="578" t="s">
        <v>307</v>
      </c>
      <c r="AO123" s="579"/>
      <c r="AP123" s="579"/>
      <c r="AQ123" s="579"/>
      <c r="AR123" s="579"/>
      <c r="AS123" s="578" t="s">
        <v>308</v>
      </c>
      <c r="AT123" s="579"/>
      <c r="AU123" s="579"/>
      <c r="AV123" s="499" t="s">
        <v>84</v>
      </c>
      <c r="AW123" s="580" t="s">
        <v>309</v>
      </c>
      <c r="AX123" s="579"/>
      <c r="AY123" s="579"/>
      <c r="AZ123" s="579"/>
      <c r="BA123" s="579"/>
      <c r="BB123" s="579"/>
      <c r="BC123" s="500">
        <v>21880000</v>
      </c>
      <c r="BD123" s="500">
        <v>392800</v>
      </c>
      <c r="BE123" s="500">
        <v>21487200</v>
      </c>
      <c r="BF123" s="501">
        <v>0</v>
      </c>
      <c r="BG123" s="500">
        <v>392800</v>
      </c>
      <c r="BH123" s="501">
        <v>0</v>
      </c>
      <c r="BI123" s="500">
        <v>392800</v>
      </c>
      <c r="BJ123" s="501">
        <v>0</v>
      </c>
      <c r="BK123" s="500">
        <v>392800</v>
      </c>
      <c r="BL123" s="501">
        <v>0</v>
      </c>
      <c r="BM123" s="500" t="s">
        <v>626</v>
      </c>
      <c r="BN123" s="501" t="s">
        <v>468</v>
      </c>
      <c r="BO123" s="500" t="s">
        <v>468</v>
      </c>
    </row>
    <row r="124" spans="1:67" s="488" customFormat="1" hidden="1">
      <c r="B124" s="491" t="str">
        <f t="shared" si="21"/>
        <v>A</v>
      </c>
      <c r="C124" s="491" t="str">
        <f t="shared" si="22"/>
        <v>2</v>
      </c>
      <c r="D124" s="491" t="str">
        <f t="shared" si="23"/>
        <v>0</v>
      </c>
      <c r="E124" s="491" t="str">
        <f t="shared" si="24"/>
        <v>4</v>
      </c>
      <c r="F124" s="491" t="str">
        <f t="shared" si="25"/>
        <v>41</v>
      </c>
      <c r="G124" s="491">
        <f t="shared" si="26"/>
        <v>0</v>
      </c>
      <c r="H124" s="491"/>
      <c r="I124" s="491"/>
      <c r="J124" s="491"/>
      <c r="K124" s="491"/>
      <c r="M124" s="510"/>
      <c r="N124" s="582" t="s">
        <v>33</v>
      </c>
      <c r="O124" s="583"/>
      <c r="P124" s="582" t="s">
        <v>316</v>
      </c>
      <c r="Q124" s="583"/>
      <c r="R124" s="582" t="s">
        <v>314</v>
      </c>
      <c r="S124" s="583"/>
      <c r="T124" s="582" t="s">
        <v>317</v>
      </c>
      <c r="U124" s="583"/>
      <c r="V124" s="582" t="s">
        <v>343</v>
      </c>
      <c r="W124" s="583"/>
      <c r="X124" s="583"/>
      <c r="Y124" s="582"/>
      <c r="Z124" s="583"/>
      <c r="AA124" s="583"/>
      <c r="AB124" s="582"/>
      <c r="AC124" s="583"/>
      <c r="AD124" s="582"/>
      <c r="AE124" s="583"/>
      <c r="AF124" s="584" t="s">
        <v>108</v>
      </c>
      <c r="AG124" s="583"/>
      <c r="AH124" s="583"/>
      <c r="AI124" s="583"/>
      <c r="AJ124" s="583"/>
      <c r="AK124" s="583"/>
      <c r="AL124" s="583"/>
      <c r="AM124" s="583"/>
      <c r="AN124" s="582" t="s">
        <v>307</v>
      </c>
      <c r="AO124" s="583"/>
      <c r="AP124" s="583"/>
      <c r="AQ124" s="583"/>
      <c r="AR124" s="583"/>
      <c r="AS124" s="582" t="s">
        <v>308</v>
      </c>
      <c r="AT124" s="583"/>
      <c r="AU124" s="583"/>
      <c r="AV124" s="481" t="s">
        <v>84</v>
      </c>
      <c r="AW124" s="585" t="s">
        <v>309</v>
      </c>
      <c r="AX124" s="583"/>
      <c r="AY124" s="583"/>
      <c r="AZ124" s="583"/>
      <c r="BA124" s="583"/>
      <c r="BB124" s="583"/>
      <c r="BC124" s="482">
        <v>32000000</v>
      </c>
      <c r="BD124" s="482">
        <v>18615462</v>
      </c>
      <c r="BE124" s="482">
        <v>13384538</v>
      </c>
      <c r="BF124" s="483">
        <v>0</v>
      </c>
      <c r="BG124" s="482">
        <v>3615462</v>
      </c>
      <c r="BH124" s="482">
        <v>15000000</v>
      </c>
      <c r="BI124" s="482">
        <v>3615462</v>
      </c>
      <c r="BJ124" s="483">
        <v>0</v>
      </c>
      <c r="BK124" s="482">
        <v>3615462</v>
      </c>
      <c r="BL124" s="483">
        <v>0</v>
      </c>
      <c r="BM124" s="483" t="s">
        <v>627</v>
      </c>
      <c r="BN124" s="483" t="s">
        <v>468</v>
      </c>
      <c r="BO124" s="483" t="s">
        <v>468</v>
      </c>
    </row>
    <row r="125" spans="1:67" s="497" customFormat="1" hidden="1">
      <c r="A125" s="497" t="str">
        <f t="shared" ref="A125:A127" si="35">+B125&amp;"-"&amp;C125&amp;"-"&amp;D125&amp;"-"&amp;E125&amp;"-"&amp;F125&amp;"-"&amp;G125&amp;"-"&amp;AV125</f>
        <v>A-2-0-4-41-2-10</v>
      </c>
      <c r="B125" s="498" t="str">
        <f t="shared" si="21"/>
        <v>A</v>
      </c>
      <c r="C125" s="498" t="str">
        <f t="shared" si="22"/>
        <v>2</v>
      </c>
      <c r="D125" s="498" t="str">
        <f t="shared" si="23"/>
        <v>0</v>
      </c>
      <c r="E125" s="498" t="str">
        <f t="shared" si="24"/>
        <v>4</v>
      </c>
      <c r="F125" s="498" t="str">
        <f t="shared" si="25"/>
        <v>41</v>
      </c>
      <c r="G125" s="498" t="str">
        <f t="shared" si="26"/>
        <v>2</v>
      </c>
      <c r="H125" s="498"/>
      <c r="I125" s="498"/>
      <c r="J125" s="498"/>
      <c r="K125" s="498"/>
      <c r="M125" s="511"/>
      <c r="N125" s="578" t="s">
        <v>33</v>
      </c>
      <c r="O125" s="579"/>
      <c r="P125" s="578" t="s">
        <v>316</v>
      </c>
      <c r="Q125" s="579"/>
      <c r="R125" s="578" t="s">
        <v>314</v>
      </c>
      <c r="S125" s="579"/>
      <c r="T125" s="578" t="s">
        <v>317</v>
      </c>
      <c r="U125" s="579"/>
      <c r="V125" s="578" t="s">
        <v>343</v>
      </c>
      <c r="W125" s="579"/>
      <c r="X125" s="579"/>
      <c r="Y125" s="578" t="s">
        <v>316</v>
      </c>
      <c r="Z125" s="579"/>
      <c r="AA125" s="579"/>
      <c r="AB125" s="578"/>
      <c r="AC125" s="579"/>
      <c r="AD125" s="578"/>
      <c r="AE125" s="579"/>
      <c r="AF125" s="581" t="s">
        <v>109</v>
      </c>
      <c r="AG125" s="579"/>
      <c r="AH125" s="579"/>
      <c r="AI125" s="579"/>
      <c r="AJ125" s="579"/>
      <c r="AK125" s="579"/>
      <c r="AL125" s="579"/>
      <c r="AM125" s="579"/>
      <c r="AN125" s="578" t="s">
        <v>307</v>
      </c>
      <c r="AO125" s="579"/>
      <c r="AP125" s="579"/>
      <c r="AQ125" s="579"/>
      <c r="AR125" s="579"/>
      <c r="AS125" s="578" t="s">
        <v>308</v>
      </c>
      <c r="AT125" s="579"/>
      <c r="AU125" s="579"/>
      <c r="AV125" s="499" t="s">
        <v>84</v>
      </c>
      <c r="AW125" s="580" t="s">
        <v>309</v>
      </c>
      <c r="AX125" s="579"/>
      <c r="AY125" s="579"/>
      <c r="AZ125" s="579"/>
      <c r="BA125" s="579"/>
      <c r="BB125" s="579"/>
      <c r="BC125" s="500">
        <v>12000000</v>
      </c>
      <c r="BD125" s="501">
        <v>0</v>
      </c>
      <c r="BE125" s="500">
        <v>12000000</v>
      </c>
      <c r="BF125" s="501">
        <v>0</v>
      </c>
      <c r="BG125" s="501">
        <v>0</v>
      </c>
      <c r="BH125" s="501">
        <v>0</v>
      </c>
      <c r="BI125" s="501">
        <v>0</v>
      </c>
      <c r="BJ125" s="501">
        <v>0</v>
      </c>
      <c r="BK125" s="501">
        <v>0</v>
      </c>
      <c r="BL125" s="501">
        <v>0</v>
      </c>
      <c r="BM125" s="500" t="s">
        <v>468</v>
      </c>
      <c r="BN125" s="501" t="s">
        <v>468</v>
      </c>
      <c r="BO125" s="500" t="s">
        <v>468</v>
      </c>
    </row>
    <row r="126" spans="1:67" s="497" customFormat="1" hidden="1">
      <c r="A126" s="497" t="str">
        <f t="shared" si="35"/>
        <v>A-2-0-4-41-5-10</v>
      </c>
      <c r="B126" s="498" t="str">
        <f t="shared" si="21"/>
        <v>A</v>
      </c>
      <c r="C126" s="498" t="str">
        <f t="shared" si="22"/>
        <v>2</v>
      </c>
      <c r="D126" s="498" t="str">
        <f t="shared" si="23"/>
        <v>0</v>
      </c>
      <c r="E126" s="498" t="str">
        <f t="shared" si="24"/>
        <v>4</v>
      </c>
      <c r="F126" s="498" t="str">
        <f t="shared" si="25"/>
        <v>41</v>
      </c>
      <c r="G126" s="498" t="str">
        <f t="shared" si="26"/>
        <v>5</v>
      </c>
      <c r="H126" s="498"/>
      <c r="I126" s="498"/>
      <c r="J126" s="498"/>
      <c r="K126" s="498"/>
      <c r="M126" s="511"/>
      <c r="N126" s="578" t="s">
        <v>33</v>
      </c>
      <c r="O126" s="579"/>
      <c r="P126" s="578" t="s">
        <v>316</v>
      </c>
      <c r="Q126" s="579"/>
      <c r="R126" s="578" t="s">
        <v>314</v>
      </c>
      <c r="S126" s="579"/>
      <c r="T126" s="578" t="s">
        <v>317</v>
      </c>
      <c r="U126" s="579"/>
      <c r="V126" s="578" t="s">
        <v>343</v>
      </c>
      <c r="W126" s="579"/>
      <c r="X126" s="579"/>
      <c r="Y126" s="578" t="s">
        <v>318</v>
      </c>
      <c r="Z126" s="579"/>
      <c r="AA126" s="579"/>
      <c r="AB126" s="578"/>
      <c r="AC126" s="579"/>
      <c r="AD126" s="578"/>
      <c r="AE126" s="579"/>
      <c r="AF126" s="581" t="s">
        <v>110</v>
      </c>
      <c r="AG126" s="579"/>
      <c r="AH126" s="579"/>
      <c r="AI126" s="579"/>
      <c r="AJ126" s="579"/>
      <c r="AK126" s="579"/>
      <c r="AL126" s="579"/>
      <c r="AM126" s="579"/>
      <c r="AN126" s="578" t="s">
        <v>307</v>
      </c>
      <c r="AO126" s="579"/>
      <c r="AP126" s="579"/>
      <c r="AQ126" s="579"/>
      <c r="AR126" s="579"/>
      <c r="AS126" s="578" t="s">
        <v>308</v>
      </c>
      <c r="AT126" s="579"/>
      <c r="AU126" s="579"/>
      <c r="AV126" s="499" t="s">
        <v>84</v>
      </c>
      <c r="AW126" s="580" t="s">
        <v>309</v>
      </c>
      <c r="AX126" s="579"/>
      <c r="AY126" s="579"/>
      <c r="AZ126" s="579"/>
      <c r="BA126" s="579"/>
      <c r="BB126" s="579"/>
      <c r="BC126" s="500">
        <v>5000000</v>
      </c>
      <c r="BD126" s="500">
        <v>3615462</v>
      </c>
      <c r="BE126" s="500">
        <v>1384538</v>
      </c>
      <c r="BF126" s="501">
        <v>0</v>
      </c>
      <c r="BG126" s="500">
        <v>3615462</v>
      </c>
      <c r="BH126" s="501">
        <v>0</v>
      </c>
      <c r="BI126" s="500">
        <v>3615462</v>
      </c>
      <c r="BJ126" s="501">
        <v>0</v>
      </c>
      <c r="BK126" s="500">
        <v>3615462</v>
      </c>
      <c r="BL126" s="501">
        <v>0</v>
      </c>
      <c r="BM126" s="500" t="s">
        <v>627</v>
      </c>
      <c r="BN126" s="501" t="s">
        <v>468</v>
      </c>
      <c r="BO126" s="500" t="s">
        <v>468</v>
      </c>
    </row>
    <row r="127" spans="1:67" s="497" customFormat="1" hidden="1">
      <c r="A127" s="497" t="str">
        <f t="shared" si="35"/>
        <v>A-2-0-4-41-13-10</v>
      </c>
      <c r="B127" s="498" t="str">
        <f t="shared" si="21"/>
        <v>A</v>
      </c>
      <c r="C127" s="498" t="str">
        <f t="shared" si="22"/>
        <v>2</v>
      </c>
      <c r="D127" s="498" t="str">
        <f t="shared" si="23"/>
        <v>0</v>
      </c>
      <c r="E127" s="498" t="str">
        <f t="shared" si="24"/>
        <v>4</v>
      </c>
      <c r="F127" s="498" t="str">
        <f t="shared" si="25"/>
        <v>41</v>
      </c>
      <c r="G127" s="498" t="str">
        <f t="shared" si="26"/>
        <v>13</v>
      </c>
      <c r="H127" s="498"/>
      <c r="I127" s="498"/>
      <c r="J127" s="498"/>
      <c r="K127" s="498"/>
      <c r="M127" s="511"/>
      <c r="N127" s="578" t="s">
        <v>33</v>
      </c>
      <c r="O127" s="579"/>
      <c r="P127" s="578" t="s">
        <v>316</v>
      </c>
      <c r="Q127" s="579"/>
      <c r="R127" s="578" t="s">
        <v>314</v>
      </c>
      <c r="S127" s="579"/>
      <c r="T127" s="578" t="s">
        <v>317</v>
      </c>
      <c r="U127" s="579"/>
      <c r="V127" s="578" t="s">
        <v>343</v>
      </c>
      <c r="W127" s="579"/>
      <c r="X127" s="579"/>
      <c r="Y127" s="578" t="s">
        <v>337</v>
      </c>
      <c r="Z127" s="579"/>
      <c r="AA127" s="579"/>
      <c r="AB127" s="578"/>
      <c r="AC127" s="579"/>
      <c r="AD127" s="578"/>
      <c r="AE127" s="579"/>
      <c r="AF127" s="581" t="s">
        <v>108</v>
      </c>
      <c r="AG127" s="579"/>
      <c r="AH127" s="579"/>
      <c r="AI127" s="579"/>
      <c r="AJ127" s="579"/>
      <c r="AK127" s="579"/>
      <c r="AL127" s="579"/>
      <c r="AM127" s="579"/>
      <c r="AN127" s="578" t="s">
        <v>307</v>
      </c>
      <c r="AO127" s="579"/>
      <c r="AP127" s="579"/>
      <c r="AQ127" s="579"/>
      <c r="AR127" s="579"/>
      <c r="AS127" s="578" t="s">
        <v>308</v>
      </c>
      <c r="AT127" s="579"/>
      <c r="AU127" s="579"/>
      <c r="AV127" s="499" t="s">
        <v>84</v>
      </c>
      <c r="AW127" s="580" t="s">
        <v>309</v>
      </c>
      <c r="AX127" s="579"/>
      <c r="AY127" s="579"/>
      <c r="AZ127" s="579"/>
      <c r="BA127" s="579"/>
      <c r="BB127" s="579"/>
      <c r="BC127" s="500">
        <v>15000000</v>
      </c>
      <c r="BD127" s="500">
        <v>15000000</v>
      </c>
      <c r="BE127" s="501">
        <v>0</v>
      </c>
      <c r="BF127" s="501">
        <v>0</v>
      </c>
      <c r="BG127" s="501">
        <v>0</v>
      </c>
      <c r="BH127" s="500">
        <v>15000000</v>
      </c>
      <c r="BI127" s="501">
        <v>0</v>
      </c>
      <c r="BJ127" s="501">
        <v>0</v>
      </c>
      <c r="BK127" s="501">
        <v>0</v>
      </c>
      <c r="BL127" s="501">
        <v>0</v>
      </c>
      <c r="BM127" s="500" t="s">
        <v>468</v>
      </c>
      <c r="BN127" s="501" t="s">
        <v>468</v>
      </c>
      <c r="BO127" s="500" t="s">
        <v>468</v>
      </c>
    </row>
    <row r="128" spans="1:67" s="493" customFormat="1" hidden="1">
      <c r="B128" s="494"/>
      <c r="C128" s="494"/>
      <c r="D128" s="494"/>
      <c r="E128" s="494"/>
      <c r="F128" s="494"/>
      <c r="G128" s="494"/>
      <c r="H128" s="494"/>
      <c r="I128" s="494"/>
      <c r="J128" s="494"/>
      <c r="K128" s="494"/>
      <c r="M128" s="538"/>
      <c r="N128" s="593" t="s">
        <v>33</v>
      </c>
      <c r="O128" s="594"/>
      <c r="P128" s="593" t="s">
        <v>323</v>
      </c>
      <c r="Q128" s="594"/>
      <c r="R128" s="593"/>
      <c r="S128" s="594"/>
      <c r="T128" s="593"/>
      <c r="U128" s="594"/>
      <c r="V128" s="593"/>
      <c r="W128" s="594"/>
      <c r="X128" s="594"/>
      <c r="Y128" s="593"/>
      <c r="Z128" s="594"/>
      <c r="AA128" s="594"/>
      <c r="AB128" s="593"/>
      <c r="AC128" s="594"/>
      <c r="AD128" s="593"/>
      <c r="AE128" s="594"/>
      <c r="AF128" s="596" t="s">
        <v>26</v>
      </c>
      <c r="AG128" s="594"/>
      <c r="AH128" s="594"/>
      <c r="AI128" s="594"/>
      <c r="AJ128" s="594"/>
      <c r="AK128" s="594"/>
      <c r="AL128" s="594"/>
      <c r="AM128" s="594"/>
      <c r="AN128" s="593" t="s">
        <v>307</v>
      </c>
      <c r="AO128" s="594"/>
      <c r="AP128" s="594"/>
      <c r="AQ128" s="594"/>
      <c r="AR128" s="594"/>
      <c r="AS128" s="593" t="s">
        <v>308</v>
      </c>
      <c r="AT128" s="594"/>
      <c r="AU128" s="594"/>
      <c r="AV128" s="522" t="s">
        <v>84</v>
      </c>
      <c r="AW128" s="595" t="s">
        <v>309</v>
      </c>
      <c r="AX128" s="594"/>
      <c r="AY128" s="594"/>
      <c r="AZ128" s="594"/>
      <c r="BA128" s="594"/>
      <c r="BB128" s="594"/>
      <c r="BC128" s="521">
        <v>202904200000</v>
      </c>
      <c r="BD128" s="523">
        <v>202231500000</v>
      </c>
      <c r="BE128" s="521">
        <v>672700000</v>
      </c>
      <c r="BF128" s="523">
        <v>0</v>
      </c>
      <c r="BG128" s="521">
        <v>188379635475</v>
      </c>
      <c r="BH128" s="521">
        <v>13851864525</v>
      </c>
      <c r="BI128" s="521">
        <v>74444456036</v>
      </c>
      <c r="BJ128" s="521">
        <v>113935179439</v>
      </c>
      <c r="BK128" s="521">
        <v>74392476990</v>
      </c>
      <c r="BL128" s="521">
        <v>51979046</v>
      </c>
      <c r="BM128" s="521" t="s">
        <v>628</v>
      </c>
      <c r="BN128" s="521" t="s">
        <v>468</v>
      </c>
      <c r="BO128" s="521" t="s">
        <v>629</v>
      </c>
    </row>
    <row r="129" spans="1:67" s="493" customFormat="1" hidden="1">
      <c r="B129" s="494"/>
      <c r="C129" s="494"/>
      <c r="D129" s="494"/>
      <c r="E129" s="494"/>
      <c r="F129" s="494"/>
      <c r="G129" s="494"/>
      <c r="H129" s="494"/>
      <c r="I129" s="494"/>
      <c r="J129" s="494"/>
      <c r="K129" s="494"/>
      <c r="M129" s="538"/>
      <c r="N129" s="593" t="s">
        <v>33</v>
      </c>
      <c r="O129" s="594"/>
      <c r="P129" s="593" t="s">
        <v>323</v>
      </c>
      <c r="Q129" s="594"/>
      <c r="R129" s="593"/>
      <c r="S129" s="594"/>
      <c r="T129" s="593"/>
      <c r="U129" s="594"/>
      <c r="V129" s="593"/>
      <c r="W129" s="594"/>
      <c r="X129" s="594"/>
      <c r="Y129" s="593"/>
      <c r="Z129" s="594"/>
      <c r="AA129" s="594"/>
      <c r="AB129" s="593"/>
      <c r="AC129" s="594"/>
      <c r="AD129" s="593"/>
      <c r="AE129" s="594"/>
      <c r="AF129" s="596" t="s">
        <v>26</v>
      </c>
      <c r="AG129" s="594"/>
      <c r="AH129" s="594"/>
      <c r="AI129" s="594"/>
      <c r="AJ129" s="594"/>
      <c r="AK129" s="594"/>
      <c r="AL129" s="594"/>
      <c r="AM129" s="594"/>
      <c r="AN129" s="593" t="s">
        <v>307</v>
      </c>
      <c r="AO129" s="594"/>
      <c r="AP129" s="594"/>
      <c r="AQ129" s="594"/>
      <c r="AR129" s="594"/>
      <c r="AS129" s="593" t="s">
        <v>310</v>
      </c>
      <c r="AT129" s="594"/>
      <c r="AU129" s="594"/>
      <c r="AV129" s="522" t="s">
        <v>99</v>
      </c>
      <c r="AW129" s="595" t="s">
        <v>311</v>
      </c>
      <c r="AX129" s="594"/>
      <c r="AY129" s="594"/>
      <c r="AZ129" s="594"/>
      <c r="BA129" s="594"/>
      <c r="BB129" s="594"/>
      <c r="BC129" s="521">
        <v>519000000</v>
      </c>
      <c r="BD129" s="523">
        <v>0</v>
      </c>
      <c r="BE129" s="521">
        <v>519000000</v>
      </c>
      <c r="BF129" s="523">
        <v>0</v>
      </c>
      <c r="BG129" s="521">
        <v>0</v>
      </c>
      <c r="BH129" s="521">
        <v>0</v>
      </c>
      <c r="BI129" s="521">
        <v>0</v>
      </c>
      <c r="BJ129" s="521">
        <v>0</v>
      </c>
      <c r="BK129" s="521">
        <v>0</v>
      </c>
      <c r="BL129" s="521">
        <v>0</v>
      </c>
      <c r="BM129" s="521" t="s">
        <v>468</v>
      </c>
      <c r="BN129" s="521" t="s">
        <v>468</v>
      </c>
      <c r="BO129" s="521" t="s">
        <v>468</v>
      </c>
    </row>
    <row r="130" spans="1:67" s="493" customFormat="1" hidden="1">
      <c r="B130" s="494"/>
      <c r="C130" s="494"/>
      <c r="D130" s="494"/>
      <c r="E130" s="494"/>
      <c r="F130" s="494"/>
      <c r="G130" s="494"/>
      <c r="H130" s="494"/>
      <c r="I130" s="494"/>
      <c r="J130" s="494"/>
      <c r="K130" s="494"/>
      <c r="M130" s="538"/>
      <c r="N130" s="593" t="s">
        <v>33</v>
      </c>
      <c r="O130" s="594"/>
      <c r="P130" s="593" t="s">
        <v>323</v>
      </c>
      <c r="Q130" s="594"/>
      <c r="R130" s="593"/>
      <c r="S130" s="594"/>
      <c r="T130" s="593"/>
      <c r="U130" s="594"/>
      <c r="V130" s="593"/>
      <c r="W130" s="594"/>
      <c r="X130" s="594"/>
      <c r="Y130" s="593"/>
      <c r="Z130" s="594"/>
      <c r="AA130" s="594"/>
      <c r="AB130" s="593"/>
      <c r="AC130" s="594"/>
      <c r="AD130" s="593"/>
      <c r="AE130" s="594"/>
      <c r="AF130" s="596" t="s">
        <v>26</v>
      </c>
      <c r="AG130" s="594"/>
      <c r="AH130" s="594"/>
      <c r="AI130" s="594"/>
      <c r="AJ130" s="594"/>
      <c r="AK130" s="594"/>
      <c r="AL130" s="594"/>
      <c r="AM130" s="594"/>
      <c r="AN130" s="593" t="s">
        <v>307</v>
      </c>
      <c r="AO130" s="594"/>
      <c r="AP130" s="594"/>
      <c r="AQ130" s="594"/>
      <c r="AR130" s="594"/>
      <c r="AS130" s="593" t="s">
        <v>310</v>
      </c>
      <c r="AT130" s="594"/>
      <c r="AU130" s="594"/>
      <c r="AV130" s="522" t="s">
        <v>42</v>
      </c>
      <c r="AW130" s="595" t="s">
        <v>312</v>
      </c>
      <c r="AX130" s="594"/>
      <c r="AY130" s="594"/>
      <c r="AZ130" s="594"/>
      <c r="BA130" s="594"/>
      <c r="BB130" s="594"/>
      <c r="BC130" s="521">
        <v>66513900000</v>
      </c>
      <c r="BD130" s="523">
        <v>20060985926</v>
      </c>
      <c r="BE130" s="521">
        <v>46452914074</v>
      </c>
      <c r="BF130" s="523">
        <v>0</v>
      </c>
      <c r="BG130" s="521">
        <v>13814101827</v>
      </c>
      <c r="BH130" s="521">
        <v>6246884099</v>
      </c>
      <c r="BI130" s="521">
        <v>9154415327</v>
      </c>
      <c r="BJ130" s="521">
        <v>4659686500</v>
      </c>
      <c r="BK130" s="521">
        <v>9113877258</v>
      </c>
      <c r="BL130" s="521">
        <v>40538069</v>
      </c>
      <c r="BM130" s="521" t="s">
        <v>486</v>
      </c>
      <c r="BN130" s="521" t="s">
        <v>468</v>
      </c>
      <c r="BO130" s="521" t="s">
        <v>468</v>
      </c>
    </row>
    <row r="131" spans="1:67" s="488" customFormat="1" hidden="1"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M131" s="510"/>
      <c r="N131" s="582" t="s">
        <v>33</v>
      </c>
      <c r="O131" s="583"/>
      <c r="P131" s="582" t="s">
        <v>323</v>
      </c>
      <c r="Q131" s="583"/>
      <c r="R131" s="582" t="s">
        <v>316</v>
      </c>
      <c r="S131" s="583"/>
      <c r="T131" s="582"/>
      <c r="U131" s="583"/>
      <c r="V131" s="582"/>
      <c r="W131" s="583"/>
      <c r="X131" s="583"/>
      <c r="Y131" s="582"/>
      <c r="Z131" s="583"/>
      <c r="AA131" s="583"/>
      <c r="AB131" s="582"/>
      <c r="AC131" s="583"/>
      <c r="AD131" s="582"/>
      <c r="AE131" s="583"/>
      <c r="AF131" s="584" t="s">
        <v>344</v>
      </c>
      <c r="AG131" s="583"/>
      <c r="AH131" s="583"/>
      <c r="AI131" s="583"/>
      <c r="AJ131" s="583"/>
      <c r="AK131" s="583"/>
      <c r="AL131" s="583"/>
      <c r="AM131" s="583"/>
      <c r="AN131" s="582" t="s">
        <v>307</v>
      </c>
      <c r="AO131" s="583"/>
      <c r="AP131" s="583"/>
      <c r="AQ131" s="583"/>
      <c r="AR131" s="583"/>
      <c r="AS131" s="582" t="s">
        <v>310</v>
      </c>
      <c r="AT131" s="583"/>
      <c r="AU131" s="583"/>
      <c r="AV131" s="481" t="s">
        <v>99</v>
      </c>
      <c r="AW131" s="585" t="s">
        <v>311</v>
      </c>
      <c r="AX131" s="583"/>
      <c r="AY131" s="583"/>
      <c r="AZ131" s="583"/>
      <c r="BA131" s="583"/>
      <c r="BB131" s="583"/>
      <c r="BC131" s="482">
        <v>519000000</v>
      </c>
      <c r="BD131" s="483">
        <v>0</v>
      </c>
      <c r="BE131" s="482">
        <v>519000000</v>
      </c>
      <c r="BF131" s="483">
        <v>0</v>
      </c>
      <c r="BG131" s="483">
        <v>0</v>
      </c>
      <c r="BH131" s="483">
        <v>0</v>
      </c>
      <c r="BI131" s="483">
        <v>0</v>
      </c>
      <c r="BJ131" s="483">
        <v>0</v>
      </c>
      <c r="BK131" s="483">
        <v>0</v>
      </c>
      <c r="BL131" s="483">
        <v>0</v>
      </c>
      <c r="BM131" s="483" t="s">
        <v>468</v>
      </c>
      <c r="BN131" s="483" t="s">
        <v>468</v>
      </c>
      <c r="BO131" s="483" t="s">
        <v>468</v>
      </c>
    </row>
    <row r="132" spans="1:67" s="488" customFormat="1" hidden="1"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M132" s="510"/>
      <c r="N132" s="582" t="s">
        <v>33</v>
      </c>
      <c r="O132" s="583"/>
      <c r="P132" s="582" t="s">
        <v>323</v>
      </c>
      <c r="Q132" s="583"/>
      <c r="R132" s="582" t="s">
        <v>316</v>
      </c>
      <c r="S132" s="583"/>
      <c r="T132" s="582" t="s">
        <v>313</v>
      </c>
      <c r="U132" s="583"/>
      <c r="V132" s="582"/>
      <c r="W132" s="583"/>
      <c r="X132" s="583"/>
      <c r="Y132" s="582"/>
      <c r="Z132" s="583"/>
      <c r="AA132" s="583"/>
      <c r="AB132" s="582"/>
      <c r="AC132" s="583"/>
      <c r="AD132" s="582"/>
      <c r="AE132" s="583"/>
      <c r="AF132" s="584" t="s">
        <v>345</v>
      </c>
      <c r="AG132" s="583"/>
      <c r="AH132" s="583"/>
      <c r="AI132" s="583"/>
      <c r="AJ132" s="583"/>
      <c r="AK132" s="583"/>
      <c r="AL132" s="583"/>
      <c r="AM132" s="583"/>
      <c r="AN132" s="582" t="s">
        <v>307</v>
      </c>
      <c r="AO132" s="583"/>
      <c r="AP132" s="583"/>
      <c r="AQ132" s="583"/>
      <c r="AR132" s="583"/>
      <c r="AS132" s="582" t="s">
        <v>310</v>
      </c>
      <c r="AT132" s="583"/>
      <c r="AU132" s="583"/>
      <c r="AV132" s="481" t="s">
        <v>99</v>
      </c>
      <c r="AW132" s="585" t="s">
        <v>311</v>
      </c>
      <c r="AX132" s="583"/>
      <c r="AY132" s="583"/>
      <c r="AZ132" s="583"/>
      <c r="BA132" s="583"/>
      <c r="BB132" s="583"/>
      <c r="BC132" s="482">
        <v>519000000</v>
      </c>
      <c r="BD132" s="483">
        <v>0</v>
      </c>
      <c r="BE132" s="482">
        <v>519000000</v>
      </c>
      <c r="BF132" s="483">
        <v>0</v>
      </c>
      <c r="BG132" s="483">
        <v>0</v>
      </c>
      <c r="BH132" s="483">
        <v>0</v>
      </c>
      <c r="BI132" s="483">
        <v>0</v>
      </c>
      <c r="BJ132" s="483">
        <v>0</v>
      </c>
      <c r="BK132" s="483">
        <v>0</v>
      </c>
      <c r="BL132" s="483">
        <v>0</v>
      </c>
      <c r="BM132" s="483" t="s">
        <v>468</v>
      </c>
      <c r="BN132" s="483" t="s">
        <v>468</v>
      </c>
      <c r="BO132" s="483" t="s">
        <v>468</v>
      </c>
    </row>
    <row r="133" spans="1:67" s="497" customFormat="1" hidden="1">
      <c r="A133" s="497" t="str">
        <f>+B133&amp;"-"&amp;C133&amp;"-"&amp;D133&amp;"-"&amp;E133&amp;"-"&amp;F133&amp;"-"&amp;G133&amp;"-"&amp;AV133</f>
        <v>A-3-2-1-1-0-11</v>
      </c>
      <c r="B133" s="498" t="str">
        <f t="shared" si="21"/>
        <v>A</v>
      </c>
      <c r="C133" s="498" t="str">
        <f t="shared" si="22"/>
        <v>3</v>
      </c>
      <c r="D133" s="498" t="str">
        <f t="shared" si="23"/>
        <v>2</v>
      </c>
      <c r="E133" s="498" t="str">
        <f t="shared" si="24"/>
        <v>1</v>
      </c>
      <c r="F133" s="498" t="str">
        <f t="shared" si="25"/>
        <v>1</v>
      </c>
      <c r="G133" s="498">
        <f t="shared" si="26"/>
        <v>0</v>
      </c>
      <c r="H133" s="498"/>
      <c r="I133" s="498"/>
      <c r="J133" s="498"/>
      <c r="K133" s="498"/>
      <c r="M133" s="511"/>
      <c r="N133" s="578" t="s">
        <v>33</v>
      </c>
      <c r="O133" s="579"/>
      <c r="P133" s="578" t="s">
        <v>323</v>
      </c>
      <c r="Q133" s="579"/>
      <c r="R133" s="578" t="s">
        <v>316</v>
      </c>
      <c r="S133" s="579"/>
      <c r="T133" s="578" t="s">
        <v>313</v>
      </c>
      <c r="U133" s="579"/>
      <c r="V133" s="578" t="s">
        <v>313</v>
      </c>
      <c r="W133" s="579"/>
      <c r="X133" s="579"/>
      <c r="Y133" s="578"/>
      <c r="Z133" s="579"/>
      <c r="AA133" s="579"/>
      <c r="AB133" s="578"/>
      <c r="AC133" s="579"/>
      <c r="AD133" s="578"/>
      <c r="AE133" s="579"/>
      <c r="AF133" s="581" t="s">
        <v>111</v>
      </c>
      <c r="AG133" s="579"/>
      <c r="AH133" s="579"/>
      <c r="AI133" s="579"/>
      <c r="AJ133" s="579"/>
      <c r="AK133" s="579"/>
      <c r="AL133" s="579"/>
      <c r="AM133" s="579"/>
      <c r="AN133" s="578" t="s">
        <v>307</v>
      </c>
      <c r="AO133" s="579"/>
      <c r="AP133" s="579"/>
      <c r="AQ133" s="579"/>
      <c r="AR133" s="579"/>
      <c r="AS133" s="578" t="s">
        <v>310</v>
      </c>
      <c r="AT133" s="579"/>
      <c r="AU133" s="579"/>
      <c r="AV133" s="499" t="s">
        <v>99</v>
      </c>
      <c r="AW133" s="580" t="s">
        <v>311</v>
      </c>
      <c r="AX133" s="579"/>
      <c r="AY133" s="579"/>
      <c r="AZ133" s="579"/>
      <c r="BA133" s="579"/>
      <c r="BB133" s="579"/>
      <c r="BC133" s="500">
        <v>519000000</v>
      </c>
      <c r="BD133" s="501">
        <v>0</v>
      </c>
      <c r="BE133" s="500">
        <v>519000000</v>
      </c>
      <c r="BF133" s="501">
        <v>0</v>
      </c>
      <c r="BG133" s="501">
        <v>0</v>
      </c>
      <c r="BH133" s="501">
        <v>0</v>
      </c>
      <c r="BI133" s="501">
        <v>0</v>
      </c>
      <c r="BJ133" s="501">
        <v>0</v>
      </c>
      <c r="BK133" s="501">
        <v>0</v>
      </c>
      <c r="BL133" s="501">
        <v>0</v>
      </c>
      <c r="BM133" s="500" t="s">
        <v>468</v>
      </c>
      <c r="BN133" s="501" t="s">
        <v>468</v>
      </c>
      <c r="BO133" s="500" t="s">
        <v>468</v>
      </c>
    </row>
    <row r="134" spans="1:67" s="488" customFormat="1" ht="14.45" hidden="1" customHeight="1"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M134" s="510"/>
      <c r="N134" s="582" t="s">
        <v>33</v>
      </c>
      <c r="O134" s="583"/>
      <c r="P134" s="582" t="s">
        <v>323</v>
      </c>
      <c r="Q134" s="583"/>
      <c r="R134" s="582" t="s">
        <v>318</v>
      </c>
      <c r="S134" s="583"/>
      <c r="T134" s="582"/>
      <c r="U134" s="583"/>
      <c r="V134" s="582"/>
      <c r="W134" s="583"/>
      <c r="X134" s="583"/>
      <c r="Y134" s="582"/>
      <c r="Z134" s="583"/>
      <c r="AA134" s="583"/>
      <c r="AB134" s="582"/>
      <c r="AC134" s="583"/>
      <c r="AD134" s="582"/>
      <c r="AE134" s="583"/>
      <c r="AF134" s="584" t="s">
        <v>346</v>
      </c>
      <c r="AG134" s="583"/>
      <c r="AH134" s="583"/>
      <c r="AI134" s="583"/>
      <c r="AJ134" s="583"/>
      <c r="AK134" s="583"/>
      <c r="AL134" s="583"/>
      <c r="AM134" s="583"/>
      <c r="AN134" s="582" t="s">
        <v>307</v>
      </c>
      <c r="AO134" s="583"/>
      <c r="AP134" s="583"/>
      <c r="AQ134" s="583"/>
      <c r="AR134" s="583"/>
      <c r="AS134" s="582" t="s">
        <v>308</v>
      </c>
      <c r="AT134" s="583"/>
      <c r="AU134" s="583"/>
      <c r="AV134" s="481" t="s">
        <v>84</v>
      </c>
      <c r="AW134" s="585" t="s">
        <v>309</v>
      </c>
      <c r="AX134" s="583"/>
      <c r="AY134" s="583"/>
      <c r="AZ134" s="583"/>
      <c r="BA134" s="583"/>
      <c r="BB134" s="583"/>
      <c r="BC134" s="482">
        <v>186200000</v>
      </c>
      <c r="BD134" s="483">
        <v>0</v>
      </c>
      <c r="BE134" s="482">
        <v>186200000</v>
      </c>
      <c r="BF134" s="483">
        <v>0</v>
      </c>
      <c r="BG134" s="483">
        <v>0</v>
      </c>
      <c r="BH134" s="483">
        <v>0</v>
      </c>
      <c r="BI134" s="483">
        <v>0</v>
      </c>
      <c r="BJ134" s="483">
        <v>0</v>
      </c>
      <c r="BK134" s="483">
        <v>0</v>
      </c>
      <c r="BL134" s="483">
        <v>0</v>
      </c>
      <c r="BM134" s="483" t="s">
        <v>468</v>
      </c>
      <c r="BN134" s="483" t="s">
        <v>468</v>
      </c>
      <c r="BO134" s="483" t="s">
        <v>468</v>
      </c>
    </row>
    <row r="135" spans="1:67" s="488" customFormat="1" ht="14.45" hidden="1" customHeight="1"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M135" s="510"/>
      <c r="N135" s="582" t="s">
        <v>33</v>
      </c>
      <c r="O135" s="583"/>
      <c r="P135" s="582" t="s">
        <v>323</v>
      </c>
      <c r="Q135" s="583"/>
      <c r="R135" s="582" t="s">
        <v>318</v>
      </c>
      <c r="S135" s="583"/>
      <c r="T135" s="582" t="s">
        <v>323</v>
      </c>
      <c r="U135" s="583"/>
      <c r="V135" s="582"/>
      <c r="W135" s="583"/>
      <c r="X135" s="583"/>
      <c r="Y135" s="582"/>
      <c r="Z135" s="583"/>
      <c r="AA135" s="583"/>
      <c r="AB135" s="582"/>
      <c r="AC135" s="583"/>
      <c r="AD135" s="582"/>
      <c r="AE135" s="583"/>
      <c r="AF135" s="584" t="s">
        <v>347</v>
      </c>
      <c r="AG135" s="583"/>
      <c r="AH135" s="583"/>
      <c r="AI135" s="583"/>
      <c r="AJ135" s="583"/>
      <c r="AK135" s="583"/>
      <c r="AL135" s="583"/>
      <c r="AM135" s="583"/>
      <c r="AN135" s="582" t="s">
        <v>307</v>
      </c>
      <c r="AO135" s="583"/>
      <c r="AP135" s="583"/>
      <c r="AQ135" s="583"/>
      <c r="AR135" s="583"/>
      <c r="AS135" s="582" t="s">
        <v>308</v>
      </c>
      <c r="AT135" s="583"/>
      <c r="AU135" s="583"/>
      <c r="AV135" s="481" t="s">
        <v>84</v>
      </c>
      <c r="AW135" s="585" t="s">
        <v>309</v>
      </c>
      <c r="AX135" s="583"/>
      <c r="AY135" s="583"/>
      <c r="AZ135" s="583"/>
      <c r="BA135" s="583"/>
      <c r="BB135" s="583"/>
      <c r="BC135" s="482">
        <v>186200000</v>
      </c>
      <c r="BD135" s="483">
        <v>0</v>
      </c>
      <c r="BE135" s="482">
        <v>186200000</v>
      </c>
      <c r="BF135" s="483">
        <v>0</v>
      </c>
      <c r="BG135" s="483">
        <v>0</v>
      </c>
      <c r="BH135" s="483">
        <v>0</v>
      </c>
      <c r="BI135" s="483">
        <v>0</v>
      </c>
      <c r="BJ135" s="483">
        <v>0</v>
      </c>
      <c r="BK135" s="483">
        <v>0</v>
      </c>
      <c r="BL135" s="483">
        <v>0</v>
      </c>
      <c r="BM135" s="483" t="s">
        <v>468</v>
      </c>
      <c r="BN135" s="483" t="s">
        <v>468</v>
      </c>
      <c r="BO135" s="483" t="s">
        <v>468</v>
      </c>
    </row>
    <row r="136" spans="1:67" s="497" customFormat="1" hidden="1">
      <c r="A136" s="497" t="str">
        <f t="shared" ref="A136" si="36">+B136&amp;"-"&amp;C136&amp;"-"&amp;D136&amp;"-"&amp;E136&amp;"-"&amp;F136&amp;"-"&amp;G136&amp;"-"&amp;AV136</f>
        <v>A-3-5-3-44-0-10</v>
      </c>
      <c r="B136" s="498" t="str">
        <f t="shared" si="21"/>
        <v>A</v>
      </c>
      <c r="C136" s="498" t="str">
        <f t="shared" si="22"/>
        <v>3</v>
      </c>
      <c r="D136" s="498" t="str">
        <f t="shared" si="23"/>
        <v>5</v>
      </c>
      <c r="E136" s="498" t="str">
        <f t="shared" si="24"/>
        <v>3</v>
      </c>
      <c r="F136" s="498" t="str">
        <f t="shared" si="25"/>
        <v>44</v>
      </c>
      <c r="G136" s="498">
        <f t="shared" si="26"/>
        <v>0</v>
      </c>
      <c r="H136" s="498"/>
      <c r="I136" s="498"/>
      <c r="J136" s="498"/>
      <c r="K136" s="498"/>
      <c r="M136" s="511"/>
      <c r="N136" s="578" t="s">
        <v>33</v>
      </c>
      <c r="O136" s="579"/>
      <c r="P136" s="578" t="s">
        <v>323</v>
      </c>
      <c r="Q136" s="579"/>
      <c r="R136" s="578" t="s">
        <v>318</v>
      </c>
      <c r="S136" s="579"/>
      <c r="T136" s="578" t="s">
        <v>323</v>
      </c>
      <c r="U136" s="579"/>
      <c r="V136" s="578" t="s">
        <v>348</v>
      </c>
      <c r="W136" s="579"/>
      <c r="X136" s="579"/>
      <c r="Y136" s="578"/>
      <c r="Z136" s="579"/>
      <c r="AA136" s="579"/>
      <c r="AB136" s="578"/>
      <c r="AC136" s="579"/>
      <c r="AD136" s="578"/>
      <c r="AE136" s="579"/>
      <c r="AF136" s="581" t="s">
        <v>112</v>
      </c>
      <c r="AG136" s="579"/>
      <c r="AH136" s="579"/>
      <c r="AI136" s="579"/>
      <c r="AJ136" s="579"/>
      <c r="AK136" s="579"/>
      <c r="AL136" s="579"/>
      <c r="AM136" s="579"/>
      <c r="AN136" s="578" t="s">
        <v>307</v>
      </c>
      <c r="AO136" s="579"/>
      <c r="AP136" s="579"/>
      <c r="AQ136" s="579"/>
      <c r="AR136" s="579"/>
      <c r="AS136" s="578" t="s">
        <v>308</v>
      </c>
      <c r="AT136" s="579"/>
      <c r="AU136" s="579"/>
      <c r="AV136" s="499" t="s">
        <v>84</v>
      </c>
      <c r="AW136" s="580" t="s">
        <v>309</v>
      </c>
      <c r="AX136" s="579"/>
      <c r="AY136" s="579"/>
      <c r="AZ136" s="579"/>
      <c r="BA136" s="579"/>
      <c r="BB136" s="579"/>
      <c r="BC136" s="500">
        <v>186200000</v>
      </c>
      <c r="BD136" s="501">
        <v>0</v>
      </c>
      <c r="BE136" s="500">
        <v>186200000</v>
      </c>
      <c r="BF136" s="501">
        <v>0</v>
      </c>
      <c r="BG136" s="501">
        <v>0</v>
      </c>
      <c r="BH136" s="501">
        <v>0</v>
      </c>
      <c r="BI136" s="501">
        <v>0</v>
      </c>
      <c r="BJ136" s="501">
        <v>0</v>
      </c>
      <c r="BK136" s="501">
        <v>0</v>
      </c>
      <c r="BL136" s="501">
        <v>0</v>
      </c>
      <c r="BM136" s="500" t="s">
        <v>468</v>
      </c>
      <c r="BN136" s="501" t="s">
        <v>468</v>
      </c>
      <c r="BO136" s="500" t="s">
        <v>468</v>
      </c>
    </row>
    <row r="137" spans="1:67" s="488" customFormat="1" hidden="1"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M137" s="510"/>
      <c r="N137" s="582" t="s">
        <v>33</v>
      </c>
      <c r="O137" s="583"/>
      <c r="P137" s="582" t="s">
        <v>323</v>
      </c>
      <c r="Q137" s="583"/>
      <c r="R137" s="582" t="s">
        <v>326</v>
      </c>
      <c r="S137" s="583"/>
      <c r="T137" s="582"/>
      <c r="U137" s="583"/>
      <c r="V137" s="582"/>
      <c r="W137" s="583"/>
      <c r="X137" s="583"/>
      <c r="Y137" s="582"/>
      <c r="Z137" s="583"/>
      <c r="AA137" s="583"/>
      <c r="AB137" s="582"/>
      <c r="AC137" s="583"/>
      <c r="AD137" s="582"/>
      <c r="AE137" s="583"/>
      <c r="AF137" s="584" t="s">
        <v>349</v>
      </c>
      <c r="AG137" s="583"/>
      <c r="AH137" s="583"/>
      <c r="AI137" s="583"/>
      <c r="AJ137" s="583"/>
      <c r="AK137" s="583"/>
      <c r="AL137" s="583"/>
      <c r="AM137" s="583"/>
      <c r="AN137" s="582" t="s">
        <v>307</v>
      </c>
      <c r="AO137" s="583"/>
      <c r="AP137" s="583"/>
      <c r="AQ137" s="583"/>
      <c r="AR137" s="583"/>
      <c r="AS137" s="582" t="s">
        <v>308</v>
      </c>
      <c r="AT137" s="583"/>
      <c r="AU137" s="583"/>
      <c r="AV137" s="481" t="s">
        <v>84</v>
      </c>
      <c r="AW137" s="585" t="s">
        <v>309</v>
      </c>
      <c r="AX137" s="583"/>
      <c r="AY137" s="583"/>
      <c r="AZ137" s="583"/>
      <c r="BA137" s="583"/>
      <c r="BB137" s="583"/>
      <c r="BC137" s="482">
        <v>202718000000</v>
      </c>
      <c r="BD137" s="482">
        <v>202231500000</v>
      </c>
      <c r="BE137" s="482">
        <v>486500000</v>
      </c>
      <c r="BF137" s="483">
        <v>0</v>
      </c>
      <c r="BG137" s="482">
        <v>188379635475</v>
      </c>
      <c r="BH137" s="482">
        <v>13851864525</v>
      </c>
      <c r="BI137" s="482">
        <v>74444456036</v>
      </c>
      <c r="BJ137" s="482">
        <v>113935179439</v>
      </c>
      <c r="BK137" s="482">
        <v>74392476990</v>
      </c>
      <c r="BL137" s="482">
        <v>51979046</v>
      </c>
      <c r="BM137" s="482" t="s">
        <v>628</v>
      </c>
      <c r="BN137" s="483" t="s">
        <v>468</v>
      </c>
      <c r="BO137" s="482" t="s">
        <v>629</v>
      </c>
    </row>
    <row r="138" spans="1:67" s="488" customFormat="1" ht="14.45" hidden="1" customHeight="1"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M138" s="510"/>
      <c r="N138" s="582" t="s">
        <v>33</v>
      </c>
      <c r="O138" s="583"/>
      <c r="P138" s="582" t="s">
        <v>323</v>
      </c>
      <c r="Q138" s="583"/>
      <c r="R138" s="582" t="s">
        <v>326</v>
      </c>
      <c r="S138" s="583"/>
      <c r="T138" s="582"/>
      <c r="U138" s="583"/>
      <c r="V138" s="582"/>
      <c r="W138" s="583"/>
      <c r="X138" s="583"/>
      <c r="Y138" s="582"/>
      <c r="Z138" s="583"/>
      <c r="AA138" s="583"/>
      <c r="AB138" s="582"/>
      <c r="AC138" s="583"/>
      <c r="AD138" s="582"/>
      <c r="AE138" s="583"/>
      <c r="AF138" s="584" t="s">
        <v>349</v>
      </c>
      <c r="AG138" s="583"/>
      <c r="AH138" s="583"/>
      <c r="AI138" s="583"/>
      <c r="AJ138" s="583"/>
      <c r="AK138" s="583"/>
      <c r="AL138" s="583"/>
      <c r="AM138" s="583"/>
      <c r="AN138" s="582" t="s">
        <v>307</v>
      </c>
      <c r="AO138" s="583"/>
      <c r="AP138" s="583"/>
      <c r="AQ138" s="583"/>
      <c r="AR138" s="583"/>
      <c r="AS138" s="582" t="s">
        <v>310</v>
      </c>
      <c r="AT138" s="583"/>
      <c r="AU138" s="583"/>
      <c r="AV138" s="481" t="s">
        <v>42</v>
      </c>
      <c r="AW138" s="585" t="s">
        <v>312</v>
      </c>
      <c r="AX138" s="583"/>
      <c r="AY138" s="583"/>
      <c r="AZ138" s="583"/>
      <c r="BA138" s="583"/>
      <c r="BB138" s="583"/>
      <c r="BC138" s="482">
        <v>66513900000</v>
      </c>
      <c r="BD138" s="482">
        <v>20060985926</v>
      </c>
      <c r="BE138" s="482">
        <v>46452914074</v>
      </c>
      <c r="BF138" s="483">
        <v>0</v>
      </c>
      <c r="BG138" s="482">
        <v>13814101827</v>
      </c>
      <c r="BH138" s="482">
        <v>6246884099</v>
      </c>
      <c r="BI138" s="482">
        <v>9154415327</v>
      </c>
      <c r="BJ138" s="482">
        <v>4659686500</v>
      </c>
      <c r="BK138" s="482">
        <v>9113877258</v>
      </c>
      <c r="BL138" s="482">
        <v>40538069</v>
      </c>
      <c r="BM138" s="482" t="s">
        <v>486</v>
      </c>
      <c r="BN138" s="483" t="s">
        <v>468</v>
      </c>
      <c r="BO138" s="483" t="s">
        <v>468</v>
      </c>
    </row>
    <row r="139" spans="1:67" s="488" customFormat="1" hidden="1"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M139" s="510"/>
      <c r="N139" s="582" t="s">
        <v>33</v>
      </c>
      <c r="O139" s="583"/>
      <c r="P139" s="582" t="s">
        <v>323</v>
      </c>
      <c r="Q139" s="583"/>
      <c r="R139" s="582" t="s">
        <v>326</v>
      </c>
      <c r="S139" s="583"/>
      <c r="T139" s="582" t="s">
        <v>313</v>
      </c>
      <c r="U139" s="583"/>
      <c r="V139" s="582"/>
      <c r="W139" s="583"/>
      <c r="X139" s="583"/>
      <c r="Y139" s="582"/>
      <c r="Z139" s="583"/>
      <c r="AA139" s="583"/>
      <c r="AB139" s="582"/>
      <c r="AC139" s="583"/>
      <c r="AD139" s="582"/>
      <c r="AE139" s="583"/>
      <c r="AF139" s="584" t="s">
        <v>458</v>
      </c>
      <c r="AG139" s="583"/>
      <c r="AH139" s="583"/>
      <c r="AI139" s="583"/>
      <c r="AJ139" s="583"/>
      <c r="AK139" s="583"/>
      <c r="AL139" s="583"/>
      <c r="AM139" s="583"/>
      <c r="AN139" s="582" t="s">
        <v>307</v>
      </c>
      <c r="AO139" s="583"/>
      <c r="AP139" s="583"/>
      <c r="AQ139" s="583"/>
      <c r="AR139" s="583"/>
      <c r="AS139" s="582" t="s">
        <v>308</v>
      </c>
      <c r="AT139" s="583"/>
      <c r="AU139" s="583"/>
      <c r="AV139" s="481" t="s">
        <v>84</v>
      </c>
      <c r="AW139" s="585" t="s">
        <v>309</v>
      </c>
      <c r="AX139" s="583"/>
      <c r="AY139" s="583"/>
      <c r="AZ139" s="583"/>
      <c r="BA139" s="583"/>
      <c r="BB139" s="583"/>
      <c r="BC139" s="482">
        <v>420000000</v>
      </c>
      <c r="BD139" s="483">
        <v>0</v>
      </c>
      <c r="BE139" s="482">
        <v>420000000</v>
      </c>
      <c r="BF139" s="483">
        <v>0</v>
      </c>
      <c r="BG139" s="483">
        <v>0</v>
      </c>
      <c r="BH139" s="483">
        <v>0</v>
      </c>
      <c r="BI139" s="483">
        <v>0</v>
      </c>
      <c r="BJ139" s="483">
        <v>0</v>
      </c>
      <c r="BK139" s="483">
        <v>0</v>
      </c>
      <c r="BL139" s="483">
        <v>0</v>
      </c>
      <c r="BM139" s="483" t="s">
        <v>468</v>
      </c>
      <c r="BN139" s="483" t="s">
        <v>468</v>
      </c>
      <c r="BO139" s="483" t="s">
        <v>468</v>
      </c>
    </row>
    <row r="140" spans="1:67" s="488" customFormat="1" hidden="1"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M140" s="510"/>
      <c r="N140" s="586" t="s">
        <v>33</v>
      </c>
      <c r="O140" s="583"/>
      <c r="P140" s="586" t="s">
        <v>323</v>
      </c>
      <c r="Q140" s="583"/>
      <c r="R140" s="586" t="s">
        <v>326</v>
      </c>
      <c r="S140" s="583"/>
      <c r="T140" s="586" t="s">
        <v>313</v>
      </c>
      <c r="U140" s="583"/>
      <c r="V140" s="586" t="s">
        <v>313</v>
      </c>
      <c r="W140" s="583"/>
      <c r="X140" s="583"/>
      <c r="Y140" s="586"/>
      <c r="Z140" s="583"/>
      <c r="AA140" s="583"/>
      <c r="AB140" s="586"/>
      <c r="AC140" s="583"/>
      <c r="AD140" s="586"/>
      <c r="AE140" s="583"/>
      <c r="AF140" s="587" t="s">
        <v>458</v>
      </c>
      <c r="AG140" s="583"/>
      <c r="AH140" s="583"/>
      <c r="AI140" s="583"/>
      <c r="AJ140" s="583"/>
      <c r="AK140" s="583"/>
      <c r="AL140" s="583"/>
      <c r="AM140" s="583"/>
      <c r="AN140" s="586" t="s">
        <v>307</v>
      </c>
      <c r="AO140" s="583"/>
      <c r="AP140" s="583"/>
      <c r="AQ140" s="583"/>
      <c r="AR140" s="583"/>
      <c r="AS140" s="586" t="s">
        <v>308</v>
      </c>
      <c r="AT140" s="583"/>
      <c r="AU140" s="583"/>
      <c r="AV140" s="484" t="s">
        <v>84</v>
      </c>
      <c r="AW140" s="588" t="s">
        <v>309</v>
      </c>
      <c r="AX140" s="583"/>
      <c r="AY140" s="583"/>
      <c r="AZ140" s="583"/>
      <c r="BA140" s="583"/>
      <c r="BB140" s="583"/>
      <c r="BC140" s="485">
        <v>420000000</v>
      </c>
      <c r="BD140" s="486">
        <v>0</v>
      </c>
      <c r="BE140" s="485">
        <v>420000000</v>
      </c>
      <c r="BF140" s="486">
        <v>0</v>
      </c>
      <c r="BG140" s="486">
        <v>0</v>
      </c>
      <c r="BH140" s="486">
        <v>0</v>
      </c>
      <c r="BI140" s="486">
        <v>0</v>
      </c>
      <c r="BJ140" s="486">
        <v>0</v>
      </c>
      <c r="BK140" s="486">
        <v>0</v>
      </c>
      <c r="BL140" s="486">
        <v>0</v>
      </c>
      <c r="BM140" s="486" t="s">
        <v>468</v>
      </c>
      <c r="BN140" s="486" t="s">
        <v>468</v>
      </c>
      <c r="BO140" s="486" t="s">
        <v>468</v>
      </c>
    </row>
    <row r="141" spans="1:67" s="497" customFormat="1" hidden="1">
      <c r="A141" s="497" t="str">
        <f t="shared" ref="A141" si="37">+B141&amp;"-"&amp;C141&amp;"-"&amp;D141&amp;"-"&amp;E141&amp;"-"&amp;F141&amp;"-"&amp;G141&amp;"-"&amp;AV141</f>
        <v>A-3-6-1-1-2-10</v>
      </c>
      <c r="B141" s="498" t="str">
        <f t="shared" si="21"/>
        <v>A</v>
      </c>
      <c r="C141" s="498" t="str">
        <f t="shared" si="22"/>
        <v>3</v>
      </c>
      <c r="D141" s="498" t="str">
        <f t="shared" si="23"/>
        <v>6</v>
      </c>
      <c r="E141" s="498" t="str">
        <f t="shared" si="24"/>
        <v>1</v>
      </c>
      <c r="F141" s="498" t="str">
        <f t="shared" si="25"/>
        <v>1</v>
      </c>
      <c r="G141" s="498" t="str">
        <f t="shared" si="26"/>
        <v>2</v>
      </c>
      <c r="H141" s="498"/>
      <c r="I141" s="498"/>
      <c r="J141" s="498"/>
      <c r="K141" s="498"/>
      <c r="M141" s="511"/>
      <c r="N141" s="578" t="s">
        <v>33</v>
      </c>
      <c r="O141" s="579"/>
      <c r="P141" s="578" t="s">
        <v>323</v>
      </c>
      <c r="Q141" s="579"/>
      <c r="R141" s="578" t="s">
        <v>326</v>
      </c>
      <c r="S141" s="579"/>
      <c r="T141" s="578" t="s">
        <v>313</v>
      </c>
      <c r="U141" s="579"/>
      <c r="V141" s="578" t="s">
        <v>313</v>
      </c>
      <c r="W141" s="579"/>
      <c r="X141" s="579"/>
      <c r="Y141" s="578" t="s">
        <v>316</v>
      </c>
      <c r="Z141" s="579"/>
      <c r="AA141" s="579"/>
      <c r="AB141" s="578"/>
      <c r="AC141" s="579"/>
      <c r="AD141" s="578"/>
      <c r="AE141" s="579"/>
      <c r="AF141" s="581" t="s">
        <v>459</v>
      </c>
      <c r="AG141" s="579"/>
      <c r="AH141" s="579"/>
      <c r="AI141" s="579"/>
      <c r="AJ141" s="579"/>
      <c r="AK141" s="579"/>
      <c r="AL141" s="579"/>
      <c r="AM141" s="579"/>
      <c r="AN141" s="578" t="s">
        <v>307</v>
      </c>
      <c r="AO141" s="579"/>
      <c r="AP141" s="579"/>
      <c r="AQ141" s="579"/>
      <c r="AR141" s="579"/>
      <c r="AS141" s="578" t="s">
        <v>308</v>
      </c>
      <c r="AT141" s="579"/>
      <c r="AU141" s="579"/>
      <c r="AV141" s="499" t="s">
        <v>84</v>
      </c>
      <c r="AW141" s="580" t="s">
        <v>309</v>
      </c>
      <c r="AX141" s="579"/>
      <c r="AY141" s="579"/>
      <c r="AZ141" s="579"/>
      <c r="BA141" s="579"/>
      <c r="BB141" s="579"/>
      <c r="BC141" s="500">
        <v>420000000</v>
      </c>
      <c r="BD141" s="501">
        <v>0</v>
      </c>
      <c r="BE141" s="500">
        <v>420000000</v>
      </c>
      <c r="BF141" s="501">
        <v>0</v>
      </c>
      <c r="BG141" s="501">
        <v>0</v>
      </c>
      <c r="BH141" s="501">
        <v>0</v>
      </c>
      <c r="BI141" s="501">
        <v>0</v>
      </c>
      <c r="BJ141" s="501">
        <v>0</v>
      </c>
      <c r="BK141" s="501">
        <v>0</v>
      </c>
      <c r="BL141" s="501">
        <v>0</v>
      </c>
      <c r="BM141" s="500" t="s">
        <v>468</v>
      </c>
      <c r="BN141" s="501" t="s">
        <v>468</v>
      </c>
      <c r="BO141" s="500" t="s">
        <v>468</v>
      </c>
    </row>
    <row r="142" spans="1:67" s="488" customFormat="1" hidden="1">
      <c r="B142" s="491" t="str">
        <f t="shared" si="21"/>
        <v>A</v>
      </c>
      <c r="C142" s="491" t="str">
        <f t="shared" si="22"/>
        <v>3</v>
      </c>
      <c r="D142" s="491" t="str">
        <f t="shared" si="23"/>
        <v>6</v>
      </c>
      <c r="E142" s="491" t="str">
        <f t="shared" si="24"/>
        <v>3</v>
      </c>
      <c r="F142" s="491"/>
      <c r="G142" s="491"/>
      <c r="H142" s="491"/>
      <c r="I142" s="491"/>
      <c r="J142" s="491"/>
      <c r="K142" s="491"/>
      <c r="M142" s="510"/>
      <c r="N142" s="582" t="s">
        <v>33</v>
      </c>
      <c r="O142" s="583"/>
      <c r="P142" s="582" t="s">
        <v>323</v>
      </c>
      <c r="Q142" s="583"/>
      <c r="R142" s="582" t="s">
        <v>326</v>
      </c>
      <c r="S142" s="583"/>
      <c r="T142" s="582" t="s">
        <v>323</v>
      </c>
      <c r="U142" s="583"/>
      <c r="V142" s="582"/>
      <c r="W142" s="583"/>
      <c r="X142" s="583"/>
      <c r="Y142" s="582"/>
      <c r="Z142" s="583"/>
      <c r="AA142" s="583"/>
      <c r="AB142" s="582"/>
      <c r="AC142" s="583"/>
      <c r="AD142" s="582"/>
      <c r="AE142" s="583"/>
      <c r="AF142" s="584" t="s">
        <v>350</v>
      </c>
      <c r="AG142" s="583"/>
      <c r="AH142" s="583"/>
      <c r="AI142" s="583"/>
      <c r="AJ142" s="583"/>
      <c r="AK142" s="583"/>
      <c r="AL142" s="583"/>
      <c r="AM142" s="583"/>
      <c r="AN142" s="582" t="s">
        <v>307</v>
      </c>
      <c r="AO142" s="583"/>
      <c r="AP142" s="583"/>
      <c r="AQ142" s="583"/>
      <c r="AR142" s="583"/>
      <c r="AS142" s="582" t="s">
        <v>308</v>
      </c>
      <c r="AT142" s="583"/>
      <c r="AU142" s="583"/>
      <c r="AV142" s="481" t="s">
        <v>84</v>
      </c>
      <c r="AW142" s="585" t="s">
        <v>309</v>
      </c>
      <c r="AX142" s="583"/>
      <c r="AY142" s="583"/>
      <c r="AZ142" s="583"/>
      <c r="BA142" s="583"/>
      <c r="BB142" s="583"/>
      <c r="BC142" s="482">
        <v>202298000000</v>
      </c>
      <c r="BD142" s="482">
        <v>202231500000</v>
      </c>
      <c r="BE142" s="482">
        <v>66500000</v>
      </c>
      <c r="BF142" s="483">
        <v>0</v>
      </c>
      <c r="BG142" s="482">
        <v>188379635475</v>
      </c>
      <c r="BH142" s="482">
        <v>13851864525</v>
      </c>
      <c r="BI142" s="482">
        <v>74444456036</v>
      </c>
      <c r="BJ142" s="482">
        <v>113935179439</v>
      </c>
      <c r="BK142" s="482">
        <v>74392476990</v>
      </c>
      <c r="BL142" s="482">
        <v>51979046</v>
      </c>
      <c r="BM142" s="482" t="s">
        <v>628</v>
      </c>
      <c r="BN142" s="483" t="s">
        <v>468</v>
      </c>
      <c r="BO142" s="482" t="s">
        <v>629</v>
      </c>
    </row>
    <row r="143" spans="1:67" s="488" customFormat="1" ht="14.45" hidden="1" customHeight="1">
      <c r="B143" s="491" t="str">
        <f t="shared" si="21"/>
        <v>A</v>
      </c>
      <c r="C143" s="491" t="str">
        <f t="shared" si="22"/>
        <v>3</v>
      </c>
      <c r="D143" s="491" t="str">
        <f t="shared" si="23"/>
        <v>6</v>
      </c>
      <c r="E143" s="491" t="str">
        <f t="shared" si="24"/>
        <v>3</v>
      </c>
      <c r="F143" s="491"/>
      <c r="G143" s="491"/>
      <c r="H143" s="491"/>
      <c r="I143" s="491"/>
      <c r="J143" s="491"/>
      <c r="K143" s="491"/>
      <c r="M143" s="510"/>
      <c r="N143" s="582" t="s">
        <v>33</v>
      </c>
      <c r="O143" s="583"/>
      <c r="P143" s="582" t="s">
        <v>323</v>
      </c>
      <c r="Q143" s="583"/>
      <c r="R143" s="582" t="s">
        <v>326</v>
      </c>
      <c r="S143" s="583"/>
      <c r="T143" s="582" t="s">
        <v>323</v>
      </c>
      <c r="U143" s="583"/>
      <c r="V143" s="582"/>
      <c r="W143" s="583"/>
      <c r="X143" s="583"/>
      <c r="Y143" s="582"/>
      <c r="Z143" s="583"/>
      <c r="AA143" s="583"/>
      <c r="AB143" s="582"/>
      <c r="AC143" s="583"/>
      <c r="AD143" s="582"/>
      <c r="AE143" s="583"/>
      <c r="AF143" s="584" t="s">
        <v>350</v>
      </c>
      <c r="AG143" s="583"/>
      <c r="AH143" s="583"/>
      <c r="AI143" s="583"/>
      <c r="AJ143" s="583"/>
      <c r="AK143" s="583"/>
      <c r="AL143" s="583"/>
      <c r="AM143" s="583"/>
      <c r="AN143" s="582" t="s">
        <v>307</v>
      </c>
      <c r="AO143" s="583"/>
      <c r="AP143" s="583"/>
      <c r="AQ143" s="583"/>
      <c r="AR143" s="583"/>
      <c r="AS143" s="582" t="s">
        <v>310</v>
      </c>
      <c r="AT143" s="583"/>
      <c r="AU143" s="583"/>
      <c r="AV143" s="481" t="s">
        <v>42</v>
      </c>
      <c r="AW143" s="585" t="s">
        <v>312</v>
      </c>
      <c r="AX143" s="583"/>
      <c r="AY143" s="583"/>
      <c r="AZ143" s="583"/>
      <c r="BA143" s="583"/>
      <c r="BB143" s="583"/>
      <c r="BC143" s="482">
        <v>66513900000</v>
      </c>
      <c r="BD143" s="482">
        <v>20060985926</v>
      </c>
      <c r="BE143" s="482">
        <v>46452914074</v>
      </c>
      <c r="BF143" s="483">
        <v>0</v>
      </c>
      <c r="BG143" s="482">
        <v>13814101827</v>
      </c>
      <c r="BH143" s="482">
        <v>6246884099</v>
      </c>
      <c r="BI143" s="482">
        <v>9154415327</v>
      </c>
      <c r="BJ143" s="482">
        <v>4659686500</v>
      </c>
      <c r="BK143" s="482">
        <v>9113877258</v>
      </c>
      <c r="BL143" s="482">
        <v>40538069</v>
      </c>
      <c r="BM143" s="482" t="s">
        <v>486</v>
      </c>
      <c r="BN143" s="483" t="s">
        <v>468</v>
      </c>
      <c r="BO143" s="483" t="s">
        <v>468</v>
      </c>
    </row>
    <row r="144" spans="1:67" s="497" customFormat="1" hidden="1">
      <c r="A144" s="497" t="str">
        <f t="shared" ref="A144:A145" si="38">+B144&amp;"-"&amp;C144&amp;"-"&amp;D144&amp;"-"&amp;E144&amp;"-"&amp;F144&amp;"-"&amp;G144&amp;"-"&amp;AV144</f>
        <v>A-3-6-3-4--10</v>
      </c>
      <c r="B144" s="498" t="str">
        <f t="shared" si="21"/>
        <v>A</v>
      </c>
      <c r="C144" s="498" t="str">
        <f t="shared" si="22"/>
        <v>3</v>
      </c>
      <c r="D144" s="498" t="str">
        <f t="shared" si="23"/>
        <v>6</v>
      </c>
      <c r="E144" s="498" t="str">
        <f t="shared" si="24"/>
        <v>3</v>
      </c>
      <c r="F144" s="498" t="str">
        <f t="shared" si="25"/>
        <v>4</v>
      </c>
      <c r="G144" s="498"/>
      <c r="H144" s="498"/>
      <c r="I144" s="498"/>
      <c r="J144" s="498"/>
      <c r="K144" s="498"/>
      <c r="M144" s="511"/>
      <c r="N144" s="578" t="s">
        <v>33</v>
      </c>
      <c r="O144" s="579"/>
      <c r="P144" s="578" t="s">
        <v>323</v>
      </c>
      <c r="Q144" s="579"/>
      <c r="R144" s="578" t="s">
        <v>326</v>
      </c>
      <c r="S144" s="579"/>
      <c r="T144" s="578" t="s">
        <v>323</v>
      </c>
      <c r="U144" s="579"/>
      <c r="V144" s="578" t="s">
        <v>317</v>
      </c>
      <c r="W144" s="579"/>
      <c r="X144" s="579"/>
      <c r="Y144" s="578"/>
      <c r="Z144" s="579"/>
      <c r="AA144" s="579"/>
      <c r="AB144" s="578"/>
      <c r="AC144" s="579"/>
      <c r="AD144" s="578"/>
      <c r="AE144" s="579"/>
      <c r="AF144" s="581" t="s">
        <v>113</v>
      </c>
      <c r="AG144" s="579"/>
      <c r="AH144" s="579"/>
      <c r="AI144" s="579"/>
      <c r="AJ144" s="579"/>
      <c r="AK144" s="579"/>
      <c r="AL144" s="579"/>
      <c r="AM144" s="579"/>
      <c r="AN144" s="578" t="s">
        <v>307</v>
      </c>
      <c r="AO144" s="579"/>
      <c r="AP144" s="579"/>
      <c r="AQ144" s="579"/>
      <c r="AR144" s="579"/>
      <c r="AS144" s="578" t="s">
        <v>308</v>
      </c>
      <c r="AT144" s="579"/>
      <c r="AU144" s="579"/>
      <c r="AV144" s="499" t="s">
        <v>84</v>
      </c>
      <c r="AW144" s="580" t="s">
        <v>309</v>
      </c>
      <c r="AX144" s="579"/>
      <c r="AY144" s="579"/>
      <c r="AZ144" s="579"/>
      <c r="BA144" s="579"/>
      <c r="BB144" s="579"/>
      <c r="BC144" s="500">
        <v>298000000</v>
      </c>
      <c r="BD144" s="500">
        <v>231500000</v>
      </c>
      <c r="BE144" s="500">
        <v>66500000</v>
      </c>
      <c r="BF144" s="501">
        <v>0</v>
      </c>
      <c r="BG144" s="500">
        <v>214066667</v>
      </c>
      <c r="BH144" s="500">
        <v>17433333</v>
      </c>
      <c r="BI144" s="500">
        <v>69300000</v>
      </c>
      <c r="BJ144" s="500">
        <v>144766667</v>
      </c>
      <c r="BK144" s="500">
        <v>69300000</v>
      </c>
      <c r="BL144" s="501">
        <v>0</v>
      </c>
      <c r="BM144" s="500" t="s">
        <v>630</v>
      </c>
      <c r="BN144" s="501" t="s">
        <v>468</v>
      </c>
      <c r="BO144" s="500" t="s">
        <v>468</v>
      </c>
    </row>
    <row r="145" spans="1:67" s="497" customFormat="1">
      <c r="A145" s="497" t="str">
        <f t="shared" si="38"/>
        <v>A-3-6-3-7--10</v>
      </c>
      <c r="B145" s="498" t="str">
        <f t="shared" si="21"/>
        <v>A</v>
      </c>
      <c r="C145" s="498" t="str">
        <f t="shared" si="22"/>
        <v>3</v>
      </c>
      <c r="D145" s="498" t="str">
        <f t="shared" si="23"/>
        <v>6</v>
      </c>
      <c r="E145" s="498" t="str">
        <f t="shared" si="24"/>
        <v>3</v>
      </c>
      <c r="F145" s="498" t="str">
        <f t="shared" si="25"/>
        <v>7</v>
      </c>
      <c r="G145" s="498"/>
      <c r="H145" s="498"/>
      <c r="I145" s="498"/>
      <c r="J145" s="498"/>
      <c r="K145" s="498"/>
      <c r="M145" s="511"/>
      <c r="N145" s="578" t="s">
        <v>33</v>
      </c>
      <c r="O145" s="579"/>
      <c r="P145" s="578" t="s">
        <v>323</v>
      </c>
      <c r="Q145" s="579"/>
      <c r="R145" s="578" t="s">
        <v>326</v>
      </c>
      <c r="S145" s="579"/>
      <c r="T145" s="578" t="s">
        <v>323</v>
      </c>
      <c r="U145" s="579"/>
      <c r="V145" s="578" t="s">
        <v>327</v>
      </c>
      <c r="W145" s="579"/>
      <c r="X145" s="579"/>
      <c r="Y145" s="578"/>
      <c r="Z145" s="579"/>
      <c r="AA145" s="579"/>
      <c r="AB145" s="578"/>
      <c r="AC145" s="579"/>
      <c r="AD145" s="578"/>
      <c r="AE145" s="579"/>
      <c r="AF145" s="581" t="s">
        <v>114</v>
      </c>
      <c r="AG145" s="579"/>
      <c r="AH145" s="579"/>
      <c r="AI145" s="579"/>
      <c r="AJ145" s="579"/>
      <c r="AK145" s="579"/>
      <c r="AL145" s="579"/>
      <c r="AM145" s="579"/>
      <c r="AN145" s="578" t="s">
        <v>307</v>
      </c>
      <c r="AO145" s="579"/>
      <c r="AP145" s="579"/>
      <c r="AQ145" s="579"/>
      <c r="AR145" s="579"/>
      <c r="AS145" s="578" t="s">
        <v>308</v>
      </c>
      <c r="AT145" s="579"/>
      <c r="AU145" s="579"/>
      <c r="AV145" s="499" t="s">
        <v>84</v>
      </c>
      <c r="AW145" s="580" t="s">
        <v>309</v>
      </c>
      <c r="AX145" s="579"/>
      <c r="AY145" s="579"/>
      <c r="AZ145" s="579"/>
      <c r="BA145" s="579"/>
      <c r="BB145" s="579"/>
      <c r="BC145" s="500">
        <v>202000000000</v>
      </c>
      <c r="BD145" s="500">
        <v>202000000000</v>
      </c>
      <c r="BE145" s="501">
        <v>0</v>
      </c>
      <c r="BF145" s="501">
        <v>0</v>
      </c>
      <c r="BG145" s="500">
        <v>188165568808</v>
      </c>
      <c r="BH145" s="500">
        <v>13834431192</v>
      </c>
      <c r="BI145" s="500">
        <v>74375156036</v>
      </c>
      <c r="BJ145" s="500">
        <v>113790412772</v>
      </c>
      <c r="BK145" s="500">
        <v>74323176990</v>
      </c>
      <c r="BL145" s="500">
        <v>51979046</v>
      </c>
      <c r="BM145" s="500" t="s">
        <v>631</v>
      </c>
      <c r="BN145" s="501" t="s">
        <v>468</v>
      </c>
      <c r="BO145" s="500" t="s">
        <v>629</v>
      </c>
    </row>
    <row r="146" spans="1:67" s="502" customFormat="1" hidden="1">
      <c r="B146" s="503" t="str">
        <f t="shared" si="21"/>
        <v>A</v>
      </c>
      <c r="C146" s="503" t="str">
        <f t="shared" si="22"/>
        <v>3</v>
      </c>
      <c r="D146" s="503" t="str">
        <f t="shared" si="23"/>
        <v>6</v>
      </c>
      <c r="E146" s="503" t="str">
        <f t="shared" si="24"/>
        <v>3</v>
      </c>
      <c r="F146" s="503" t="str">
        <f t="shared" si="25"/>
        <v>11</v>
      </c>
      <c r="G146" s="503"/>
      <c r="H146" s="503"/>
      <c r="I146" s="503"/>
      <c r="J146" s="503"/>
      <c r="K146" s="503"/>
      <c r="M146" s="512"/>
      <c r="N146" s="597" t="s">
        <v>33</v>
      </c>
      <c r="O146" s="598"/>
      <c r="P146" s="597" t="s">
        <v>323</v>
      </c>
      <c r="Q146" s="598"/>
      <c r="R146" s="597" t="s">
        <v>326</v>
      </c>
      <c r="S146" s="598"/>
      <c r="T146" s="597" t="s">
        <v>323</v>
      </c>
      <c r="U146" s="598"/>
      <c r="V146" s="597" t="s">
        <v>99</v>
      </c>
      <c r="W146" s="598"/>
      <c r="X146" s="598"/>
      <c r="Y146" s="597"/>
      <c r="Z146" s="598"/>
      <c r="AA146" s="598"/>
      <c r="AB146" s="597"/>
      <c r="AC146" s="598"/>
      <c r="AD146" s="597"/>
      <c r="AE146" s="598"/>
      <c r="AF146" s="600" t="s">
        <v>207</v>
      </c>
      <c r="AG146" s="598"/>
      <c r="AH146" s="598"/>
      <c r="AI146" s="598"/>
      <c r="AJ146" s="598"/>
      <c r="AK146" s="598"/>
      <c r="AL146" s="598"/>
      <c r="AM146" s="598"/>
      <c r="AN146" s="597" t="s">
        <v>307</v>
      </c>
      <c r="AO146" s="598"/>
      <c r="AP146" s="598"/>
      <c r="AQ146" s="598"/>
      <c r="AR146" s="598"/>
      <c r="AS146" s="597" t="s">
        <v>310</v>
      </c>
      <c r="AT146" s="598"/>
      <c r="AU146" s="598"/>
      <c r="AV146" s="504" t="s">
        <v>42</v>
      </c>
      <c r="AW146" s="599" t="s">
        <v>312</v>
      </c>
      <c r="AX146" s="598"/>
      <c r="AY146" s="598"/>
      <c r="AZ146" s="598"/>
      <c r="BA146" s="598"/>
      <c r="BB146" s="598"/>
      <c r="BC146" s="505">
        <v>66009000000</v>
      </c>
      <c r="BD146" s="505">
        <v>20060985926</v>
      </c>
      <c r="BE146" s="505">
        <v>45948014074</v>
      </c>
      <c r="BF146" s="506">
        <v>0</v>
      </c>
      <c r="BG146" s="505">
        <v>13814101827</v>
      </c>
      <c r="BH146" s="505">
        <v>6246884099</v>
      </c>
      <c r="BI146" s="505">
        <v>9154415327</v>
      </c>
      <c r="BJ146" s="505">
        <v>4659686500</v>
      </c>
      <c r="BK146" s="505">
        <v>9113877258</v>
      </c>
      <c r="BL146" s="505">
        <v>40538069</v>
      </c>
      <c r="BM146" s="505" t="s">
        <v>486</v>
      </c>
      <c r="BN146" s="506" t="s">
        <v>468</v>
      </c>
      <c r="BO146" s="505" t="s">
        <v>468</v>
      </c>
    </row>
    <row r="147" spans="1:67" s="497" customFormat="1" hidden="1">
      <c r="A147" s="497" t="str">
        <f t="shared" ref="A147:A149" si="39">+B147&amp;"-"&amp;C147&amp;"-"&amp;D147&amp;"-"&amp;E147&amp;"-"&amp;F147&amp;"-"&amp;G147&amp;"-"&amp;AV147</f>
        <v>A-3-6-3-11-1-16</v>
      </c>
      <c r="B147" s="498" t="str">
        <f t="shared" si="21"/>
        <v>A</v>
      </c>
      <c r="C147" s="498" t="str">
        <f t="shared" si="22"/>
        <v>3</v>
      </c>
      <c r="D147" s="498" t="str">
        <f t="shared" si="23"/>
        <v>6</v>
      </c>
      <c r="E147" s="498" t="str">
        <f t="shared" si="24"/>
        <v>3</v>
      </c>
      <c r="F147" s="498" t="str">
        <f t="shared" si="25"/>
        <v>11</v>
      </c>
      <c r="G147" s="498" t="str">
        <f t="shared" ref="G147:G210" si="40">+Y147</f>
        <v>1</v>
      </c>
      <c r="H147" s="498"/>
      <c r="I147" s="498"/>
      <c r="J147" s="498"/>
      <c r="K147" s="498"/>
      <c r="M147" s="511"/>
      <c r="N147" s="578" t="s">
        <v>33</v>
      </c>
      <c r="O147" s="579"/>
      <c r="P147" s="578" t="s">
        <v>323</v>
      </c>
      <c r="Q147" s="579"/>
      <c r="R147" s="578" t="s">
        <v>326</v>
      </c>
      <c r="S147" s="579"/>
      <c r="T147" s="578" t="s">
        <v>323</v>
      </c>
      <c r="U147" s="579"/>
      <c r="V147" s="578" t="s">
        <v>99</v>
      </c>
      <c r="W147" s="579"/>
      <c r="X147" s="579"/>
      <c r="Y147" s="578" t="s">
        <v>313</v>
      </c>
      <c r="Z147" s="579"/>
      <c r="AA147" s="579"/>
      <c r="AB147" s="578" t="s">
        <v>270</v>
      </c>
      <c r="AC147" s="579"/>
      <c r="AD147" s="578" t="s">
        <v>270</v>
      </c>
      <c r="AE147" s="579"/>
      <c r="AF147" s="581" t="s">
        <v>115</v>
      </c>
      <c r="AG147" s="579"/>
      <c r="AH147" s="579"/>
      <c r="AI147" s="579"/>
      <c r="AJ147" s="579"/>
      <c r="AK147" s="579"/>
      <c r="AL147" s="579"/>
      <c r="AM147" s="579"/>
      <c r="AN147" s="578" t="s">
        <v>307</v>
      </c>
      <c r="AO147" s="579"/>
      <c r="AP147" s="579"/>
      <c r="AQ147" s="579"/>
      <c r="AR147" s="579"/>
      <c r="AS147" s="578" t="s">
        <v>310</v>
      </c>
      <c r="AT147" s="579"/>
      <c r="AU147" s="579"/>
      <c r="AV147" s="499" t="s">
        <v>42</v>
      </c>
      <c r="AW147" s="580" t="s">
        <v>312</v>
      </c>
      <c r="AX147" s="579"/>
      <c r="AY147" s="579"/>
      <c r="AZ147" s="579"/>
      <c r="BA147" s="579"/>
      <c r="BB147" s="579"/>
      <c r="BC147" s="500">
        <v>58014500000</v>
      </c>
      <c r="BD147" s="500">
        <v>12141485926</v>
      </c>
      <c r="BE147" s="500">
        <v>45873014074</v>
      </c>
      <c r="BF147" s="501">
        <v>0</v>
      </c>
      <c r="BG147" s="500">
        <v>6122890283</v>
      </c>
      <c r="BH147" s="500">
        <v>6018595643</v>
      </c>
      <c r="BI147" s="500">
        <v>5301144983</v>
      </c>
      <c r="BJ147" s="500">
        <v>821745300</v>
      </c>
      <c r="BK147" s="500">
        <v>5260606914</v>
      </c>
      <c r="BL147" s="500">
        <v>40538069</v>
      </c>
      <c r="BM147" s="500" t="s">
        <v>632</v>
      </c>
      <c r="BN147" s="501" t="s">
        <v>468</v>
      </c>
      <c r="BO147" s="500" t="s">
        <v>468</v>
      </c>
    </row>
    <row r="148" spans="1:67" s="497" customFormat="1" hidden="1">
      <c r="A148" s="497" t="str">
        <f t="shared" si="39"/>
        <v>A-3-6-3-11-2-16</v>
      </c>
      <c r="B148" s="498" t="str">
        <f t="shared" si="21"/>
        <v>A</v>
      </c>
      <c r="C148" s="498" t="str">
        <f t="shared" si="22"/>
        <v>3</v>
      </c>
      <c r="D148" s="498" t="str">
        <f t="shared" si="23"/>
        <v>6</v>
      </c>
      <c r="E148" s="498" t="str">
        <f t="shared" si="24"/>
        <v>3</v>
      </c>
      <c r="F148" s="498" t="str">
        <f t="shared" si="25"/>
        <v>11</v>
      </c>
      <c r="G148" s="498" t="str">
        <f t="shared" si="40"/>
        <v>2</v>
      </c>
      <c r="H148" s="498"/>
      <c r="I148" s="498"/>
      <c r="J148" s="498"/>
      <c r="K148" s="498"/>
      <c r="M148" s="511"/>
      <c r="N148" s="578" t="s">
        <v>33</v>
      </c>
      <c r="O148" s="579"/>
      <c r="P148" s="578" t="s">
        <v>323</v>
      </c>
      <c r="Q148" s="579"/>
      <c r="R148" s="578" t="s">
        <v>326</v>
      </c>
      <c r="S148" s="579"/>
      <c r="T148" s="578" t="s">
        <v>323</v>
      </c>
      <c r="U148" s="579"/>
      <c r="V148" s="578" t="s">
        <v>99</v>
      </c>
      <c r="W148" s="579"/>
      <c r="X148" s="579"/>
      <c r="Y148" s="578" t="s">
        <v>316</v>
      </c>
      <c r="Z148" s="579"/>
      <c r="AA148" s="579"/>
      <c r="AB148" s="578" t="s">
        <v>270</v>
      </c>
      <c r="AC148" s="579"/>
      <c r="AD148" s="578" t="s">
        <v>270</v>
      </c>
      <c r="AE148" s="579"/>
      <c r="AF148" s="581" t="s">
        <v>116</v>
      </c>
      <c r="AG148" s="579"/>
      <c r="AH148" s="579"/>
      <c r="AI148" s="579"/>
      <c r="AJ148" s="579"/>
      <c r="AK148" s="579"/>
      <c r="AL148" s="579"/>
      <c r="AM148" s="579"/>
      <c r="AN148" s="578" t="s">
        <v>307</v>
      </c>
      <c r="AO148" s="579"/>
      <c r="AP148" s="579"/>
      <c r="AQ148" s="579"/>
      <c r="AR148" s="579"/>
      <c r="AS148" s="578" t="s">
        <v>310</v>
      </c>
      <c r="AT148" s="579"/>
      <c r="AU148" s="579"/>
      <c r="AV148" s="499" t="s">
        <v>42</v>
      </c>
      <c r="AW148" s="580" t="s">
        <v>312</v>
      </c>
      <c r="AX148" s="579"/>
      <c r="AY148" s="579"/>
      <c r="AZ148" s="579"/>
      <c r="BA148" s="579"/>
      <c r="BB148" s="579"/>
      <c r="BC148" s="500">
        <v>7994500000</v>
      </c>
      <c r="BD148" s="500">
        <v>7919500000</v>
      </c>
      <c r="BE148" s="500">
        <v>75000000</v>
      </c>
      <c r="BF148" s="501">
        <v>0</v>
      </c>
      <c r="BG148" s="500">
        <v>7691211544</v>
      </c>
      <c r="BH148" s="500">
        <v>228288456</v>
      </c>
      <c r="BI148" s="500">
        <v>3853270344</v>
      </c>
      <c r="BJ148" s="500">
        <v>3837941200</v>
      </c>
      <c r="BK148" s="500">
        <v>3853270344</v>
      </c>
      <c r="BL148" s="501">
        <v>0</v>
      </c>
      <c r="BM148" s="500" t="s">
        <v>633</v>
      </c>
      <c r="BN148" s="501" t="s">
        <v>468</v>
      </c>
      <c r="BO148" s="500" t="s">
        <v>468</v>
      </c>
    </row>
    <row r="149" spans="1:67" s="497" customFormat="1" hidden="1">
      <c r="A149" s="497" t="str">
        <f t="shared" si="39"/>
        <v>A-3-6-3-66--16</v>
      </c>
      <c r="B149" s="498" t="str">
        <f t="shared" si="21"/>
        <v>A</v>
      </c>
      <c r="C149" s="498" t="str">
        <f t="shared" si="22"/>
        <v>3</v>
      </c>
      <c r="D149" s="498" t="str">
        <f t="shared" si="23"/>
        <v>6</v>
      </c>
      <c r="E149" s="498" t="str">
        <f t="shared" si="24"/>
        <v>3</v>
      </c>
      <c r="F149" s="498" t="str">
        <f t="shared" si="25"/>
        <v>66</v>
      </c>
      <c r="G149" s="498"/>
      <c r="H149" s="498"/>
      <c r="I149" s="498"/>
      <c r="J149" s="498"/>
      <c r="K149" s="498"/>
      <c r="M149" s="511"/>
      <c r="N149" s="578" t="s">
        <v>33</v>
      </c>
      <c r="O149" s="579"/>
      <c r="P149" s="578" t="s">
        <v>323</v>
      </c>
      <c r="Q149" s="579"/>
      <c r="R149" s="578" t="s">
        <v>326</v>
      </c>
      <c r="S149" s="579"/>
      <c r="T149" s="578" t="s">
        <v>323</v>
      </c>
      <c r="U149" s="579"/>
      <c r="V149" s="578" t="s">
        <v>351</v>
      </c>
      <c r="W149" s="579"/>
      <c r="X149" s="579"/>
      <c r="Y149" s="578"/>
      <c r="Z149" s="579"/>
      <c r="AA149" s="579"/>
      <c r="AB149" s="578"/>
      <c r="AC149" s="579"/>
      <c r="AD149" s="578"/>
      <c r="AE149" s="579"/>
      <c r="AF149" s="581" t="s">
        <v>117</v>
      </c>
      <c r="AG149" s="579"/>
      <c r="AH149" s="579"/>
      <c r="AI149" s="579"/>
      <c r="AJ149" s="579"/>
      <c r="AK149" s="579"/>
      <c r="AL149" s="579"/>
      <c r="AM149" s="579"/>
      <c r="AN149" s="578" t="s">
        <v>307</v>
      </c>
      <c r="AO149" s="579"/>
      <c r="AP149" s="579"/>
      <c r="AQ149" s="579"/>
      <c r="AR149" s="579"/>
      <c r="AS149" s="578" t="s">
        <v>310</v>
      </c>
      <c r="AT149" s="579"/>
      <c r="AU149" s="579"/>
      <c r="AV149" s="499" t="s">
        <v>42</v>
      </c>
      <c r="AW149" s="580" t="s">
        <v>312</v>
      </c>
      <c r="AX149" s="579"/>
      <c r="AY149" s="579"/>
      <c r="AZ149" s="579"/>
      <c r="BA149" s="579"/>
      <c r="BB149" s="579"/>
      <c r="BC149" s="500">
        <v>504900000</v>
      </c>
      <c r="BD149" s="501">
        <v>0</v>
      </c>
      <c r="BE149" s="500">
        <v>504900000</v>
      </c>
      <c r="BF149" s="501">
        <v>0</v>
      </c>
      <c r="BG149" s="501">
        <v>0</v>
      </c>
      <c r="BH149" s="501">
        <v>0</v>
      </c>
      <c r="BI149" s="501">
        <v>0</v>
      </c>
      <c r="BJ149" s="501">
        <v>0</v>
      </c>
      <c r="BK149" s="501">
        <v>0</v>
      </c>
      <c r="BL149" s="501">
        <v>0</v>
      </c>
      <c r="BM149" s="500" t="s">
        <v>468</v>
      </c>
      <c r="BN149" s="501" t="s">
        <v>468</v>
      </c>
      <c r="BO149" s="500" t="s">
        <v>468</v>
      </c>
    </row>
    <row r="150" spans="1:67" s="493" customFormat="1" hidden="1">
      <c r="B150" s="494" t="str">
        <f t="shared" si="21"/>
        <v>C</v>
      </c>
      <c r="C150" s="494"/>
      <c r="D150" s="494"/>
      <c r="E150" s="494"/>
      <c r="F150" s="494"/>
      <c r="G150" s="494"/>
      <c r="H150" s="494"/>
      <c r="I150" s="494"/>
      <c r="J150" s="494"/>
      <c r="K150" s="494"/>
      <c r="M150" s="538"/>
      <c r="N150" s="593" t="s">
        <v>118</v>
      </c>
      <c r="O150" s="594"/>
      <c r="P150" s="593"/>
      <c r="Q150" s="594"/>
      <c r="R150" s="593"/>
      <c r="S150" s="594"/>
      <c r="T150" s="593"/>
      <c r="U150" s="594"/>
      <c r="V150" s="593"/>
      <c r="W150" s="594"/>
      <c r="X150" s="594"/>
      <c r="Y150" s="593"/>
      <c r="Z150" s="594"/>
      <c r="AA150" s="594"/>
      <c r="AB150" s="593"/>
      <c r="AC150" s="594"/>
      <c r="AD150" s="593"/>
      <c r="AE150" s="594"/>
      <c r="AF150" s="596" t="s">
        <v>27</v>
      </c>
      <c r="AG150" s="594"/>
      <c r="AH150" s="594"/>
      <c r="AI150" s="594"/>
      <c r="AJ150" s="594"/>
      <c r="AK150" s="594"/>
      <c r="AL150" s="594"/>
      <c r="AM150" s="594"/>
      <c r="AN150" s="593" t="s">
        <v>307</v>
      </c>
      <c r="AO150" s="594"/>
      <c r="AP150" s="594"/>
      <c r="AQ150" s="594"/>
      <c r="AR150" s="594"/>
      <c r="AS150" s="593" t="s">
        <v>308</v>
      </c>
      <c r="AT150" s="594"/>
      <c r="AU150" s="594"/>
      <c r="AV150" s="522" t="s">
        <v>84</v>
      </c>
      <c r="AW150" s="595" t="s">
        <v>309</v>
      </c>
      <c r="AX150" s="594"/>
      <c r="AY150" s="594"/>
      <c r="AZ150" s="594"/>
      <c r="BA150" s="594"/>
      <c r="BB150" s="594"/>
      <c r="BC150" s="521">
        <v>14000000000</v>
      </c>
      <c r="BD150" s="523">
        <v>11860004924</v>
      </c>
      <c r="BE150" s="521">
        <v>2139995076</v>
      </c>
      <c r="BF150" s="523">
        <v>15099334179</v>
      </c>
      <c r="BG150" s="521">
        <v>8744340221</v>
      </c>
      <c r="BH150" s="521">
        <v>3115664703</v>
      </c>
      <c r="BI150" s="521">
        <v>2393342290</v>
      </c>
      <c r="BJ150" s="521">
        <v>6350997931</v>
      </c>
      <c r="BK150" s="521">
        <v>2272720068</v>
      </c>
      <c r="BL150" s="521">
        <v>120622222</v>
      </c>
      <c r="BM150" s="521" t="s">
        <v>634</v>
      </c>
      <c r="BN150" s="521" t="s">
        <v>635</v>
      </c>
      <c r="BO150" s="521" t="s">
        <v>636</v>
      </c>
    </row>
    <row r="151" spans="1:67" s="493" customFormat="1" hidden="1">
      <c r="B151" s="494" t="str">
        <f t="shared" si="21"/>
        <v>C</v>
      </c>
      <c r="C151" s="494"/>
      <c r="D151" s="494"/>
      <c r="E151" s="494"/>
      <c r="F151" s="494"/>
      <c r="G151" s="494"/>
      <c r="H151" s="494"/>
      <c r="I151" s="494"/>
      <c r="J151" s="494"/>
      <c r="K151" s="494"/>
      <c r="M151" s="538"/>
      <c r="N151" s="593" t="s">
        <v>118</v>
      </c>
      <c r="O151" s="594"/>
      <c r="P151" s="593"/>
      <c r="Q151" s="594"/>
      <c r="R151" s="593"/>
      <c r="S151" s="594"/>
      <c r="T151" s="593"/>
      <c r="U151" s="594"/>
      <c r="V151" s="593"/>
      <c r="W151" s="594"/>
      <c r="X151" s="594"/>
      <c r="Y151" s="593"/>
      <c r="Z151" s="594"/>
      <c r="AA151" s="594"/>
      <c r="AB151" s="593"/>
      <c r="AC151" s="594"/>
      <c r="AD151" s="593"/>
      <c r="AE151" s="594"/>
      <c r="AF151" s="596" t="s">
        <v>27</v>
      </c>
      <c r="AG151" s="594"/>
      <c r="AH151" s="594"/>
      <c r="AI151" s="594"/>
      <c r="AJ151" s="594"/>
      <c r="AK151" s="594"/>
      <c r="AL151" s="594"/>
      <c r="AM151" s="594"/>
      <c r="AN151" s="593" t="s">
        <v>307</v>
      </c>
      <c r="AO151" s="594"/>
      <c r="AP151" s="594"/>
      <c r="AQ151" s="594"/>
      <c r="AR151" s="594"/>
      <c r="AS151" s="593" t="s">
        <v>308</v>
      </c>
      <c r="AT151" s="594"/>
      <c r="AU151" s="594"/>
      <c r="AV151" s="522" t="s">
        <v>337</v>
      </c>
      <c r="AW151" s="595" t="s">
        <v>355</v>
      </c>
      <c r="AX151" s="594"/>
      <c r="AY151" s="594"/>
      <c r="AZ151" s="594"/>
      <c r="BA151" s="594"/>
      <c r="BB151" s="594"/>
      <c r="BC151" s="521">
        <v>5000000000</v>
      </c>
      <c r="BD151" s="523">
        <v>5000000000</v>
      </c>
      <c r="BE151" s="521">
        <v>0</v>
      </c>
      <c r="BF151" s="523">
        <v>4021085821</v>
      </c>
      <c r="BG151" s="521">
        <v>5000000000</v>
      </c>
      <c r="BH151" s="521">
        <v>0</v>
      </c>
      <c r="BI151" s="521">
        <v>0</v>
      </c>
      <c r="BJ151" s="521">
        <v>5000000000</v>
      </c>
      <c r="BK151" s="521">
        <v>0</v>
      </c>
      <c r="BL151" s="521">
        <v>0</v>
      </c>
      <c r="BM151" s="521" t="s">
        <v>468</v>
      </c>
      <c r="BN151" s="521" t="s">
        <v>468</v>
      </c>
      <c r="BO151" s="521" t="s">
        <v>468</v>
      </c>
    </row>
    <row r="152" spans="1:67" s="493" customFormat="1" hidden="1">
      <c r="B152" s="494" t="str">
        <f t="shared" si="21"/>
        <v>C</v>
      </c>
      <c r="C152" s="494"/>
      <c r="D152" s="494"/>
      <c r="E152" s="494"/>
      <c r="F152" s="494"/>
      <c r="G152" s="494"/>
      <c r="H152" s="494"/>
      <c r="I152" s="494"/>
      <c r="J152" s="494"/>
      <c r="K152" s="494"/>
      <c r="M152" s="538"/>
      <c r="N152" s="593" t="s">
        <v>118</v>
      </c>
      <c r="O152" s="594"/>
      <c r="P152" s="593"/>
      <c r="Q152" s="594"/>
      <c r="R152" s="593"/>
      <c r="S152" s="594"/>
      <c r="T152" s="593"/>
      <c r="U152" s="594"/>
      <c r="V152" s="593"/>
      <c r="W152" s="594"/>
      <c r="X152" s="594"/>
      <c r="Y152" s="593"/>
      <c r="Z152" s="594"/>
      <c r="AA152" s="594"/>
      <c r="AB152" s="593"/>
      <c r="AC152" s="594"/>
      <c r="AD152" s="593"/>
      <c r="AE152" s="594"/>
      <c r="AF152" s="596" t="s">
        <v>27</v>
      </c>
      <c r="AG152" s="594"/>
      <c r="AH152" s="594"/>
      <c r="AI152" s="594"/>
      <c r="AJ152" s="594"/>
      <c r="AK152" s="594"/>
      <c r="AL152" s="594"/>
      <c r="AM152" s="594"/>
      <c r="AN152" s="593" t="s">
        <v>307</v>
      </c>
      <c r="AO152" s="594"/>
      <c r="AP152" s="594"/>
      <c r="AQ152" s="594"/>
      <c r="AR152" s="594"/>
      <c r="AS152" s="593" t="s">
        <v>308</v>
      </c>
      <c r="AT152" s="594"/>
      <c r="AU152" s="594"/>
      <c r="AV152" s="522" t="s">
        <v>320</v>
      </c>
      <c r="AW152" s="595" t="s">
        <v>460</v>
      </c>
      <c r="AX152" s="594"/>
      <c r="AY152" s="594"/>
      <c r="AZ152" s="594"/>
      <c r="BA152" s="594"/>
      <c r="BB152" s="594"/>
      <c r="BC152" s="521">
        <v>2815325822</v>
      </c>
      <c r="BD152" s="523">
        <v>306000000</v>
      </c>
      <c r="BE152" s="521">
        <v>2509325822</v>
      </c>
      <c r="BF152" s="523">
        <v>0</v>
      </c>
      <c r="BG152" s="521">
        <v>0</v>
      </c>
      <c r="BH152" s="521">
        <v>306000000</v>
      </c>
      <c r="BI152" s="521">
        <v>0</v>
      </c>
      <c r="BJ152" s="521">
        <v>0</v>
      </c>
      <c r="BK152" s="521">
        <v>0</v>
      </c>
      <c r="BL152" s="521">
        <v>0</v>
      </c>
      <c r="BM152" s="521" t="s">
        <v>468</v>
      </c>
      <c r="BN152" s="521" t="s">
        <v>468</v>
      </c>
      <c r="BO152" s="521" t="s">
        <v>468</v>
      </c>
    </row>
    <row r="153" spans="1:67" s="488" customFormat="1" ht="14.45" hidden="1" customHeight="1">
      <c r="B153" s="491" t="str">
        <f t="shared" ref="B153:B216" si="41">+N153</f>
        <v>C</v>
      </c>
      <c r="C153" s="491" t="str">
        <f t="shared" ref="C153:C216" si="42">+P153</f>
        <v>2502</v>
      </c>
      <c r="D153" s="491"/>
      <c r="E153" s="491"/>
      <c r="F153" s="491"/>
      <c r="G153" s="491"/>
      <c r="H153" s="491"/>
      <c r="I153" s="491"/>
      <c r="J153" s="491"/>
      <c r="K153" s="491"/>
      <c r="M153" s="510"/>
      <c r="N153" s="582" t="s">
        <v>118</v>
      </c>
      <c r="O153" s="583"/>
      <c r="P153" s="582" t="s">
        <v>356</v>
      </c>
      <c r="Q153" s="583"/>
      <c r="R153" s="582"/>
      <c r="S153" s="583"/>
      <c r="T153" s="582"/>
      <c r="U153" s="583"/>
      <c r="V153" s="582"/>
      <c r="W153" s="583"/>
      <c r="X153" s="583"/>
      <c r="Y153" s="582"/>
      <c r="Z153" s="583"/>
      <c r="AA153" s="583"/>
      <c r="AB153" s="582"/>
      <c r="AC153" s="583"/>
      <c r="AD153" s="582"/>
      <c r="AE153" s="583"/>
      <c r="AF153" s="584" t="s">
        <v>357</v>
      </c>
      <c r="AG153" s="583"/>
      <c r="AH153" s="583"/>
      <c r="AI153" s="583"/>
      <c r="AJ153" s="583"/>
      <c r="AK153" s="583"/>
      <c r="AL153" s="583"/>
      <c r="AM153" s="583"/>
      <c r="AN153" s="582" t="s">
        <v>307</v>
      </c>
      <c r="AO153" s="583"/>
      <c r="AP153" s="583"/>
      <c r="AQ153" s="583"/>
      <c r="AR153" s="583"/>
      <c r="AS153" s="582" t="s">
        <v>308</v>
      </c>
      <c r="AT153" s="583"/>
      <c r="AU153" s="583"/>
      <c r="AV153" s="481" t="s">
        <v>84</v>
      </c>
      <c r="AW153" s="585" t="s">
        <v>309</v>
      </c>
      <c r="AX153" s="583"/>
      <c r="AY153" s="583"/>
      <c r="AZ153" s="583"/>
      <c r="BA153" s="583"/>
      <c r="BB153" s="583"/>
      <c r="BC153" s="482">
        <v>14000000000</v>
      </c>
      <c r="BD153" s="482">
        <v>11860004924</v>
      </c>
      <c r="BE153" s="482">
        <v>2139995076</v>
      </c>
      <c r="BF153" s="482">
        <v>4223920000</v>
      </c>
      <c r="BG153" s="482">
        <v>8744340221</v>
      </c>
      <c r="BH153" s="482">
        <v>3115664703</v>
      </c>
      <c r="BI153" s="482">
        <v>2393342290</v>
      </c>
      <c r="BJ153" s="482">
        <v>6350997931</v>
      </c>
      <c r="BK153" s="482">
        <v>2272720068</v>
      </c>
      <c r="BL153" s="482">
        <v>120622222</v>
      </c>
      <c r="BM153" s="482" t="s">
        <v>634</v>
      </c>
      <c r="BN153" s="482" t="s">
        <v>635</v>
      </c>
      <c r="BO153" s="482" t="s">
        <v>636</v>
      </c>
    </row>
    <row r="154" spans="1:67" s="488" customFormat="1" hidden="1">
      <c r="B154" s="491" t="str">
        <f t="shared" si="41"/>
        <v>C</v>
      </c>
      <c r="C154" s="491" t="str">
        <f t="shared" si="42"/>
        <v>2502</v>
      </c>
      <c r="D154" s="491"/>
      <c r="E154" s="491"/>
      <c r="F154" s="491"/>
      <c r="G154" s="491"/>
      <c r="H154" s="491"/>
      <c r="I154" s="491"/>
      <c r="J154" s="491"/>
      <c r="K154" s="491"/>
      <c r="M154" s="510"/>
      <c r="N154" s="582" t="s">
        <v>118</v>
      </c>
      <c r="O154" s="583"/>
      <c r="P154" s="582" t="s">
        <v>356</v>
      </c>
      <c r="Q154" s="583"/>
      <c r="R154" s="582"/>
      <c r="S154" s="583"/>
      <c r="T154" s="582"/>
      <c r="U154" s="583"/>
      <c r="V154" s="582"/>
      <c r="W154" s="583"/>
      <c r="X154" s="583"/>
      <c r="Y154" s="582"/>
      <c r="Z154" s="583"/>
      <c r="AA154" s="583"/>
      <c r="AB154" s="582"/>
      <c r="AC154" s="583"/>
      <c r="AD154" s="582"/>
      <c r="AE154" s="583"/>
      <c r="AF154" s="584" t="s">
        <v>357</v>
      </c>
      <c r="AG154" s="583"/>
      <c r="AH154" s="583"/>
      <c r="AI154" s="583"/>
      <c r="AJ154" s="583"/>
      <c r="AK154" s="583"/>
      <c r="AL154" s="583"/>
      <c r="AM154" s="583"/>
      <c r="AN154" s="582" t="s">
        <v>307</v>
      </c>
      <c r="AO154" s="583"/>
      <c r="AP154" s="583"/>
      <c r="AQ154" s="583"/>
      <c r="AR154" s="583"/>
      <c r="AS154" s="582" t="s">
        <v>308</v>
      </c>
      <c r="AT154" s="583"/>
      <c r="AU154" s="583"/>
      <c r="AV154" s="481" t="s">
        <v>320</v>
      </c>
      <c r="AW154" s="585" t="s">
        <v>460</v>
      </c>
      <c r="AX154" s="583"/>
      <c r="AY154" s="583"/>
      <c r="AZ154" s="583"/>
      <c r="BA154" s="583"/>
      <c r="BB154" s="583"/>
      <c r="BC154" s="482">
        <v>2815325822</v>
      </c>
      <c r="BD154" s="482">
        <v>306000000</v>
      </c>
      <c r="BE154" s="482">
        <v>2509325822</v>
      </c>
      <c r="BF154" s="483">
        <v>0</v>
      </c>
      <c r="BG154" s="483">
        <v>0</v>
      </c>
      <c r="BH154" s="482">
        <v>306000000</v>
      </c>
      <c r="BI154" s="483">
        <v>0</v>
      </c>
      <c r="BJ154" s="483">
        <v>0</v>
      </c>
      <c r="BK154" s="483">
        <v>0</v>
      </c>
      <c r="BL154" s="483">
        <v>0</v>
      </c>
      <c r="BM154" s="483" t="s">
        <v>468</v>
      </c>
      <c r="BN154" s="483" t="s">
        <v>468</v>
      </c>
      <c r="BO154" s="483" t="s">
        <v>468</v>
      </c>
    </row>
    <row r="155" spans="1:67" s="488" customFormat="1" ht="14.45" hidden="1" customHeight="1">
      <c r="B155" s="491" t="str">
        <f t="shared" si="41"/>
        <v>C</v>
      </c>
      <c r="C155" s="491" t="str">
        <f t="shared" si="42"/>
        <v>2502</v>
      </c>
      <c r="D155" s="491" t="str">
        <f t="shared" ref="D155:D218" si="43">+R155</f>
        <v>1000</v>
      </c>
      <c r="E155" s="491"/>
      <c r="F155" s="491"/>
      <c r="G155" s="491"/>
      <c r="H155" s="491"/>
      <c r="I155" s="491"/>
      <c r="J155" s="491"/>
      <c r="K155" s="491"/>
      <c r="M155" s="510"/>
      <c r="N155" s="582" t="s">
        <v>118</v>
      </c>
      <c r="O155" s="583"/>
      <c r="P155" s="582" t="s">
        <v>356</v>
      </c>
      <c r="Q155" s="583"/>
      <c r="R155" s="582" t="s">
        <v>358</v>
      </c>
      <c r="S155" s="583"/>
      <c r="T155" s="582"/>
      <c r="U155" s="583"/>
      <c r="V155" s="582"/>
      <c r="W155" s="583"/>
      <c r="X155" s="583"/>
      <c r="Y155" s="582"/>
      <c r="Z155" s="583"/>
      <c r="AA155" s="583"/>
      <c r="AB155" s="582"/>
      <c r="AC155" s="583"/>
      <c r="AD155" s="582"/>
      <c r="AE155" s="583"/>
      <c r="AF155" s="584" t="s">
        <v>359</v>
      </c>
      <c r="AG155" s="583"/>
      <c r="AH155" s="583"/>
      <c r="AI155" s="583"/>
      <c r="AJ155" s="583"/>
      <c r="AK155" s="583"/>
      <c r="AL155" s="583"/>
      <c r="AM155" s="583"/>
      <c r="AN155" s="582" t="s">
        <v>307</v>
      </c>
      <c r="AO155" s="583"/>
      <c r="AP155" s="583"/>
      <c r="AQ155" s="583"/>
      <c r="AR155" s="583"/>
      <c r="AS155" s="582" t="s">
        <v>308</v>
      </c>
      <c r="AT155" s="583"/>
      <c r="AU155" s="583"/>
      <c r="AV155" s="481" t="s">
        <v>84</v>
      </c>
      <c r="AW155" s="585" t="s">
        <v>309</v>
      </c>
      <c r="AX155" s="583"/>
      <c r="AY155" s="583"/>
      <c r="AZ155" s="583"/>
      <c r="BA155" s="583"/>
      <c r="BB155" s="583"/>
      <c r="BC155" s="482">
        <v>14000000000</v>
      </c>
      <c r="BD155" s="482">
        <v>11860004924</v>
      </c>
      <c r="BE155" s="482">
        <v>2139995076</v>
      </c>
      <c r="BF155" s="482">
        <v>4223920000</v>
      </c>
      <c r="BG155" s="482">
        <v>8744340221</v>
      </c>
      <c r="BH155" s="482">
        <v>3115664703</v>
      </c>
      <c r="BI155" s="482">
        <v>2393342290</v>
      </c>
      <c r="BJ155" s="482">
        <v>6350997931</v>
      </c>
      <c r="BK155" s="482">
        <v>2272720068</v>
      </c>
      <c r="BL155" s="482">
        <v>120622222</v>
      </c>
      <c r="BM155" s="482" t="s">
        <v>634</v>
      </c>
      <c r="BN155" s="482" t="s">
        <v>635</v>
      </c>
      <c r="BO155" s="482" t="s">
        <v>636</v>
      </c>
    </row>
    <row r="156" spans="1:67" s="488" customFormat="1" hidden="1">
      <c r="B156" s="491" t="str">
        <f t="shared" si="41"/>
        <v>C</v>
      </c>
      <c r="C156" s="491" t="str">
        <f t="shared" si="42"/>
        <v>2502</v>
      </c>
      <c r="D156" s="491" t="str">
        <f t="shared" si="43"/>
        <v>1000</v>
      </c>
      <c r="E156" s="491"/>
      <c r="F156" s="491"/>
      <c r="G156" s="491"/>
      <c r="H156" s="491"/>
      <c r="I156" s="491"/>
      <c r="J156" s="491"/>
      <c r="K156" s="491"/>
      <c r="M156" s="510"/>
      <c r="N156" s="582" t="s">
        <v>118</v>
      </c>
      <c r="O156" s="583"/>
      <c r="P156" s="582" t="s">
        <v>356</v>
      </c>
      <c r="Q156" s="583"/>
      <c r="R156" s="582" t="s">
        <v>358</v>
      </c>
      <c r="S156" s="583"/>
      <c r="T156" s="582"/>
      <c r="U156" s="583"/>
      <c r="V156" s="582"/>
      <c r="W156" s="583"/>
      <c r="X156" s="583"/>
      <c r="Y156" s="582"/>
      <c r="Z156" s="583"/>
      <c r="AA156" s="583"/>
      <c r="AB156" s="582"/>
      <c r="AC156" s="583"/>
      <c r="AD156" s="582"/>
      <c r="AE156" s="583"/>
      <c r="AF156" s="584" t="s">
        <v>359</v>
      </c>
      <c r="AG156" s="583"/>
      <c r="AH156" s="583"/>
      <c r="AI156" s="583"/>
      <c r="AJ156" s="583"/>
      <c r="AK156" s="583"/>
      <c r="AL156" s="583"/>
      <c r="AM156" s="583"/>
      <c r="AN156" s="582" t="s">
        <v>307</v>
      </c>
      <c r="AO156" s="583"/>
      <c r="AP156" s="583"/>
      <c r="AQ156" s="583"/>
      <c r="AR156" s="583"/>
      <c r="AS156" s="582" t="s">
        <v>308</v>
      </c>
      <c r="AT156" s="583"/>
      <c r="AU156" s="583"/>
      <c r="AV156" s="481" t="s">
        <v>320</v>
      </c>
      <c r="AW156" s="585" t="s">
        <v>460</v>
      </c>
      <c r="AX156" s="583"/>
      <c r="AY156" s="583"/>
      <c r="AZ156" s="583"/>
      <c r="BA156" s="583"/>
      <c r="BB156" s="583"/>
      <c r="BC156" s="482">
        <v>2815325822</v>
      </c>
      <c r="BD156" s="482">
        <v>306000000</v>
      </c>
      <c r="BE156" s="482">
        <v>2509325822</v>
      </c>
      <c r="BF156" s="483">
        <v>0</v>
      </c>
      <c r="BG156" s="483">
        <v>0</v>
      </c>
      <c r="BH156" s="482">
        <v>306000000</v>
      </c>
      <c r="BI156" s="483">
        <v>0</v>
      </c>
      <c r="BJ156" s="483">
        <v>0</v>
      </c>
      <c r="BK156" s="483">
        <v>0</v>
      </c>
      <c r="BL156" s="483">
        <v>0</v>
      </c>
      <c r="BM156" s="483" t="s">
        <v>468</v>
      </c>
      <c r="BN156" s="483" t="s">
        <v>468</v>
      </c>
      <c r="BO156" s="483" t="s">
        <v>468</v>
      </c>
    </row>
    <row r="157" spans="1:67" s="488" customFormat="1" hidden="1">
      <c r="B157" s="491" t="str">
        <f t="shared" si="41"/>
        <v>C</v>
      </c>
      <c r="C157" s="491" t="str">
        <f t="shared" si="42"/>
        <v>2502</v>
      </c>
      <c r="D157" s="491" t="str">
        <f t="shared" si="43"/>
        <v>1000</v>
      </c>
      <c r="E157" s="491" t="str">
        <f t="shared" ref="E157:E220" si="44">+T157</f>
        <v>1</v>
      </c>
      <c r="F157" s="491">
        <f t="shared" ref="F157:F220" si="45">+V157</f>
        <v>0</v>
      </c>
      <c r="G157" s="491">
        <f t="shared" si="40"/>
        <v>0</v>
      </c>
      <c r="H157" s="491">
        <f t="shared" ref="H157:H220" si="46">+AB157</f>
        <v>0</v>
      </c>
      <c r="I157" s="491"/>
      <c r="J157" s="491"/>
      <c r="K157" s="491"/>
      <c r="M157" s="510"/>
      <c r="N157" s="586" t="s">
        <v>118</v>
      </c>
      <c r="O157" s="583"/>
      <c r="P157" s="586" t="s">
        <v>356</v>
      </c>
      <c r="Q157" s="583"/>
      <c r="R157" s="586" t="s">
        <v>358</v>
      </c>
      <c r="S157" s="583"/>
      <c r="T157" s="586" t="s">
        <v>313</v>
      </c>
      <c r="U157" s="583"/>
      <c r="V157" s="586"/>
      <c r="W157" s="583"/>
      <c r="X157" s="583"/>
      <c r="Y157" s="586"/>
      <c r="Z157" s="583"/>
      <c r="AA157" s="583"/>
      <c r="AB157" s="586"/>
      <c r="AC157" s="583"/>
      <c r="AD157" s="586"/>
      <c r="AE157" s="583"/>
      <c r="AF157" s="587" t="s">
        <v>271</v>
      </c>
      <c r="AG157" s="583"/>
      <c r="AH157" s="583"/>
      <c r="AI157" s="583"/>
      <c r="AJ157" s="583"/>
      <c r="AK157" s="583"/>
      <c r="AL157" s="583"/>
      <c r="AM157" s="583"/>
      <c r="AN157" s="586" t="s">
        <v>307</v>
      </c>
      <c r="AO157" s="583"/>
      <c r="AP157" s="583"/>
      <c r="AQ157" s="583"/>
      <c r="AR157" s="583"/>
      <c r="AS157" s="586" t="s">
        <v>308</v>
      </c>
      <c r="AT157" s="583"/>
      <c r="AU157" s="583"/>
      <c r="AV157" s="484" t="s">
        <v>84</v>
      </c>
      <c r="AW157" s="588" t="s">
        <v>309</v>
      </c>
      <c r="AX157" s="583"/>
      <c r="AY157" s="583"/>
      <c r="AZ157" s="583"/>
      <c r="BA157" s="583"/>
      <c r="BB157" s="583"/>
      <c r="BC157" s="485">
        <v>1300000000</v>
      </c>
      <c r="BD157" s="485">
        <v>1185400000</v>
      </c>
      <c r="BE157" s="485">
        <v>114600000</v>
      </c>
      <c r="BF157" s="485">
        <v>400000000</v>
      </c>
      <c r="BG157" s="485">
        <v>463080221</v>
      </c>
      <c r="BH157" s="485">
        <v>722319779</v>
      </c>
      <c r="BI157" s="485">
        <v>30806785</v>
      </c>
      <c r="BJ157" s="485">
        <v>432273436</v>
      </c>
      <c r="BK157" s="485">
        <v>28268435</v>
      </c>
      <c r="BL157" s="485">
        <v>2538350</v>
      </c>
      <c r="BM157" s="485" t="s">
        <v>637</v>
      </c>
      <c r="BN157" s="486" t="s">
        <v>468</v>
      </c>
      <c r="BO157" s="486" t="s">
        <v>468</v>
      </c>
    </row>
    <row r="158" spans="1:67" s="488" customFormat="1" hidden="1">
      <c r="B158" s="491" t="str">
        <f t="shared" si="41"/>
        <v>C</v>
      </c>
      <c r="C158" s="491" t="str">
        <f t="shared" si="42"/>
        <v>2502</v>
      </c>
      <c r="D158" s="491" t="str">
        <f t="shared" si="43"/>
        <v>1000</v>
      </c>
      <c r="E158" s="491" t="str">
        <f t="shared" si="44"/>
        <v>1</v>
      </c>
      <c r="F158" s="491">
        <f t="shared" si="45"/>
        <v>0</v>
      </c>
      <c r="G158" s="491">
        <f t="shared" si="40"/>
        <v>0</v>
      </c>
      <c r="H158" s="491">
        <f t="shared" si="46"/>
        <v>0</v>
      </c>
      <c r="I158" s="491"/>
      <c r="J158" s="491"/>
      <c r="K158" s="491"/>
      <c r="M158" s="510"/>
      <c r="N158" s="582" t="s">
        <v>118</v>
      </c>
      <c r="O158" s="583"/>
      <c r="P158" s="582" t="s">
        <v>356</v>
      </c>
      <c r="Q158" s="583"/>
      <c r="R158" s="582" t="s">
        <v>358</v>
      </c>
      <c r="S158" s="583"/>
      <c r="T158" s="582" t="s">
        <v>313</v>
      </c>
      <c r="U158" s="583"/>
      <c r="V158" s="582"/>
      <c r="W158" s="583"/>
      <c r="X158" s="583"/>
      <c r="Y158" s="582"/>
      <c r="Z158" s="583"/>
      <c r="AA158" s="583"/>
      <c r="AB158" s="582"/>
      <c r="AC158" s="583"/>
      <c r="AD158" s="582"/>
      <c r="AE158" s="583"/>
      <c r="AF158" s="584" t="s">
        <v>271</v>
      </c>
      <c r="AG158" s="583"/>
      <c r="AH158" s="583"/>
      <c r="AI158" s="583"/>
      <c r="AJ158" s="583"/>
      <c r="AK158" s="583"/>
      <c r="AL158" s="583"/>
      <c r="AM158" s="583"/>
      <c r="AN158" s="582" t="s">
        <v>307</v>
      </c>
      <c r="AO158" s="583"/>
      <c r="AP158" s="583"/>
      <c r="AQ158" s="583"/>
      <c r="AR158" s="583"/>
      <c r="AS158" s="582" t="s">
        <v>308</v>
      </c>
      <c r="AT158" s="583"/>
      <c r="AU158" s="583"/>
      <c r="AV158" s="481" t="s">
        <v>320</v>
      </c>
      <c r="AW158" s="585" t="s">
        <v>460</v>
      </c>
      <c r="AX158" s="583"/>
      <c r="AY158" s="583"/>
      <c r="AZ158" s="583"/>
      <c r="BA158" s="583"/>
      <c r="BB158" s="583"/>
      <c r="BC158" s="482">
        <v>2815325822</v>
      </c>
      <c r="BD158" s="482">
        <v>306000000</v>
      </c>
      <c r="BE158" s="482">
        <v>2509325822</v>
      </c>
      <c r="BF158" s="483">
        <v>0</v>
      </c>
      <c r="BG158" s="483">
        <v>0</v>
      </c>
      <c r="BH158" s="482">
        <v>306000000</v>
      </c>
      <c r="BI158" s="483">
        <v>0</v>
      </c>
      <c r="BJ158" s="483">
        <v>0</v>
      </c>
      <c r="BK158" s="483">
        <v>0</v>
      </c>
      <c r="BL158" s="483">
        <v>0</v>
      </c>
      <c r="BM158" s="483" t="s">
        <v>468</v>
      </c>
      <c r="BN158" s="483" t="s">
        <v>468</v>
      </c>
      <c r="BO158" s="483" t="s">
        <v>468</v>
      </c>
    </row>
    <row r="159" spans="1:67" s="488" customFormat="1" ht="14.45" hidden="1" customHeight="1">
      <c r="B159" s="491" t="str">
        <f t="shared" si="41"/>
        <v>C</v>
      </c>
      <c r="C159" s="491" t="str">
        <f t="shared" si="42"/>
        <v>2502</v>
      </c>
      <c r="D159" s="491" t="str">
        <f t="shared" si="43"/>
        <v>1000</v>
      </c>
      <c r="E159" s="491" t="str">
        <f t="shared" si="44"/>
        <v>1</v>
      </c>
      <c r="F159" s="491" t="str">
        <f t="shared" si="45"/>
        <v>0</v>
      </c>
      <c r="G159" s="491">
        <f t="shared" si="40"/>
        <v>0</v>
      </c>
      <c r="H159" s="491">
        <f t="shared" si="46"/>
        <v>0</v>
      </c>
      <c r="I159" s="491"/>
      <c r="J159" s="491"/>
      <c r="K159" s="491"/>
      <c r="M159" s="510"/>
      <c r="N159" s="582" t="s">
        <v>118</v>
      </c>
      <c r="O159" s="583"/>
      <c r="P159" s="582" t="s">
        <v>356</v>
      </c>
      <c r="Q159" s="583"/>
      <c r="R159" s="582" t="s">
        <v>358</v>
      </c>
      <c r="S159" s="583"/>
      <c r="T159" s="582" t="s">
        <v>313</v>
      </c>
      <c r="U159" s="583"/>
      <c r="V159" s="582" t="s">
        <v>314</v>
      </c>
      <c r="W159" s="583"/>
      <c r="X159" s="583"/>
      <c r="Y159" s="582"/>
      <c r="Z159" s="583"/>
      <c r="AA159" s="583"/>
      <c r="AB159" s="582"/>
      <c r="AC159" s="583"/>
      <c r="AD159" s="582"/>
      <c r="AE159" s="583"/>
      <c r="AF159" s="584" t="s">
        <v>271</v>
      </c>
      <c r="AG159" s="583"/>
      <c r="AH159" s="583"/>
      <c r="AI159" s="583"/>
      <c r="AJ159" s="583"/>
      <c r="AK159" s="583"/>
      <c r="AL159" s="583"/>
      <c r="AM159" s="583"/>
      <c r="AN159" s="582" t="s">
        <v>307</v>
      </c>
      <c r="AO159" s="583"/>
      <c r="AP159" s="583"/>
      <c r="AQ159" s="583"/>
      <c r="AR159" s="583"/>
      <c r="AS159" s="582" t="s">
        <v>308</v>
      </c>
      <c r="AT159" s="583"/>
      <c r="AU159" s="583"/>
      <c r="AV159" s="481" t="s">
        <v>84</v>
      </c>
      <c r="AW159" s="585" t="s">
        <v>309</v>
      </c>
      <c r="AX159" s="583"/>
      <c r="AY159" s="583"/>
      <c r="AZ159" s="583"/>
      <c r="BA159" s="583"/>
      <c r="BB159" s="583"/>
      <c r="BC159" s="482">
        <v>1300000000</v>
      </c>
      <c r="BD159" s="482">
        <v>1185400000</v>
      </c>
      <c r="BE159" s="482">
        <v>114600000</v>
      </c>
      <c r="BF159" s="483">
        <v>0</v>
      </c>
      <c r="BG159" s="482">
        <v>463080221</v>
      </c>
      <c r="BH159" s="482">
        <v>722319779</v>
      </c>
      <c r="BI159" s="482">
        <v>30806785</v>
      </c>
      <c r="BJ159" s="482">
        <v>432273436</v>
      </c>
      <c r="BK159" s="482">
        <v>28268435</v>
      </c>
      <c r="BL159" s="482">
        <v>2538350</v>
      </c>
      <c r="BM159" s="482" t="s">
        <v>637</v>
      </c>
      <c r="BN159" s="483" t="s">
        <v>468</v>
      </c>
      <c r="BO159" s="483" t="s">
        <v>468</v>
      </c>
    </row>
    <row r="160" spans="1:67" s="488" customFormat="1" hidden="1">
      <c r="B160" s="491" t="str">
        <f t="shared" si="41"/>
        <v>C</v>
      </c>
      <c r="C160" s="491" t="str">
        <f t="shared" si="42"/>
        <v>2502</v>
      </c>
      <c r="D160" s="491" t="str">
        <f t="shared" si="43"/>
        <v>1000</v>
      </c>
      <c r="E160" s="491" t="str">
        <f t="shared" si="44"/>
        <v>1</v>
      </c>
      <c r="F160" s="491" t="str">
        <f t="shared" si="45"/>
        <v>0</v>
      </c>
      <c r="G160" s="491">
        <f t="shared" si="40"/>
        <v>0</v>
      </c>
      <c r="H160" s="491">
        <f t="shared" si="46"/>
        <v>0</v>
      </c>
      <c r="I160" s="491"/>
      <c r="J160" s="491"/>
      <c r="K160" s="491"/>
      <c r="M160" s="510"/>
      <c r="N160" s="582" t="s">
        <v>118</v>
      </c>
      <c r="O160" s="583"/>
      <c r="P160" s="582" t="s">
        <v>356</v>
      </c>
      <c r="Q160" s="583"/>
      <c r="R160" s="582" t="s">
        <v>358</v>
      </c>
      <c r="S160" s="583"/>
      <c r="T160" s="582" t="s">
        <v>313</v>
      </c>
      <c r="U160" s="583"/>
      <c r="V160" s="582" t="s">
        <v>314</v>
      </c>
      <c r="W160" s="583"/>
      <c r="X160" s="583"/>
      <c r="Y160" s="582"/>
      <c r="Z160" s="583"/>
      <c r="AA160" s="583"/>
      <c r="AB160" s="582"/>
      <c r="AC160" s="583"/>
      <c r="AD160" s="582"/>
      <c r="AE160" s="583"/>
      <c r="AF160" s="584" t="s">
        <v>271</v>
      </c>
      <c r="AG160" s="583"/>
      <c r="AH160" s="583"/>
      <c r="AI160" s="583"/>
      <c r="AJ160" s="583"/>
      <c r="AK160" s="583"/>
      <c r="AL160" s="583"/>
      <c r="AM160" s="583"/>
      <c r="AN160" s="582" t="s">
        <v>307</v>
      </c>
      <c r="AO160" s="583"/>
      <c r="AP160" s="583"/>
      <c r="AQ160" s="583"/>
      <c r="AR160" s="583"/>
      <c r="AS160" s="582" t="s">
        <v>308</v>
      </c>
      <c r="AT160" s="583"/>
      <c r="AU160" s="583"/>
      <c r="AV160" s="481" t="s">
        <v>320</v>
      </c>
      <c r="AW160" s="585" t="s">
        <v>460</v>
      </c>
      <c r="AX160" s="583"/>
      <c r="AY160" s="583"/>
      <c r="AZ160" s="583"/>
      <c r="BA160" s="583"/>
      <c r="BB160" s="583"/>
      <c r="BC160" s="482">
        <v>2815325822</v>
      </c>
      <c r="BD160" s="482">
        <v>306000000</v>
      </c>
      <c r="BE160" s="482">
        <v>2509325822</v>
      </c>
      <c r="BF160" s="483">
        <v>0</v>
      </c>
      <c r="BG160" s="483">
        <v>0</v>
      </c>
      <c r="BH160" s="482">
        <v>306000000</v>
      </c>
      <c r="BI160" s="483">
        <v>0</v>
      </c>
      <c r="BJ160" s="483">
        <v>0</v>
      </c>
      <c r="BK160" s="483">
        <v>0</v>
      </c>
      <c r="BL160" s="483">
        <v>0</v>
      </c>
      <c r="BM160" s="483" t="s">
        <v>468</v>
      </c>
      <c r="BN160" s="483" t="s">
        <v>468</v>
      </c>
      <c r="BO160" s="483" t="s">
        <v>468</v>
      </c>
    </row>
    <row r="161" spans="1:67" s="488" customFormat="1" ht="14.45" hidden="1" customHeight="1">
      <c r="B161" s="491" t="str">
        <f t="shared" si="41"/>
        <v>C</v>
      </c>
      <c r="C161" s="491" t="str">
        <f t="shared" si="42"/>
        <v>2502</v>
      </c>
      <c r="D161" s="491" t="str">
        <f t="shared" si="43"/>
        <v>1000</v>
      </c>
      <c r="E161" s="491" t="str">
        <f t="shared" si="44"/>
        <v>1</v>
      </c>
      <c r="F161" s="491" t="str">
        <f t="shared" si="45"/>
        <v>0</v>
      </c>
      <c r="G161" s="491" t="str">
        <f t="shared" si="40"/>
        <v>2</v>
      </c>
      <c r="H161" s="491">
        <f t="shared" si="46"/>
        <v>0</v>
      </c>
      <c r="I161" s="491"/>
      <c r="J161" s="491"/>
      <c r="K161" s="491"/>
      <c r="M161" s="510"/>
      <c r="N161" s="582" t="s">
        <v>118</v>
      </c>
      <c r="O161" s="583"/>
      <c r="P161" s="582" t="s">
        <v>356</v>
      </c>
      <c r="Q161" s="583"/>
      <c r="R161" s="582" t="s">
        <v>358</v>
      </c>
      <c r="S161" s="583"/>
      <c r="T161" s="582" t="s">
        <v>313</v>
      </c>
      <c r="U161" s="583"/>
      <c r="V161" s="582" t="s">
        <v>314</v>
      </c>
      <c r="W161" s="583"/>
      <c r="X161" s="583"/>
      <c r="Y161" s="582" t="s">
        <v>316</v>
      </c>
      <c r="Z161" s="583"/>
      <c r="AA161" s="583"/>
      <c r="AB161" s="582"/>
      <c r="AC161" s="583"/>
      <c r="AD161" s="582"/>
      <c r="AE161" s="583"/>
      <c r="AF161" s="584" t="s">
        <v>360</v>
      </c>
      <c r="AG161" s="583"/>
      <c r="AH161" s="583"/>
      <c r="AI161" s="583"/>
      <c r="AJ161" s="583"/>
      <c r="AK161" s="583"/>
      <c r="AL161" s="583"/>
      <c r="AM161" s="583"/>
      <c r="AN161" s="582" t="s">
        <v>307</v>
      </c>
      <c r="AO161" s="583"/>
      <c r="AP161" s="583"/>
      <c r="AQ161" s="583"/>
      <c r="AR161" s="583"/>
      <c r="AS161" s="582" t="s">
        <v>308</v>
      </c>
      <c r="AT161" s="583"/>
      <c r="AU161" s="583"/>
      <c r="AV161" s="481" t="s">
        <v>84</v>
      </c>
      <c r="AW161" s="585" t="s">
        <v>309</v>
      </c>
      <c r="AX161" s="583"/>
      <c r="AY161" s="583"/>
      <c r="AZ161" s="583"/>
      <c r="BA161" s="583"/>
      <c r="BB161" s="583"/>
      <c r="BC161" s="482">
        <v>1300000000</v>
      </c>
      <c r="BD161" s="482">
        <v>1185400000</v>
      </c>
      <c r="BE161" s="482">
        <v>114600000</v>
      </c>
      <c r="BF161" s="483">
        <v>0</v>
      </c>
      <c r="BG161" s="482">
        <v>463080221</v>
      </c>
      <c r="BH161" s="482">
        <v>722319779</v>
      </c>
      <c r="BI161" s="482">
        <v>30806785</v>
      </c>
      <c r="BJ161" s="482">
        <v>432273436</v>
      </c>
      <c r="BK161" s="482">
        <v>28268435</v>
      </c>
      <c r="BL161" s="482">
        <v>2538350</v>
      </c>
      <c r="BM161" s="482" t="s">
        <v>637</v>
      </c>
      <c r="BN161" s="483" t="s">
        <v>468</v>
      </c>
      <c r="BO161" s="483" t="s">
        <v>468</v>
      </c>
    </row>
    <row r="162" spans="1:67" s="497" customFormat="1" hidden="1">
      <c r="A162" s="497" t="str">
        <f>+B162&amp;"-"&amp;C162&amp;"-"&amp;D162&amp;"-"&amp;E162&amp;"-"&amp;F162&amp;"-"&amp;G162&amp;"-"&amp;H162&amp;"-"&amp;AV162</f>
        <v>C-2502-1000-1-0-2-1-10</v>
      </c>
      <c r="B162" s="498" t="str">
        <f t="shared" si="41"/>
        <v>C</v>
      </c>
      <c r="C162" s="498" t="str">
        <f t="shared" si="42"/>
        <v>2502</v>
      </c>
      <c r="D162" s="498" t="str">
        <f t="shared" si="43"/>
        <v>1000</v>
      </c>
      <c r="E162" s="498" t="str">
        <f t="shared" si="44"/>
        <v>1</v>
      </c>
      <c r="F162" s="498" t="str">
        <f t="shared" si="45"/>
        <v>0</v>
      </c>
      <c r="G162" s="498" t="str">
        <f t="shared" si="40"/>
        <v>2</v>
      </c>
      <c r="H162" s="498" t="str">
        <f t="shared" si="46"/>
        <v>1</v>
      </c>
      <c r="I162" s="498"/>
      <c r="J162" s="498"/>
      <c r="K162" s="498"/>
      <c r="M162" s="511"/>
      <c r="N162" s="578" t="s">
        <v>118</v>
      </c>
      <c r="O162" s="579"/>
      <c r="P162" s="578" t="s">
        <v>356</v>
      </c>
      <c r="Q162" s="579"/>
      <c r="R162" s="578" t="s">
        <v>358</v>
      </c>
      <c r="S162" s="579"/>
      <c r="T162" s="578" t="s">
        <v>313</v>
      </c>
      <c r="U162" s="579"/>
      <c r="V162" s="578" t="s">
        <v>314</v>
      </c>
      <c r="W162" s="579"/>
      <c r="X162" s="579"/>
      <c r="Y162" s="578" t="s">
        <v>316</v>
      </c>
      <c r="Z162" s="579"/>
      <c r="AA162" s="579"/>
      <c r="AB162" s="578" t="s">
        <v>313</v>
      </c>
      <c r="AC162" s="579"/>
      <c r="AD162" s="578"/>
      <c r="AE162" s="579"/>
      <c r="AF162" s="581" t="s">
        <v>366</v>
      </c>
      <c r="AG162" s="579"/>
      <c r="AH162" s="579"/>
      <c r="AI162" s="579"/>
      <c r="AJ162" s="579"/>
      <c r="AK162" s="579"/>
      <c r="AL162" s="579"/>
      <c r="AM162" s="579"/>
      <c r="AN162" s="578" t="s">
        <v>307</v>
      </c>
      <c r="AO162" s="579"/>
      <c r="AP162" s="579"/>
      <c r="AQ162" s="579"/>
      <c r="AR162" s="579"/>
      <c r="AS162" s="578" t="s">
        <v>308</v>
      </c>
      <c r="AT162" s="579"/>
      <c r="AU162" s="579"/>
      <c r="AV162" s="499" t="s">
        <v>84</v>
      </c>
      <c r="AW162" s="580" t="s">
        <v>309</v>
      </c>
      <c r="AX162" s="579"/>
      <c r="AY162" s="579"/>
      <c r="AZ162" s="579"/>
      <c r="BA162" s="579"/>
      <c r="BB162" s="579"/>
      <c r="BC162" s="500">
        <v>197200000</v>
      </c>
      <c r="BD162" s="500">
        <v>174400000</v>
      </c>
      <c r="BE162" s="500">
        <v>22800000</v>
      </c>
      <c r="BF162" s="501">
        <v>0</v>
      </c>
      <c r="BG162" s="501">
        <v>0</v>
      </c>
      <c r="BH162" s="500">
        <v>174400000</v>
      </c>
      <c r="BI162" s="501">
        <v>0</v>
      </c>
      <c r="BJ162" s="501">
        <v>0</v>
      </c>
      <c r="BK162" s="501">
        <v>0</v>
      </c>
      <c r="BL162" s="501">
        <v>0</v>
      </c>
      <c r="BM162" s="501" t="s">
        <v>468</v>
      </c>
      <c r="BN162" s="501" t="s">
        <v>468</v>
      </c>
      <c r="BO162" s="501" t="s">
        <v>468</v>
      </c>
    </row>
    <row r="163" spans="1:67" s="497" customFormat="1" hidden="1">
      <c r="A163" s="497" t="str">
        <f t="shared" ref="A163:A173" si="47">+B163&amp;"-"&amp;C163&amp;"-"&amp;D163&amp;"-"&amp;E163&amp;"-"&amp;F163&amp;"-"&amp;G163&amp;"-"&amp;H163&amp;"-"&amp;AV163</f>
        <v>C-2502-1000-1-0-2-2-10</v>
      </c>
      <c r="B163" s="498" t="str">
        <f t="shared" si="41"/>
        <v>C</v>
      </c>
      <c r="C163" s="498" t="str">
        <f t="shared" si="42"/>
        <v>2502</v>
      </c>
      <c r="D163" s="498" t="str">
        <f t="shared" si="43"/>
        <v>1000</v>
      </c>
      <c r="E163" s="498" t="str">
        <f t="shared" si="44"/>
        <v>1</v>
      </c>
      <c r="F163" s="498" t="str">
        <f t="shared" si="45"/>
        <v>0</v>
      </c>
      <c r="G163" s="498" t="str">
        <f t="shared" si="40"/>
        <v>2</v>
      </c>
      <c r="H163" s="498" t="str">
        <f t="shared" si="46"/>
        <v>2</v>
      </c>
      <c r="I163" s="498"/>
      <c r="J163" s="498"/>
      <c r="K163" s="498"/>
      <c r="M163" s="511"/>
      <c r="N163" s="578" t="s">
        <v>118</v>
      </c>
      <c r="O163" s="579"/>
      <c r="P163" s="578" t="s">
        <v>356</v>
      </c>
      <c r="Q163" s="579"/>
      <c r="R163" s="578" t="s">
        <v>358</v>
      </c>
      <c r="S163" s="579"/>
      <c r="T163" s="578" t="s">
        <v>313</v>
      </c>
      <c r="U163" s="579"/>
      <c r="V163" s="578" t="s">
        <v>314</v>
      </c>
      <c r="W163" s="579"/>
      <c r="X163" s="579"/>
      <c r="Y163" s="578" t="s">
        <v>316</v>
      </c>
      <c r="Z163" s="579"/>
      <c r="AA163" s="579"/>
      <c r="AB163" s="578" t="s">
        <v>316</v>
      </c>
      <c r="AC163" s="579"/>
      <c r="AD163" s="578"/>
      <c r="AE163" s="579"/>
      <c r="AF163" s="581" t="s">
        <v>361</v>
      </c>
      <c r="AG163" s="579"/>
      <c r="AH163" s="579"/>
      <c r="AI163" s="579"/>
      <c r="AJ163" s="579"/>
      <c r="AK163" s="579"/>
      <c r="AL163" s="579"/>
      <c r="AM163" s="579"/>
      <c r="AN163" s="578" t="s">
        <v>307</v>
      </c>
      <c r="AO163" s="579"/>
      <c r="AP163" s="579"/>
      <c r="AQ163" s="579"/>
      <c r="AR163" s="579"/>
      <c r="AS163" s="578" t="s">
        <v>308</v>
      </c>
      <c r="AT163" s="579"/>
      <c r="AU163" s="579"/>
      <c r="AV163" s="499" t="s">
        <v>84</v>
      </c>
      <c r="AW163" s="580" t="s">
        <v>309</v>
      </c>
      <c r="AX163" s="579"/>
      <c r="AY163" s="579"/>
      <c r="AZ163" s="579"/>
      <c r="BA163" s="579"/>
      <c r="BB163" s="579"/>
      <c r="BC163" s="500">
        <v>135600000</v>
      </c>
      <c r="BD163" s="500">
        <v>105000000</v>
      </c>
      <c r="BE163" s="500">
        <v>30600000</v>
      </c>
      <c r="BF163" s="501">
        <v>0</v>
      </c>
      <c r="BG163" s="500">
        <v>105000000</v>
      </c>
      <c r="BH163" s="501">
        <v>0</v>
      </c>
      <c r="BI163" s="500">
        <v>25000000</v>
      </c>
      <c r="BJ163" s="500">
        <v>80000000</v>
      </c>
      <c r="BK163" s="500">
        <v>25000000</v>
      </c>
      <c r="BL163" s="501">
        <v>0</v>
      </c>
      <c r="BM163" s="500" t="s">
        <v>638</v>
      </c>
      <c r="BN163" s="501" t="s">
        <v>468</v>
      </c>
      <c r="BO163" s="501" t="s">
        <v>468</v>
      </c>
    </row>
    <row r="164" spans="1:67" s="497" customFormat="1" hidden="1">
      <c r="A164" s="497" t="str">
        <f t="shared" si="47"/>
        <v>C-2502-1000-1-0-2-3-10</v>
      </c>
      <c r="B164" s="498" t="str">
        <f t="shared" si="41"/>
        <v>C</v>
      </c>
      <c r="C164" s="498" t="str">
        <f t="shared" si="42"/>
        <v>2502</v>
      </c>
      <c r="D164" s="498" t="str">
        <f t="shared" si="43"/>
        <v>1000</v>
      </c>
      <c r="E164" s="498" t="str">
        <f t="shared" si="44"/>
        <v>1</v>
      </c>
      <c r="F164" s="498" t="str">
        <f t="shared" si="45"/>
        <v>0</v>
      </c>
      <c r="G164" s="498" t="str">
        <f t="shared" si="40"/>
        <v>2</v>
      </c>
      <c r="H164" s="498" t="str">
        <f t="shared" si="46"/>
        <v>3</v>
      </c>
      <c r="I164" s="498"/>
      <c r="J164" s="498"/>
      <c r="K164" s="498"/>
      <c r="M164" s="511"/>
      <c r="N164" s="578" t="s">
        <v>118</v>
      </c>
      <c r="O164" s="579"/>
      <c r="P164" s="578" t="s">
        <v>356</v>
      </c>
      <c r="Q164" s="579"/>
      <c r="R164" s="578" t="s">
        <v>358</v>
      </c>
      <c r="S164" s="579"/>
      <c r="T164" s="578" t="s">
        <v>313</v>
      </c>
      <c r="U164" s="579"/>
      <c r="V164" s="578" t="s">
        <v>314</v>
      </c>
      <c r="W164" s="579"/>
      <c r="X164" s="579"/>
      <c r="Y164" s="578" t="s">
        <v>316</v>
      </c>
      <c r="Z164" s="579"/>
      <c r="AA164" s="579"/>
      <c r="AB164" s="578" t="s">
        <v>323</v>
      </c>
      <c r="AC164" s="579"/>
      <c r="AD164" s="578"/>
      <c r="AE164" s="579"/>
      <c r="AF164" s="581" t="s">
        <v>362</v>
      </c>
      <c r="AG164" s="579"/>
      <c r="AH164" s="579"/>
      <c r="AI164" s="579"/>
      <c r="AJ164" s="579"/>
      <c r="AK164" s="579"/>
      <c r="AL164" s="579"/>
      <c r="AM164" s="579"/>
      <c r="AN164" s="578" t="s">
        <v>307</v>
      </c>
      <c r="AO164" s="579"/>
      <c r="AP164" s="579"/>
      <c r="AQ164" s="579"/>
      <c r="AR164" s="579"/>
      <c r="AS164" s="578" t="s">
        <v>308</v>
      </c>
      <c r="AT164" s="579"/>
      <c r="AU164" s="579"/>
      <c r="AV164" s="499" t="s">
        <v>84</v>
      </c>
      <c r="AW164" s="580" t="s">
        <v>309</v>
      </c>
      <c r="AX164" s="579"/>
      <c r="AY164" s="579"/>
      <c r="AZ164" s="579"/>
      <c r="BA164" s="579"/>
      <c r="BB164" s="579"/>
      <c r="BC164" s="500">
        <v>341600000</v>
      </c>
      <c r="BD164" s="500">
        <v>341600000</v>
      </c>
      <c r="BE164" s="501">
        <v>0</v>
      </c>
      <c r="BF164" s="501">
        <v>0</v>
      </c>
      <c r="BG164" s="500">
        <v>341600000</v>
      </c>
      <c r="BH164" s="501">
        <v>0</v>
      </c>
      <c r="BI164" s="500">
        <v>3268435</v>
      </c>
      <c r="BJ164" s="500">
        <v>338331565</v>
      </c>
      <c r="BK164" s="500">
        <v>3268435</v>
      </c>
      <c r="BL164" s="501">
        <v>0</v>
      </c>
      <c r="BM164" s="500" t="s">
        <v>639</v>
      </c>
      <c r="BN164" s="501" t="s">
        <v>468</v>
      </c>
      <c r="BO164" s="501" t="s">
        <v>468</v>
      </c>
    </row>
    <row r="165" spans="1:67" s="497" customFormat="1" ht="14.45" hidden="1" customHeight="1">
      <c r="A165" s="497" t="str">
        <f t="shared" si="47"/>
        <v>C-2502-1000-1-0-2-4-10</v>
      </c>
      <c r="B165" s="498" t="str">
        <f t="shared" si="41"/>
        <v>C</v>
      </c>
      <c r="C165" s="498" t="str">
        <f t="shared" si="42"/>
        <v>2502</v>
      </c>
      <c r="D165" s="498" t="str">
        <f t="shared" si="43"/>
        <v>1000</v>
      </c>
      <c r="E165" s="498" t="str">
        <f t="shared" si="44"/>
        <v>1</v>
      </c>
      <c r="F165" s="498" t="str">
        <f t="shared" si="45"/>
        <v>0</v>
      </c>
      <c r="G165" s="498" t="str">
        <f t="shared" si="40"/>
        <v>2</v>
      </c>
      <c r="H165" s="498" t="str">
        <f t="shared" si="46"/>
        <v>4</v>
      </c>
      <c r="I165" s="498"/>
      <c r="J165" s="498"/>
      <c r="K165" s="498"/>
      <c r="M165" s="511"/>
      <c r="N165" s="578" t="s">
        <v>118</v>
      </c>
      <c r="O165" s="579"/>
      <c r="P165" s="578" t="s">
        <v>356</v>
      </c>
      <c r="Q165" s="579"/>
      <c r="R165" s="578" t="s">
        <v>358</v>
      </c>
      <c r="S165" s="579"/>
      <c r="T165" s="578" t="s">
        <v>313</v>
      </c>
      <c r="U165" s="579"/>
      <c r="V165" s="578" t="s">
        <v>314</v>
      </c>
      <c r="W165" s="579"/>
      <c r="X165" s="579"/>
      <c r="Y165" s="578" t="s">
        <v>316</v>
      </c>
      <c r="Z165" s="579"/>
      <c r="AA165" s="579"/>
      <c r="AB165" s="578" t="s">
        <v>317</v>
      </c>
      <c r="AC165" s="579"/>
      <c r="AD165" s="578"/>
      <c r="AE165" s="579"/>
      <c r="AF165" s="581" t="s">
        <v>103</v>
      </c>
      <c r="AG165" s="579"/>
      <c r="AH165" s="579"/>
      <c r="AI165" s="579"/>
      <c r="AJ165" s="579"/>
      <c r="AK165" s="579"/>
      <c r="AL165" s="579"/>
      <c r="AM165" s="579"/>
      <c r="AN165" s="578" t="s">
        <v>307</v>
      </c>
      <c r="AO165" s="579"/>
      <c r="AP165" s="579"/>
      <c r="AQ165" s="579"/>
      <c r="AR165" s="579"/>
      <c r="AS165" s="578" t="s">
        <v>308</v>
      </c>
      <c r="AT165" s="579"/>
      <c r="AU165" s="579"/>
      <c r="AV165" s="499" t="s">
        <v>84</v>
      </c>
      <c r="AW165" s="580" t="s">
        <v>309</v>
      </c>
      <c r="AX165" s="579"/>
      <c r="AY165" s="579"/>
      <c r="AZ165" s="579"/>
      <c r="BA165" s="579"/>
      <c r="BB165" s="579"/>
      <c r="BC165" s="500">
        <v>394400000</v>
      </c>
      <c r="BD165" s="500">
        <v>394400000</v>
      </c>
      <c r="BE165" s="501">
        <v>0</v>
      </c>
      <c r="BF165" s="501">
        <v>0</v>
      </c>
      <c r="BG165" s="500">
        <v>16480221</v>
      </c>
      <c r="BH165" s="500">
        <v>377919779</v>
      </c>
      <c r="BI165" s="500">
        <v>2538350</v>
      </c>
      <c r="BJ165" s="500">
        <v>13941871</v>
      </c>
      <c r="BK165" s="501">
        <v>0</v>
      </c>
      <c r="BL165" s="500">
        <v>2538350</v>
      </c>
      <c r="BM165" s="501" t="s">
        <v>468</v>
      </c>
      <c r="BN165" s="501" t="s">
        <v>468</v>
      </c>
      <c r="BO165" s="501" t="s">
        <v>468</v>
      </c>
    </row>
    <row r="166" spans="1:67" s="497" customFormat="1" hidden="1">
      <c r="A166" s="497" t="str">
        <f t="shared" si="47"/>
        <v>C-2502-1000-1-0-2-6-10</v>
      </c>
      <c r="B166" s="498" t="str">
        <f t="shared" si="41"/>
        <v>C</v>
      </c>
      <c r="C166" s="498" t="str">
        <f t="shared" si="42"/>
        <v>2502</v>
      </c>
      <c r="D166" s="498" t="str">
        <f t="shared" si="43"/>
        <v>1000</v>
      </c>
      <c r="E166" s="498" t="str">
        <f t="shared" si="44"/>
        <v>1</v>
      </c>
      <c r="F166" s="498" t="str">
        <f t="shared" si="45"/>
        <v>0</v>
      </c>
      <c r="G166" s="498" t="str">
        <f t="shared" si="40"/>
        <v>2</v>
      </c>
      <c r="H166" s="498" t="str">
        <f t="shared" si="46"/>
        <v>6</v>
      </c>
      <c r="I166" s="498"/>
      <c r="J166" s="498"/>
      <c r="K166" s="498"/>
      <c r="M166" s="511"/>
      <c r="N166" s="578" t="s">
        <v>118</v>
      </c>
      <c r="O166" s="579"/>
      <c r="P166" s="578" t="s">
        <v>356</v>
      </c>
      <c r="Q166" s="579"/>
      <c r="R166" s="578" t="s">
        <v>358</v>
      </c>
      <c r="S166" s="579"/>
      <c r="T166" s="578" t="s">
        <v>313</v>
      </c>
      <c r="U166" s="579"/>
      <c r="V166" s="578" t="s">
        <v>314</v>
      </c>
      <c r="W166" s="579"/>
      <c r="X166" s="579"/>
      <c r="Y166" s="578" t="s">
        <v>316</v>
      </c>
      <c r="Z166" s="579"/>
      <c r="AA166" s="579"/>
      <c r="AB166" s="578" t="s">
        <v>326</v>
      </c>
      <c r="AC166" s="579"/>
      <c r="AD166" s="578"/>
      <c r="AE166" s="579"/>
      <c r="AF166" s="581" t="s">
        <v>363</v>
      </c>
      <c r="AG166" s="579"/>
      <c r="AH166" s="579"/>
      <c r="AI166" s="579"/>
      <c r="AJ166" s="579"/>
      <c r="AK166" s="579"/>
      <c r="AL166" s="579"/>
      <c r="AM166" s="579"/>
      <c r="AN166" s="578" t="s">
        <v>307</v>
      </c>
      <c r="AO166" s="579"/>
      <c r="AP166" s="579"/>
      <c r="AQ166" s="579"/>
      <c r="AR166" s="579"/>
      <c r="AS166" s="578" t="s">
        <v>308</v>
      </c>
      <c r="AT166" s="579"/>
      <c r="AU166" s="579"/>
      <c r="AV166" s="499" t="s">
        <v>84</v>
      </c>
      <c r="AW166" s="580" t="s">
        <v>309</v>
      </c>
      <c r="AX166" s="579"/>
      <c r="AY166" s="579"/>
      <c r="AZ166" s="579"/>
      <c r="BA166" s="579"/>
      <c r="BB166" s="579"/>
      <c r="BC166" s="500">
        <v>230000000</v>
      </c>
      <c r="BD166" s="500">
        <v>170000000</v>
      </c>
      <c r="BE166" s="500">
        <v>60000000</v>
      </c>
      <c r="BF166" s="501">
        <v>0</v>
      </c>
      <c r="BG166" s="501">
        <v>0</v>
      </c>
      <c r="BH166" s="500">
        <v>170000000</v>
      </c>
      <c r="BI166" s="501">
        <v>0</v>
      </c>
      <c r="BJ166" s="501">
        <v>0</v>
      </c>
      <c r="BK166" s="501">
        <v>0</v>
      </c>
      <c r="BL166" s="501">
        <v>0</v>
      </c>
      <c r="BM166" s="501" t="s">
        <v>468</v>
      </c>
      <c r="BN166" s="501" t="s">
        <v>468</v>
      </c>
      <c r="BO166" s="501" t="s">
        <v>468</v>
      </c>
    </row>
    <row r="167" spans="1:67" s="497" customFormat="1" hidden="1">
      <c r="A167" s="497" t="str">
        <f t="shared" si="47"/>
        <v>C-2502-1000-1-0-2-11-10</v>
      </c>
      <c r="B167" s="498" t="str">
        <f t="shared" si="41"/>
        <v>C</v>
      </c>
      <c r="C167" s="498" t="str">
        <f t="shared" si="42"/>
        <v>2502</v>
      </c>
      <c r="D167" s="498" t="str">
        <f t="shared" si="43"/>
        <v>1000</v>
      </c>
      <c r="E167" s="498" t="str">
        <f t="shared" si="44"/>
        <v>1</v>
      </c>
      <c r="F167" s="498" t="str">
        <f t="shared" si="45"/>
        <v>0</v>
      </c>
      <c r="G167" s="498" t="str">
        <f t="shared" si="40"/>
        <v>2</v>
      </c>
      <c r="H167" s="498" t="str">
        <f t="shared" si="46"/>
        <v>11</v>
      </c>
      <c r="I167" s="498"/>
      <c r="J167" s="498"/>
      <c r="K167" s="498"/>
      <c r="M167" s="511"/>
      <c r="N167" s="578" t="s">
        <v>118</v>
      </c>
      <c r="O167" s="579"/>
      <c r="P167" s="578" t="s">
        <v>356</v>
      </c>
      <c r="Q167" s="579"/>
      <c r="R167" s="578" t="s">
        <v>358</v>
      </c>
      <c r="S167" s="579"/>
      <c r="T167" s="578" t="s">
        <v>313</v>
      </c>
      <c r="U167" s="579"/>
      <c r="V167" s="578" t="s">
        <v>314</v>
      </c>
      <c r="W167" s="579"/>
      <c r="X167" s="579"/>
      <c r="Y167" s="578" t="s">
        <v>316</v>
      </c>
      <c r="Z167" s="579"/>
      <c r="AA167" s="579"/>
      <c r="AB167" s="578" t="s">
        <v>99</v>
      </c>
      <c r="AC167" s="579"/>
      <c r="AD167" s="578"/>
      <c r="AE167" s="579"/>
      <c r="AF167" s="581" t="s">
        <v>364</v>
      </c>
      <c r="AG167" s="579"/>
      <c r="AH167" s="579"/>
      <c r="AI167" s="579"/>
      <c r="AJ167" s="579"/>
      <c r="AK167" s="579"/>
      <c r="AL167" s="579"/>
      <c r="AM167" s="579"/>
      <c r="AN167" s="578" t="s">
        <v>307</v>
      </c>
      <c r="AO167" s="579"/>
      <c r="AP167" s="579"/>
      <c r="AQ167" s="579"/>
      <c r="AR167" s="579"/>
      <c r="AS167" s="578" t="s">
        <v>308</v>
      </c>
      <c r="AT167" s="579"/>
      <c r="AU167" s="579"/>
      <c r="AV167" s="499" t="s">
        <v>84</v>
      </c>
      <c r="AW167" s="580" t="s">
        <v>309</v>
      </c>
      <c r="AX167" s="579"/>
      <c r="AY167" s="579"/>
      <c r="AZ167" s="579"/>
      <c r="BA167" s="579"/>
      <c r="BB167" s="579"/>
      <c r="BC167" s="500">
        <v>1200000</v>
      </c>
      <c r="BD167" s="501">
        <v>0</v>
      </c>
      <c r="BE167" s="500">
        <v>1200000</v>
      </c>
      <c r="BF167" s="501">
        <v>0</v>
      </c>
      <c r="BG167" s="501">
        <v>0</v>
      </c>
      <c r="BH167" s="501">
        <v>0</v>
      </c>
      <c r="BI167" s="501">
        <v>0</v>
      </c>
      <c r="BJ167" s="501">
        <v>0</v>
      </c>
      <c r="BK167" s="501">
        <v>0</v>
      </c>
      <c r="BL167" s="501">
        <v>0</v>
      </c>
      <c r="BM167" s="501" t="s">
        <v>468</v>
      </c>
      <c r="BN167" s="501" t="s">
        <v>468</v>
      </c>
      <c r="BO167" s="501" t="s">
        <v>468</v>
      </c>
    </row>
    <row r="168" spans="1:67" s="488" customFormat="1" hidden="1">
      <c r="B168" s="491" t="str">
        <f t="shared" si="41"/>
        <v>C</v>
      </c>
      <c r="C168" s="491" t="str">
        <f t="shared" si="42"/>
        <v>2502</v>
      </c>
      <c r="D168" s="491" t="str">
        <f t="shared" si="43"/>
        <v>1000</v>
      </c>
      <c r="E168" s="491" t="str">
        <f t="shared" si="44"/>
        <v>1</v>
      </c>
      <c r="F168" s="491" t="str">
        <f t="shared" si="45"/>
        <v>0</v>
      </c>
      <c r="G168" s="491" t="str">
        <f t="shared" si="40"/>
        <v>3</v>
      </c>
      <c r="H168" s="491">
        <f t="shared" si="46"/>
        <v>0</v>
      </c>
      <c r="I168" s="491"/>
      <c r="J168" s="491"/>
      <c r="K168" s="491"/>
      <c r="M168" s="510"/>
      <c r="N168" s="582" t="s">
        <v>118</v>
      </c>
      <c r="O168" s="583"/>
      <c r="P168" s="582" t="s">
        <v>356</v>
      </c>
      <c r="Q168" s="583"/>
      <c r="R168" s="582" t="s">
        <v>358</v>
      </c>
      <c r="S168" s="583"/>
      <c r="T168" s="582" t="s">
        <v>313</v>
      </c>
      <c r="U168" s="583"/>
      <c r="V168" s="582" t="s">
        <v>314</v>
      </c>
      <c r="W168" s="583"/>
      <c r="X168" s="583"/>
      <c r="Y168" s="582" t="s">
        <v>323</v>
      </c>
      <c r="Z168" s="583"/>
      <c r="AA168" s="583"/>
      <c r="AB168" s="582"/>
      <c r="AC168" s="583"/>
      <c r="AD168" s="582"/>
      <c r="AE168" s="583"/>
      <c r="AF168" s="584" t="s">
        <v>461</v>
      </c>
      <c r="AG168" s="583"/>
      <c r="AH168" s="583"/>
      <c r="AI168" s="583"/>
      <c r="AJ168" s="583"/>
      <c r="AK168" s="583"/>
      <c r="AL168" s="583"/>
      <c r="AM168" s="583"/>
      <c r="AN168" s="582" t="s">
        <v>307</v>
      </c>
      <c r="AO168" s="583"/>
      <c r="AP168" s="583"/>
      <c r="AQ168" s="583"/>
      <c r="AR168" s="583"/>
      <c r="AS168" s="582" t="s">
        <v>308</v>
      </c>
      <c r="AT168" s="583"/>
      <c r="AU168" s="583"/>
      <c r="AV168" s="481" t="s">
        <v>320</v>
      </c>
      <c r="AW168" s="585" t="s">
        <v>460</v>
      </c>
      <c r="AX168" s="583"/>
      <c r="AY168" s="583"/>
      <c r="AZ168" s="583"/>
      <c r="BA168" s="583"/>
      <c r="BB168" s="583"/>
      <c r="BC168" s="482">
        <v>2815325822</v>
      </c>
      <c r="BD168" s="482">
        <v>306000000</v>
      </c>
      <c r="BE168" s="482">
        <v>2509325822</v>
      </c>
      <c r="BF168" s="483">
        <v>0</v>
      </c>
      <c r="BG168" s="483">
        <v>0</v>
      </c>
      <c r="BH168" s="482">
        <v>306000000</v>
      </c>
      <c r="BI168" s="483">
        <v>0</v>
      </c>
      <c r="BJ168" s="483">
        <v>0</v>
      </c>
      <c r="BK168" s="483">
        <v>0</v>
      </c>
      <c r="BL168" s="483">
        <v>0</v>
      </c>
      <c r="BM168" s="483" t="s">
        <v>468</v>
      </c>
      <c r="BN168" s="483" t="s">
        <v>468</v>
      </c>
      <c r="BO168" s="483" t="s">
        <v>468</v>
      </c>
    </row>
    <row r="169" spans="1:67" s="497" customFormat="1" hidden="1">
      <c r="A169" s="497" t="str">
        <f t="shared" si="47"/>
        <v>C-2502-1000-1-0-3-1-15</v>
      </c>
      <c r="B169" s="498" t="str">
        <f t="shared" si="41"/>
        <v>C</v>
      </c>
      <c r="C169" s="498" t="str">
        <f t="shared" si="42"/>
        <v>2502</v>
      </c>
      <c r="D169" s="498" t="str">
        <f t="shared" si="43"/>
        <v>1000</v>
      </c>
      <c r="E169" s="498" t="str">
        <f t="shared" si="44"/>
        <v>1</v>
      </c>
      <c r="F169" s="498" t="str">
        <f t="shared" si="45"/>
        <v>0</v>
      </c>
      <c r="G169" s="498" t="str">
        <f t="shared" si="40"/>
        <v>3</v>
      </c>
      <c r="H169" s="498" t="str">
        <f t="shared" si="46"/>
        <v>1</v>
      </c>
      <c r="I169" s="498"/>
      <c r="J169" s="498"/>
      <c r="K169" s="498"/>
      <c r="M169" s="511"/>
      <c r="N169" s="578" t="s">
        <v>118</v>
      </c>
      <c r="O169" s="579"/>
      <c r="P169" s="578" t="s">
        <v>356</v>
      </c>
      <c r="Q169" s="579"/>
      <c r="R169" s="578" t="s">
        <v>358</v>
      </c>
      <c r="S169" s="579"/>
      <c r="T169" s="578" t="s">
        <v>313</v>
      </c>
      <c r="U169" s="579"/>
      <c r="V169" s="578" t="s">
        <v>314</v>
      </c>
      <c r="W169" s="579"/>
      <c r="X169" s="579"/>
      <c r="Y169" s="578" t="s">
        <v>323</v>
      </c>
      <c r="Z169" s="579"/>
      <c r="AA169" s="579"/>
      <c r="AB169" s="578" t="s">
        <v>313</v>
      </c>
      <c r="AC169" s="579"/>
      <c r="AD169" s="578"/>
      <c r="AE169" s="579"/>
      <c r="AF169" s="581" t="s">
        <v>366</v>
      </c>
      <c r="AG169" s="579"/>
      <c r="AH169" s="579"/>
      <c r="AI169" s="579"/>
      <c r="AJ169" s="579"/>
      <c r="AK169" s="579"/>
      <c r="AL169" s="579"/>
      <c r="AM169" s="579"/>
      <c r="AN169" s="578" t="s">
        <v>307</v>
      </c>
      <c r="AO169" s="579"/>
      <c r="AP169" s="579"/>
      <c r="AQ169" s="579"/>
      <c r="AR169" s="579"/>
      <c r="AS169" s="578" t="s">
        <v>308</v>
      </c>
      <c r="AT169" s="579"/>
      <c r="AU169" s="579"/>
      <c r="AV169" s="499" t="s">
        <v>320</v>
      </c>
      <c r="AW169" s="580" t="s">
        <v>460</v>
      </c>
      <c r="AX169" s="579"/>
      <c r="AY169" s="579"/>
      <c r="AZ169" s="579"/>
      <c r="BA169" s="579"/>
      <c r="BB169" s="579"/>
      <c r="BC169" s="500">
        <v>1217200000</v>
      </c>
      <c r="BD169" s="500">
        <v>306000000</v>
      </c>
      <c r="BE169" s="500">
        <v>911200000</v>
      </c>
      <c r="BF169" s="501">
        <v>0</v>
      </c>
      <c r="BG169" s="501">
        <v>0</v>
      </c>
      <c r="BH169" s="500">
        <v>306000000</v>
      </c>
      <c r="BI169" s="501">
        <v>0</v>
      </c>
      <c r="BJ169" s="501">
        <v>0</v>
      </c>
      <c r="BK169" s="501">
        <v>0</v>
      </c>
      <c r="BL169" s="501">
        <v>0</v>
      </c>
      <c r="BM169" s="501" t="s">
        <v>468</v>
      </c>
      <c r="BN169" s="501" t="s">
        <v>468</v>
      </c>
      <c r="BO169" s="501" t="s">
        <v>468</v>
      </c>
    </row>
    <row r="170" spans="1:67" s="497" customFormat="1" hidden="1">
      <c r="A170" s="497" t="str">
        <f t="shared" si="47"/>
        <v>C-2502-1000-1-0-3-2-15</v>
      </c>
      <c r="B170" s="498" t="str">
        <f t="shared" si="41"/>
        <v>C</v>
      </c>
      <c r="C170" s="498" t="str">
        <f t="shared" si="42"/>
        <v>2502</v>
      </c>
      <c r="D170" s="498" t="str">
        <f t="shared" si="43"/>
        <v>1000</v>
      </c>
      <c r="E170" s="498" t="str">
        <f t="shared" si="44"/>
        <v>1</v>
      </c>
      <c r="F170" s="498" t="str">
        <f t="shared" si="45"/>
        <v>0</v>
      </c>
      <c r="G170" s="498" t="str">
        <f t="shared" si="40"/>
        <v>3</v>
      </c>
      <c r="H170" s="498" t="str">
        <f t="shared" si="46"/>
        <v>2</v>
      </c>
      <c r="I170" s="498"/>
      <c r="J170" s="498"/>
      <c r="K170" s="498"/>
      <c r="M170" s="511"/>
      <c r="N170" s="578" t="s">
        <v>118</v>
      </c>
      <c r="O170" s="579"/>
      <c r="P170" s="578" t="s">
        <v>356</v>
      </c>
      <c r="Q170" s="579"/>
      <c r="R170" s="578" t="s">
        <v>358</v>
      </c>
      <c r="S170" s="579"/>
      <c r="T170" s="578" t="s">
        <v>313</v>
      </c>
      <c r="U170" s="579"/>
      <c r="V170" s="578" t="s">
        <v>314</v>
      </c>
      <c r="W170" s="579"/>
      <c r="X170" s="579"/>
      <c r="Y170" s="578" t="s">
        <v>323</v>
      </c>
      <c r="Z170" s="579"/>
      <c r="AA170" s="579"/>
      <c r="AB170" s="578" t="s">
        <v>316</v>
      </c>
      <c r="AC170" s="579"/>
      <c r="AD170" s="578"/>
      <c r="AE170" s="579"/>
      <c r="AF170" s="581" t="s">
        <v>361</v>
      </c>
      <c r="AG170" s="579"/>
      <c r="AH170" s="579"/>
      <c r="AI170" s="579"/>
      <c r="AJ170" s="579"/>
      <c r="AK170" s="579"/>
      <c r="AL170" s="579"/>
      <c r="AM170" s="579"/>
      <c r="AN170" s="578" t="s">
        <v>307</v>
      </c>
      <c r="AO170" s="579"/>
      <c r="AP170" s="579"/>
      <c r="AQ170" s="579"/>
      <c r="AR170" s="579"/>
      <c r="AS170" s="578" t="s">
        <v>308</v>
      </c>
      <c r="AT170" s="579"/>
      <c r="AU170" s="579"/>
      <c r="AV170" s="499" t="s">
        <v>320</v>
      </c>
      <c r="AW170" s="580" t="s">
        <v>460</v>
      </c>
      <c r="AX170" s="579"/>
      <c r="AY170" s="579"/>
      <c r="AZ170" s="579"/>
      <c r="BA170" s="579"/>
      <c r="BB170" s="579"/>
      <c r="BC170" s="500">
        <v>228000000</v>
      </c>
      <c r="BD170" s="501">
        <v>0</v>
      </c>
      <c r="BE170" s="500">
        <v>228000000</v>
      </c>
      <c r="BF170" s="501">
        <v>0</v>
      </c>
      <c r="BG170" s="501">
        <v>0</v>
      </c>
      <c r="BH170" s="501">
        <v>0</v>
      </c>
      <c r="BI170" s="501">
        <v>0</v>
      </c>
      <c r="BJ170" s="501">
        <v>0</v>
      </c>
      <c r="BK170" s="501">
        <v>0</v>
      </c>
      <c r="BL170" s="501">
        <v>0</v>
      </c>
      <c r="BM170" s="501" t="s">
        <v>468</v>
      </c>
      <c r="BN170" s="501" t="s">
        <v>468</v>
      </c>
      <c r="BO170" s="501" t="s">
        <v>468</v>
      </c>
    </row>
    <row r="171" spans="1:67" s="497" customFormat="1" hidden="1">
      <c r="A171" s="497" t="str">
        <f t="shared" si="47"/>
        <v>C-2502-1000-1-0-3-3-15</v>
      </c>
      <c r="B171" s="498" t="str">
        <f t="shared" si="41"/>
        <v>C</v>
      </c>
      <c r="C171" s="498" t="str">
        <f t="shared" si="42"/>
        <v>2502</v>
      </c>
      <c r="D171" s="498" t="str">
        <f t="shared" si="43"/>
        <v>1000</v>
      </c>
      <c r="E171" s="498" t="str">
        <f t="shared" si="44"/>
        <v>1</v>
      </c>
      <c r="F171" s="498" t="str">
        <f t="shared" si="45"/>
        <v>0</v>
      </c>
      <c r="G171" s="498" t="str">
        <f t="shared" si="40"/>
        <v>3</v>
      </c>
      <c r="H171" s="498" t="str">
        <f t="shared" si="46"/>
        <v>3</v>
      </c>
      <c r="I171" s="498"/>
      <c r="J171" s="498"/>
      <c r="K171" s="498"/>
      <c r="M171" s="511"/>
      <c r="N171" s="578" t="s">
        <v>118</v>
      </c>
      <c r="O171" s="579"/>
      <c r="P171" s="578" t="s">
        <v>356</v>
      </c>
      <c r="Q171" s="579"/>
      <c r="R171" s="578" t="s">
        <v>358</v>
      </c>
      <c r="S171" s="579"/>
      <c r="T171" s="578" t="s">
        <v>313</v>
      </c>
      <c r="U171" s="579"/>
      <c r="V171" s="578" t="s">
        <v>314</v>
      </c>
      <c r="W171" s="579"/>
      <c r="X171" s="579"/>
      <c r="Y171" s="578" t="s">
        <v>323</v>
      </c>
      <c r="Z171" s="579"/>
      <c r="AA171" s="579"/>
      <c r="AB171" s="578" t="s">
        <v>323</v>
      </c>
      <c r="AC171" s="579"/>
      <c r="AD171" s="578"/>
      <c r="AE171" s="579"/>
      <c r="AF171" s="581" t="s">
        <v>362</v>
      </c>
      <c r="AG171" s="579"/>
      <c r="AH171" s="579"/>
      <c r="AI171" s="579"/>
      <c r="AJ171" s="579"/>
      <c r="AK171" s="579"/>
      <c r="AL171" s="579"/>
      <c r="AM171" s="579"/>
      <c r="AN171" s="578" t="s">
        <v>307</v>
      </c>
      <c r="AO171" s="579"/>
      <c r="AP171" s="579"/>
      <c r="AQ171" s="579"/>
      <c r="AR171" s="579"/>
      <c r="AS171" s="578" t="s">
        <v>308</v>
      </c>
      <c r="AT171" s="579"/>
      <c r="AU171" s="579"/>
      <c r="AV171" s="499" t="s">
        <v>320</v>
      </c>
      <c r="AW171" s="580" t="s">
        <v>460</v>
      </c>
      <c r="AX171" s="579"/>
      <c r="AY171" s="579"/>
      <c r="AZ171" s="579"/>
      <c r="BA171" s="579"/>
      <c r="BB171" s="579"/>
      <c r="BC171" s="500">
        <v>164000000</v>
      </c>
      <c r="BD171" s="501">
        <v>0</v>
      </c>
      <c r="BE171" s="500">
        <v>164000000</v>
      </c>
      <c r="BF171" s="501">
        <v>0</v>
      </c>
      <c r="BG171" s="501">
        <v>0</v>
      </c>
      <c r="BH171" s="501">
        <v>0</v>
      </c>
      <c r="BI171" s="501">
        <v>0</v>
      </c>
      <c r="BJ171" s="501">
        <v>0</v>
      </c>
      <c r="BK171" s="501">
        <v>0</v>
      </c>
      <c r="BL171" s="501">
        <v>0</v>
      </c>
      <c r="BM171" s="501" t="s">
        <v>468</v>
      </c>
      <c r="BN171" s="501" t="s">
        <v>468</v>
      </c>
      <c r="BO171" s="501" t="s">
        <v>468</v>
      </c>
    </row>
    <row r="172" spans="1:67" s="497" customFormat="1" hidden="1">
      <c r="A172" s="497" t="str">
        <f t="shared" si="47"/>
        <v>C-2502-1000-1-0-3-4-15</v>
      </c>
      <c r="B172" s="498" t="str">
        <f t="shared" si="41"/>
        <v>C</v>
      </c>
      <c r="C172" s="498" t="str">
        <f t="shared" si="42"/>
        <v>2502</v>
      </c>
      <c r="D172" s="498" t="str">
        <f t="shared" si="43"/>
        <v>1000</v>
      </c>
      <c r="E172" s="498" t="str">
        <f t="shared" si="44"/>
        <v>1</v>
      </c>
      <c r="F172" s="498" t="str">
        <f t="shared" si="45"/>
        <v>0</v>
      </c>
      <c r="G172" s="498" t="str">
        <f t="shared" si="40"/>
        <v>3</v>
      </c>
      <c r="H172" s="498" t="str">
        <f t="shared" si="46"/>
        <v>4</v>
      </c>
      <c r="I172" s="498"/>
      <c r="J172" s="498"/>
      <c r="K172" s="498"/>
      <c r="M172" s="511"/>
      <c r="N172" s="578" t="s">
        <v>118</v>
      </c>
      <c r="O172" s="579"/>
      <c r="P172" s="578" t="s">
        <v>356</v>
      </c>
      <c r="Q172" s="579"/>
      <c r="R172" s="578" t="s">
        <v>358</v>
      </c>
      <c r="S172" s="579"/>
      <c r="T172" s="578" t="s">
        <v>313</v>
      </c>
      <c r="U172" s="579"/>
      <c r="V172" s="578" t="s">
        <v>314</v>
      </c>
      <c r="W172" s="579"/>
      <c r="X172" s="579"/>
      <c r="Y172" s="578" t="s">
        <v>323</v>
      </c>
      <c r="Z172" s="579"/>
      <c r="AA172" s="579"/>
      <c r="AB172" s="578" t="s">
        <v>317</v>
      </c>
      <c r="AC172" s="579"/>
      <c r="AD172" s="578"/>
      <c r="AE172" s="579"/>
      <c r="AF172" s="581" t="s">
        <v>103</v>
      </c>
      <c r="AG172" s="579"/>
      <c r="AH172" s="579"/>
      <c r="AI172" s="579"/>
      <c r="AJ172" s="579"/>
      <c r="AK172" s="579"/>
      <c r="AL172" s="579"/>
      <c r="AM172" s="579"/>
      <c r="AN172" s="578" t="s">
        <v>307</v>
      </c>
      <c r="AO172" s="579"/>
      <c r="AP172" s="579"/>
      <c r="AQ172" s="579"/>
      <c r="AR172" s="579"/>
      <c r="AS172" s="578" t="s">
        <v>308</v>
      </c>
      <c r="AT172" s="579"/>
      <c r="AU172" s="579"/>
      <c r="AV172" s="499" t="s">
        <v>320</v>
      </c>
      <c r="AW172" s="580" t="s">
        <v>460</v>
      </c>
      <c r="AX172" s="579"/>
      <c r="AY172" s="579"/>
      <c r="AZ172" s="579"/>
      <c r="BA172" s="579"/>
      <c r="BB172" s="579"/>
      <c r="BC172" s="500">
        <v>361540000</v>
      </c>
      <c r="BD172" s="501">
        <v>0</v>
      </c>
      <c r="BE172" s="500">
        <v>361540000</v>
      </c>
      <c r="BF172" s="501">
        <v>0</v>
      </c>
      <c r="BG172" s="501">
        <v>0</v>
      </c>
      <c r="BH172" s="501">
        <v>0</v>
      </c>
      <c r="BI172" s="501">
        <v>0</v>
      </c>
      <c r="BJ172" s="501">
        <v>0</v>
      </c>
      <c r="BK172" s="501">
        <v>0</v>
      </c>
      <c r="BL172" s="501">
        <v>0</v>
      </c>
      <c r="BM172" s="501" t="s">
        <v>468</v>
      </c>
      <c r="BN172" s="501" t="s">
        <v>468</v>
      </c>
      <c r="BO172" s="501" t="s">
        <v>468</v>
      </c>
    </row>
    <row r="173" spans="1:67" s="497" customFormat="1" hidden="1">
      <c r="A173" s="497" t="str">
        <f t="shared" si="47"/>
        <v>C-2502-1000-1-0-3-11-15</v>
      </c>
      <c r="B173" s="498" t="str">
        <f t="shared" si="41"/>
        <v>C</v>
      </c>
      <c r="C173" s="498" t="str">
        <f t="shared" si="42"/>
        <v>2502</v>
      </c>
      <c r="D173" s="498" t="str">
        <f t="shared" si="43"/>
        <v>1000</v>
      </c>
      <c r="E173" s="498" t="str">
        <f t="shared" si="44"/>
        <v>1</v>
      </c>
      <c r="F173" s="498" t="str">
        <f t="shared" si="45"/>
        <v>0</v>
      </c>
      <c r="G173" s="498" t="str">
        <f t="shared" si="40"/>
        <v>3</v>
      </c>
      <c r="H173" s="498" t="str">
        <f t="shared" si="46"/>
        <v>11</v>
      </c>
      <c r="I173" s="498"/>
      <c r="J173" s="498"/>
      <c r="K173" s="498"/>
      <c r="M173" s="511"/>
      <c r="N173" s="578" t="s">
        <v>118</v>
      </c>
      <c r="O173" s="579"/>
      <c r="P173" s="578" t="s">
        <v>356</v>
      </c>
      <c r="Q173" s="579"/>
      <c r="R173" s="578" t="s">
        <v>358</v>
      </c>
      <c r="S173" s="579"/>
      <c r="T173" s="578" t="s">
        <v>313</v>
      </c>
      <c r="U173" s="579"/>
      <c r="V173" s="578" t="s">
        <v>314</v>
      </c>
      <c r="W173" s="579"/>
      <c r="X173" s="579"/>
      <c r="Y173" s="578" t="s">
        <v>323</v>
      </c>
      <c r="Z173" s="579"/>
      <c r="AA173" s="579"/>
      <c r="AB173" s="578" t="s">
        <v>99</v>
      </c>
      <c r="AC173" s="579"/>
      <c r="AD173" s="578"/>
      <c r="AE173" s="579"/>
      <c r="AF173" s="581" t="s">
        <v>364</v>
      </c>
      <c r="AG173" s="579"/>
      <c r="AH173" s="579"/>
      <c r="AI173" s="579"/>
      <c r="AJ173" s="579"/>
      <c r="AK173" s="579"/>
      <c r="AL173" s="579"/>
      <c r="AM173" s="579"/>
      <c r="AN173" s="578" t="s">
        <v>307</v>
      </c>
      <c r="AO173" s="579"/>
      <c r="AP173" s="579"/>
      <c r="AQ173" s="579"/>
      <c r="AR173" s="579"/>
      <c r="AS173" s="578" t="s">
        <v>308</v>
      </c>
      <c r="AT173" s="579"/>
      <c r="AU173" s="579"/>
      <c r="AV173" s="499" t="s">
        <v>320</v>
      </c>
      <c r="AW173" s="580" t="s">
        <v>460</v>
      </c>
      <c r="AX173" s="579"/>
      <c r="AY173" s="579"/>
      <c r="AZ173" s="579"/>
      <c r="BA173" s="579"/>
      <c r="BB173" s="579"/>
      <c r="BC173" s="500">
        <v>844585822</v>
      </c>
      <c r="BD173" s="501">
        <v>0</v>
      </c>
      <c r="BE173" s="500">
        <v>844585822</v>
      </c>
      <c r="BF173" s="501">
        <v>0</v>
      </c>
      <c r="BG173" s="501">
        <v>0</v>
      </c>
      <c r="BH173" s="501">
        <v>0</v>
      </c>
      <c r="BI173" s="501">
        <v>0</v>
      </c>
      <c r="BJ173" s="501">
        <v>0</v>
      </c>
      <c r="BK173" s="501">
        <v>0</v>
      </c>
      <c r="BL173" s="501">
        <v>0</v>
      </c>
      <c r="BM173" s="501" t="s">
        <v>468</v>
      </c>
      <c r="BN173" s="501" t="s">
        <v>468</v>
      </c>
      <c r="BO173" s="501" t="s">
        <v>468</v>
      </c>
    </row>
    <row r="174" spans="1:67" s="488" customFormat="1" hidden="1">
      <c r="B174" s="491" t="str">
        <f t="shared" si="41"/>
        <v>C</v>
      </c>
      <c r="C174" s="491" t="str">
        <f t="shared" si="42"/>
        <v>2502</v>
      </c>
      <c r="D174" s="491" t="str">
        <f t="shared" si="43"/>
        <v>1000</v>
      </c>
      <c r="E174" s="491" t="str">
        <f t="shared" si="44"/>
        <v>2</v>
      </c>
      <c r="F174" s="491">
        <f t="shared" si="45"/>
        <v>0</v>
      </c>
      <c r="G174" s="491">
        <f t="shared" si="40"/>
        <v>0</v>
      </c>
      <c r="H174" s="491">
        <f t="shared" si="46"/>
        <v>0</v>
      </c>
      <c r="I174" s="491"/>
      <c r="J174" s="491"/>
      <c r="K174" s="491"/>
      <c r="M174" s="510"/>
      <c r="N174" s="586" t="s">
        <v>118</v>
      </c>
      <c r="O174" s="583"/>
      <c r="P174" s="586" t="s">
        <v>356</v>
      </c>
      <c r="Q174" s="583"/>
      <c r="R174" s="586" t="s">
        <v>358</v>
      </c>
      <c r="S174" s="583"/>
      <c r="T174" s="586" t="s">
        <v>316</v>
      </c>
      <c r="U174" s="583"/>
      <c r="V174" s="586"/>
      <c r="W174" s="583"/>
      <c r="X174" s="583"/>
      <c r="Y174" s="586"/>
      <c r="Z174" s="583"/>
      <c r="AA174" s="583"/>
      <c r="AB174" s="586"/>
      <c r="AC174" s="583"/>
      <c r="AD174" s="586"/>
      <c r="AE174" s="583"/>
      <c r="AF174" s="587" t="s">
        <v>352</v>
      </c>
      <c r="AG174" s="583"/>
      <c r="AH174" s="583"/>
      <c r="AI174" s="583"/>
      <c r="AJ174" s="583"/>
      <c r="AK174" s="583"/>
      <c r="AL174" s="583"/>
      <c r="AM174" s="583"/>
      <c r="AN174" s="586" t="s">
        <v>307</v>
      </c>
      <c r="AO174" s="583"/>
      <c r="AP174" s="583"/>
      <c r="AQ174" s="583"/>
      <c r="AR174" s="583"/>
      <c r="AS174" s="586" t="s">
        <v>308</v>
      </c>
      <c r="AT174" s="583"/>
      <c r="AU174" s="583"/>
      <c r="AV174" s="484" t="s">
        <v>84</v>
      </c>
      <c r="AW174" s="588" t="s">
        <v>309</v>
      </c>
      <c r="AX174" s="583"/>
      <c r="AY174" s="583"/>
      <c r="AZ174" s="583"/>
      <c r="BA174" s="583"/>
      <c r="BB174" s="583"/>
      <c r="BC174" s="485">
        <v>1600000000</v>
      </c>
      <c r="BD174" s="485">
        <v>1273859460</v>
      </c>
      <c r="BE174" s="485">
        <v>326140540</v>
      </c>
      <c r="BF174" s="485">
        <v>323920000</v>
      </c>
      <c r="BG174" s="485">
        <v>1164813219</v>
      </c>
      <c r="BH174" s="485">
        <v>109046241</v>
      </c>
      <c r="BI174" s="485">
        <v>212144339</v>
      </c>
      <c r="BJ174" s="485">
        <v>952668880</v>
      </c>
      <c r="BK174" s="485">
        <v>201639277</v>
      </c>
      <c r="BL174" s="485">
        <v>10505062</v>
      </c>
      <c r="BM174" s="485" t="s">
        <v>640</v>
      </c>
      <c r="BN174" s="486" t="s">
        <v>468</v>
      </c>
      <c r="BO174" s="485" t="s">
        <v>641</v>
      </c>
    </row>
    <row r="175" spans="1:67" s="488" customFormat="1" ht="14.45" hidden="1" customHeight="1">
      <c r="B175" s="491" t="str">
        <f t="shared" si="41"/>
        <v>C</v>
      </c>
      <c r="C175" s="491" t="str">
        <f t="shared" si="42"/>
        <v>2502</v>
      </c>
      <c r="D175" s="491" t="str">
        <f t="shared" si="43"/>
        <v>1000</v>
      </c>
      <c r="E175" s="491" t="str">
        <f t="shared" si="44"/>
        <v>2</v>
      </c>
      <c r="F175" s="491" t="str">
        <f t="shared" si="45"/>
        <v>0</v>
      </c>
      <c r="G175" s="491">
        <f t="shared" si="40"/>
        <v>0</v>
      </c>
      <c r="H175" s="491">
        <f t="shared" si="46"/>
        <v>0</v>
      </c>
      <c r="I175" s="491"/>
      <c r="J175" s="491"/>
      <c r="K175" s="491"/>
      <c r="M175" s="510"/>
      <c r="N175" s="582" t="s">
        <v>118</v>
      </c>
      <c r="O175" s="583"/>
      <c r="P175" s="582" t="s">
        <v>356</v>
      </c>
      <c r="Q175" s="583"/>
      <c r="R175" s="582" t="s">
        <v>358</v>
      </c>
      <c r="S175" s="583"/>
      <c r="T175" s="582" t="s">
        <v>316</v>
      </c>
      <c r="U175" s="583"/>
      <c r="V175" s="582" t="s">
        <v>314</v>
      </c>
      <c r="W175" s="583"/>
      <c r="X175" s="583"/>
      <c r="Y175" s="582"/>
      <c r="Z175" s="583"/>
      <c r="AA175" s="583"/>
      <c r="AB175" s="582"/>
      <c r="AC175" s="583"/>
      <c r="AD175" s="582"/>
      <c r="AE175" s="583"/>
      <c r="AF175" s="584" t="s">
        <v>352</v>
      </c>
      <c r="AG175" s="583"/>
      <c r="AH175" s="583"/>
      <c r="AI175" s="583"/>
      <c r="AJ175" s="583"/>
      <c r="AK175" s="583"/>
      <c r="AL175" s="583"/>
      <c r="AM175" s="583"/>
      <c r="AN175" s="582" t="s">
        <v>307</v>
      </c>
      <c r="AO175" s="583"/>
      <c r="AP175" s="583"/>
      <c r="AQ175" s="583"/>
      <c r="AR175" s="583"/>
      <c r="AS175" s="582" t="s">
        <v>308</v>
      </c>
      <c r="AT175" s="583"/>
      <c r="AU175" s="583"/>
      <c r="AV175" s="481" t="s">
        <v>84</v>
      </c>
      <c r="AW175" s="585" t="s">
        <v>309</v>
      </c>
      <c r="AX175" s="583"/>
      <c r="AY175" s="583"/>
      <c r="AZ175" s="583"/>
      <c r="BA175" s="583"/>
      <c r="BB175" s="583"/>
      <c r="BC175" s="482">
        <v>1600000000</v>
      </c>
      <c r="BD175" s="482">
        <v>1273859460</v>
      </c>
      <c r="BE175" s="482">
        <v>326140540</v>
      </c>
      <c r="BF175" s="483">
        <v>0</v>
      </c>
      <c r="BG175" s="482">
        <v>1164813219</v>
      </c>
      <c r="BH175" s="482">
        <v>109046241</v>
      </c>
      <c r="BI175" s="482">
        <v>212144339</v>
      </c>
      <c r="BJ175" s="482">
        <v>952668880</v>
      </c>
      <c r="BK175" s="482">
        <v>201639277</v>
      </c>
      <c r="BL175" s="482">
        <v>10505062</v>
      </c>
      <c r="BM175" s="482" t="s">
        <v>640</v>
      </c>
      <c r="BN175" s="483" t="s">
        <v>468</v>
      </c>
      <c r="BO175" s="482" t="s">
        <v>641</v>
      </c>
    </row>
    <row r="176" spans="1:67" hidden="1">
      <c r="A176" s="495"/>
      <c r="B176" s="496" t="str">
        <f t="shared" si="41"/>
        <v>C</v>
      </c>
      <c r="C176" s="496" t="str">
        <f t="shared" si="42"/>
        <v>2502</v>
      </c>
      <c r="D176" s="496" t="str">
        <f t="shared" si="43"/>
        <v>1000</v>
      </c>
      <c r="E176" s="496" t="str">
        <f t="shared" si="44"/>
        <v>2</v>
      </c>
      <c r="F176" s="496" t="str">
        <f t="shared" si="45"/>
        <v>0</v>
      </c>
      <c r="G176" s="496" t="str">
        <f t="shared" si="40"/>
        <v>1</v>
      </c>
      <c r="H176" s="496">
        <f t="shared" si="46"/>
        <v>0</v>
      </c>
      <c r="I176" s="496"/>
      <c r="J176" s="496"/>
      <c r="K176" s="496"/>
      <c r="L176" s="495"/>
      <c r="M176" s="513"/>
      <c r="N176" s="589" t="s">
        <v>118</v>
      </c>
      <c r="O176" s="590"/>
      <c r="P176" s="589" t="s">
        <v>356</v>
      </c>
      <c r="Q176" s="590"/>
      <c r="R176" s="589" t="s">
        <v>358</v>
      </c>
      <c r="S176" s="590"/>
      <c r="T176" s="589" t="s">
        <v>316</v>
      </c>
      <c r="U176" s="590"/>
      <c r="V176" s="589" t="s">
        <v>314</v>
      </c>
      <c r="W176" s="590"/>
      <c r="X176" s="590"/>
      <c r="Y176" s="589" t="s">
        <v>313</v>
      </c>
      <c r="Z176" s="590"/>
      <c r="AA176" s="590"/>
      <c r="AB176" s="589"/>
      <c r="AC176" s="590"/>
      <c r="AD176" s="589"/>
      <c r="AE176" s="590"/>
      <c r="AF176" s="592" t="s">
        <v>365</v>
      </c>
      <c r="AG176" s="590"/>
      <c r="AH176" s="590"/>
      <c r="AI176" s="590"/>
      <c r="AJ176" s="590"/>
      <c r="AK176" s="590"/>
      <c r="AL176" s="590"/>
      <c r="AM176" s="590"/>
      <c r="AN176" s="589" t="s">
        <v>307</v>
      </c>
      <c r="AO176" s="590"/>
      <c r="AP176" s="590"/>
      <c r="AQ176" s="590"/>
      <c r="AR176" s="590"/>
      <c r="AS176" s="589" t="s">
        <v>308</v>
      </c>
      <c r="AT176" s="590"/>
      <c r="AU176" s="590"/>
      <c r="AV176" s="507" t="s">
        <v>84</v>
      </c>
      <c r="AW176" s="591" t="s">
        <v>309</v>
      </c>
      <c r="AX176" s="590"/>
      <c r="AY176" s="590"/>
      <c r="AZ176" s="590"/>
      <c r="BA176" s="590"/>
      <c r="BB176" s="590"/>
      <c r="BC176" s="508">
        <v>382300000</v>
      </c>
      <c r="BD176" s="508">
        <v>205000000</v>
      </c>
      <c r="BE176" s="508">
        <v>177300000</v>
      </c>
      <c r="BF176" s="509">
        <v>0</v>
      </c>
      <c r="BG176" s="508">
        <v>202068259</v>
      </c>
      <c r="BH176" s="508">
        <v>2931741</v>
      </c>
      <c r="BI176" s="508">
        <v>55263850</v>
      </c>
      <c r="BJ176" s="508">
        <v>146804409</v>
      </c>
      <c r="BK176" s="508">
        <v>54688556</v>
      </c>
      <c r="BL176" s="508">
        <v>575294</v>
      </c>
      <c r="BM176" s="508" t="s">
        <v>642</v>
      </c>
      <c r="BN176" s="509" t="s">
        <v>468</v>
      </c>
      <c r="BO176" s="508" t="s">
        <v>641</v>
      </c>
    </row>
    <row r="177" spans="1:67" s="497" customFormat="1" hidden="1">
      <c r="A177" s="497" t="str">
        <f t="shared" ref="A177:A187" si="48">+B177&amp;"-"&amp;C177&amp;"-"&amp;D177&amp;"-"&amp;E177&amp;"-"&amp;F177&amp;"-"&amp;G177&amp;"-"&amp;H177&amp;"-"&amp;AV177</f>
        <v>C-2502-1000-2-0-1-1-10</v>
      </c>
      <c r="B177" s="498" t="str">
        <f t="shared" si="41"/>
        <v>C</v>
      </c>
      <c r="C177" s="498" t="str">
        <f t="shared" si="42"/>
        <v>2502</v>
      </c>
      <c r="D177" s="498" t="str">
        <f t="shared" si="43"/>
        <v>1000</v>
      </c>
      <c r="E177" s="498" t="str">
        <f t="shared" si="44"/>
        <v>2</v>
      </c>
      <c r="F177" s="498" t="str">
        <f t="shared" si="45"/>
        <v>0</v>
      </c>
      <c r="G177" s="498" t="str">
        <f t="shared" si="40"/>
        <v>1</v>
      </c>
      <c r="H177" s="498" t="str">
        <f t="shared" si="46"/>
        <v>1</v>
      </c>
      <c r="I177" s="498"/>
      <c r="J177" s="498"/>
      <c r="K177" s="498"/>
      <c r="M177" s="511"/>
      <c r="N177" s="578" t="s">
        <v>118</v>
      </c>
      <c r="O177" s="579"/>
      <c r="P177" s="578" t="s">
        <v>356</v>
      </c>
      <c r="Q177" s="579"/>
      <c r="R177" s="578" t="s">
        <v>358</v>
      </c>
      <c r="S177" s="579"/>
      <c r="T177" s="578" t="s">
        <v>316</v>
      </c>
      <c r="U177" s="579"/>
      <c r="V177" s="578" t="s">
        <v>314</v>
      </c>
      <c r="W177" s="579"/>
      <c r="X177" s="579"/>
      <c r="Y177" s="578" t="s">
        <v>313</v>
      </c>
      <c r="Z177" s="579"/>
      <c r="AA177" s="579"/>
      <c r="AB177" s="578" t="s">
        <v>313</v>
      </c>
      <c r="AC177" s="579"/>
      <c r="AD177" s="578"/>
      <c r="AE177" s="579"/>
      <c r="AF177" s="581" t="s">
        <v>366</v>
      </c>
      <c r="AG177" s="579"/>
      <c r="AH177" s="579"/>
      <c r="AI177" s="579"/>
      <c r="AJ177" s="579"/>
      <c r="AK177" s="579"/>
      <c r="AL177" s="579"/>
      <c r="AM177" s="579"/>
      <c r="AN177" s="578" t="s">
        <v>307</v>
      </c>
      <c r="AO177" s="579"/>
      <c r="AP177" s="579"/>
      <c r="AQ177" s="579"/>
      <c r="AR177" s="579"/>
      <c r="AS177" s="578" t="s">
        <v>308</v>
      </c>
      <c r="AT177" s="579"/>
      <c r="AU177" s="579"/>
      <c r="AV177" s="499" t="s">
        <v>84</v>
      </c>
      <c r="AW177" s="580" t="s">
        <v>309</v>
      </c>
      <c r="AX177" s="579"/>
      <c r="AY177" s="579"/>
      <c r="AZ177" s="579"/>
      <c r="BA177" s="579"/>
      <c r="BB177" s="579"/>
      <c r="BC177" s="500">
        <v>177300000</v>
      </c>
      <c r="BD177" s="501">
        <v>0</v>
      </c>
      <c r="BE177" s="500">
        <v>177300000</v>
      </c>
      <c r="BF177" s="501">
        <v>0</v>
      </c>
      <c r="BG177" s="501">
        <v>0</v>
      </c>
      <c r="BH177" s="501">
        <v>0</v>
      </c>
      <c r="BI177" s="501">
        <v>0</v>
      </c>
      <c r="BJ177" s="501">
        <v>0</v>
      </c>
      <c r="BK177" s="501">
        <v>0</v>
      </c>
      <c r="BL177" s="501">
        <v>0</v>
      </c>
      <c r="BM177" s="501" t="s">
        <v>468</v>
      </c>
      <c r="BN177" s="501" t="s">
        <v>468</v>
      </c>
      <c r="BO177" s="501" t="s">
        <v>468</v>
      </c>
    </row>
    <row r="178" spans="1:67" s="497" customFormat="1" hidden="1">
      <c r="A178" s="497" t="str">
        <f t="shared" si="48"/>
        <v>C-2502-1000-2-0-1-2-10</v>
      </c>
      <c r="B178" s="498" t="str">
        <f t="shared" si="41"/>
        <v>C</v>
      </c>
      <c r="C178" s="498" t="str">
        <f t="shared" si="42"/>
        <v>2502</v>
      </c>
      <c r="D178" s="498" t="str">
        <f t="shared" si="43"/>
        <v>1000</v>
      </c>
      <c r="E178" s="498" t="str">
        <f t="shared" si="44"/>
        <v>2</v>
      </c>
      <c r="F178" s="498" t="str">
        <f t="shared" si="45"/>
        <v>0</v>
      </c>
      <c r="G178" s="498" t="str">
        <f t="shared" si="40"/>
        <v>1</v>
      </c>
      <c r="H178" s="498" t="str">
        <f t="shared" si="46"/>
        <v>2</v>
      </c>
      <c r="I178" s="498"/>
      <c r="J178" s="498"/>
      <c r="K178" s="498"/>
      <c r="M178" s="511"/>
      <c r="N178" s="578" t="s">
        <v>118</v>
      </c>
      <c r="O178" s="579"/>
      <c r="P178" s="578" t="s">
        <v>356</v>
      </c>
      <c r="Q178" s="579"/>
      <c r="R178" s="578" t="s">
        <v>358</v>
      </c>
      <c r="S178" s="579"/>
      <c r="T178" s="578" t="s">
        <v>316</v>
      </c>
      <c r="U178" s="579"/>
      <c r="V178" s="578" t="s">
        <v>314</v>
      </c>
      <c r="W178" s="579"/>
      <c r="X178" s="579"/>
      <c r="Y178" s="578" t="s">
        <v>313</v>
      </c>
      <c r="Z178" s="579"/>
      <c r="AA178" s="579"/>
      <c r="AB178" s="578" t="s">
        <v>316</v>
      </c>
      <c r="AC178" s="579"/>
      <c r="AD178" s="578"/>
      <c r="AE178" s="579"/>
      <c r="AF178" s="581" t="s">
        <v>361</v>
      </c>
      <c r="AG178" s="579"/>
      <c r="AH178" s="579"/>
      <c r="AI178" s="579"/>
      <c r="AJ178" s="579"/>
      <c r="AK178" s="579"/>
      <c r="AL178" s="579"/>
      <c r="AM178" s="579"/>
      <c r="AN178" s="578" t="s">
        <v>307</v>
      </c>
      <c r="AO178" s="579"/>
      <c r="AP178" s="579"/>
      <c r="AQ178" s="579"/>
      <c r="AR178" s="579"/>
      <c r="AS178" s="578" t="s">
        <v>308</v>
      </c>
      <c r="AT178" s="579"/>
      <c r="AU178" s="579"/>
      <c r="AV178" s="499" t="s">
        <v>84</v>
      </c>
      <c r="AW178" s="580" t="s">
        <v>309</v>
      </c>
      <c r="AX178" s="579"/>
      <c r="AY178" s="579"/>
      <c r="AZ178" s="579"/>
      <c r="BA178" s="579"/>
      <c r="BB178" s="579"/>
      <c r="BC178" s="500">
        <v>175000000</v>
      </c>
      <c r="BD178" s="500">
        <v>175000000</v>
      </c>
      <c r="BE178" s="501">
        <v>0</v>
      </c>
      <c r="BF178" s="501">
        <v>0</v>
      </c>
      <c r="BG178" s="500">
        <v>175000000</v>
      </c>
      <c r="BH178" s="501">
        <v>0</v>
      </c>
      <c r="BI178" s="500">
        <v>35000000</v>
      </c>
      <c r="BJ178" s="500">
        <v>140000000</v>
      </c>
      <c r="BK178" s="500">
        <v>35000000</v>
      </c>
      <c r="BL178" s="501">
        <v>0</v>
      </c>
      <c r="BM178" s="500" t="s">
        <v>643</v>
      </c>
      <c r="BN178" s="501" t="s">
        <v>468</v>
      </c>
      <c r="BO178" s="501" t="s">
        <v>468</v>
      </c>
    </row>
    <row r="179" spans="1:67" s="497" customFormat="1" hidden="1">
      <c r="A179" s="497" t="str">
        <f t="shared" si="48"/>
        <v>C-2502-1000-2-0-1-3-10</v>
      </c>
      <c r="B179" s="498" t="str">
        <f t="shared" si="41"/>
        <v>C</v>
      </c>
      <c r="C179" s="498" t="str">
        <f t="shared" si="42"/>
        <v>2502</v>
      </c>
      <c r="D179" s="498" t="str">
        <f t="shared" si="43"/>
        <v>1000</v>
      </c>
      <c r="E179" s="498" t="str">
        <f t="shared" si="44"/>
        <v>2</v>
      </c>
      <c r="F179" s="498" t="str">
        <f t="shared" si="45"/>
        <v>0</v>
      </c>
      <c r="G179" s="498" t="str">
        <f t="shared" si="40"/>
        <v>1</v>
      </c>
      <c r="H179" s="498" t="str">
        <f t="shared" si="46"/>
        <v>3</v>
      </c>
      <c r="I179" s="498"/>
      <c r="J179" s="498"/>
      <c r="K179" s="498"/>
      <c r="M179" s="511"/>
      <c r="N179" s="578" t="s">
        <v>118</v>
      </c>
      <c r="O179" s="579"/>
      <c r="P179" s="578" t="s">
        <v>356</v>
      </c>
      <c r="Q179" s="579"/>
      <c r="R179" s="578" t="s">
        <v>358</v>
      </c>
      <c r="S179" s="579"/>
      <c r="T179" s="578" t="s">
        <v>316</v>
      </c>
      <c r="U179" s="579"/>
      <c r="V179" s="578" t="s">
        <v>314</v>
      </c>
      <c r="W179" s="579"/>
      <c r="X179" s="579"/>
      <c r="Y179" s="578" t="s">
        <v>313</v>
      </c>
      <c r="Z179" s="579"/>
      <c r="AA179" s="579"/>
      <c r="AB179" s="578" t="s">
        <v>323</v>
      </c>
      <c r="AC179" s="579"/>
      <c r="AD179" s="578"/>
      <c r="AE179" s="579"/>
      <c r="AF179" s="581" t="s">
        <v>362</v>
      </c>
      <c r="AG179" s="579"/>
      <c r="AH179" s="579"/>
      <c r="AI179" s="579"/>
      <c r="AJ179" s="579"/>
      <c r="AK179" s="579"/>
      <c r="AL179" s="579"/>
      <c r="AM179" s="579"/>
      <c r="AN179" s="578" t="s">
        <v>307</v>
      </c>
      <c r="AO179" s="579"/>
      <c r="AP179" s="579"/>
      <c r="AQ179" s="579"/>
      <c r="AR179" s="579"/>
      <c r="AS179" s="578" t="s">
        <v>308</v>
      </c>
      <c r="AT179" s="579"/>
      <c r="AU179" s="579"/>
      <c r="AV179" s="499" t="s">
        <v>84</v>
      </c>
      <c r="AW179" s="580" t="s">
        <v>309</v>
      </c>
      <c r="AX179" s="579"/>
      <c r="AY179" s="579"/>
      <c r="AZ179" s="579"/>
      <c r="BA179" s="579"/>
      <c r="BB179" s="579"/>
      <c r="BC179" s="500">
        <v>5000000</v>
      </c>
      <c r="BD179" s="500">
        <v>5000000</v>
      </c>
      <c r="BE179" s="501">
        <v>0</v>
      </c>
      <c r="BF179" s="501">
        <v>0</v>
      </c>
      <c r="BG179" s="500">
        <v>5000000</v>
      </c>
      <c r="BH179" s="501">
        <v>0</v>
      </c>
      <c r="BI179" s="500">
        <v>504590</v>
      </c>
      <c r="BJ179" s="500">
        <v>4495410</v>
      </c>
      <c r="BK179" s="500">
        <v>504590</v>
      </c>
      <c r="BL179" s="501">
        <v>0</v>
      </c>
      <c r="BM179" s="500" t="s">
        <v>644</v>
      </c>
      <c r="BN179" s="501" t="s">
        <v>468</v>
      </c>
      <c r="BO179" s="500" t="s">
        <v>641</v>
      </c>
    </row>
    <row r="180" spans="1:67" s="497" customFormat="1" ht="14.45" hidden="1" customHeight="1">
      <c r="A180" s="497" t="str">
        <f t="shared" si="48"/>
        <v>C-2502-1000-2-0-1-4-10</v>
      </c>
      <c r="B180" s="498" t="str">
        <f t="shared" si="41"/>
        <v>C</v>
      </c>
      <c r="C180" s="498" t="str">
        <f t="shared" si="42"/>
        <v>2502</v>
      </c>
      <c r="D180" s="498" t="str">
        <f t="shared" si="43"/>
        <v>1000</v>
      </c>
      <c r="E180" s="498" t="str">
        <f t="shared" si="44"/>
        <v>2</v>
      </c>
      <c r="F180" s="498" t="str">
        <f t="shared" si="45"/>
        <v>0</v>
      </c>
      <c r="G180" s="498" t="str">
        <f t="shared" si="40"/>
        <v>1</v>
      </c>
      <c r="H180" s="498" t="str">
        <f t="shared" si="46"/>
        <v>4</v>
      </c>
      <c r="I180" s="498"/>
      <c r="J180" s="498"/>
      <c r="K180" s="498"/>
      <c r="M180" s="511"/>
      <c r="N180" s="578" t="s">
        <v>118</v>
      </c>
      <c r="O180" s="579"/>
      <c r="P180" s="578" t="s">
        <v>356</v>
      </c>
      <c r="Q180" s="579"/>
      <c r="R180" s="578" t="s">
        <v>358</v>
      </c>
      <c r="S180" s="579"/>
      <c r="T180" s="578" t="s">
        <v>316</v>
      </c>
      <c r="U180" s="579"/>
      <c r="V180" s="578" t="s">
        <v>314</v>
      </c>
      <c r="W180" s="579"/>
      <c r="X180" s="579"/>
      <c r="Y180" s="578" t="s">
        <v>313</v>
      </c>
      <c r="Z180" s="579"/>
      <c r="AA180" s="579"/>
      <c r="AB180" s="578" t="s">
        <v>317</v>
      </c>
      <c r="AC180" s="579"/>
      <c r="AD180" s="578"/>
      <c r="AE180" s="579"/>
      <c r="AF180" s="581" t="s">
        <v>103</v>
      </c>
      <c r="AG180" s="579"/>
      <c r="AH180" s="579"/>
      <c r="AI180" s="579"/>
      <c r="AJ180" s="579"/>
      <c r="AK180" s="579"/>
      <c r="AL180" s="579"/>
      <c r="AM180" s="579"/>
      <c r="AN180" s="578" t="s">
        <v>307</v>
      </c>
      <c r="AO180" s="579"/>
      <c r="AP180" s="579"/>
      <c r="AQ180" s="579"/>
      <c r="AR180" s="579"/>
      <c r="AS180" s="578" t="s">
        <v>308</v>
      </c>
      <c r="AT180" s="579"/>
      <c r="AU180" s="579"/>
      <c r="AV180" s="499" t="s">
        <v>84</v>
      </c>
      <c r="AW180" s="580" t="s">
        <v>309</v>
      </c>
      <c r="AX180" s="579"/>
      <c r="AY180" s="579"/>
      <c r="AZ180" s="579"/>
      <c r="BA180" s="579"/>
      <c r="BB180" s="579"/>
      <c r="BC180" s="500">
        <v>25000000</v>
      </c>
      <c r="BD180" s="500">
        <v>25000000</v>
      </c>
      <c r="BE180" s="501">
        <v>0</v>
      </c>
      <c r="BF180" s="501">
        <v>0</v>
      </c>
      <c r="BG180" s="500">
        <v>22068259</v>
      </c>
      <c r="BH180" s="500">
        <v>2931741</v>
      </c>
      <c r="BI180" s="500">
        <v>19759260</v>
      </c>
      <c r="BJ180" s="500">
        <v>2308999</v>
      </c>
      <c r="BK180" s="500">
        <v>19183966</v>
      </c>
      <c r="BL180" s="500">
        <v>575294</v>
      </c>
      <c r="BM180" s="500" t="s">
        <v>645</v>
      </c>
      <c r="BN180" s="501" t="s">
        <v>468</v>
      </c>
      <c r="BO180" s="501" t="s">
        <v>468</v>
      </c>
    </row>
    <row r="181" spans="1:67" s="488" customFormat="1" ht="14.45" hidden="1" customHeight="1">
      <c r="B181" s="491" t="str">
        <f t="shared" si="41"/>
        <v>C</v>
      </c>
      <c r="C181" s="491" t="str">
        <f t="shared" si="42"/>
        <v>2502</v>
      </c>
      <c r="D181" s="491" t="str">
        <f t="shared" si="43"/>
        <v>1000</v>
      </c>
      <c r="E181" s="491" t="str">
        <f t="shared" si="44"/>
        <v>2</v>
      </c>
      <c r="F181" s="491" t="str">
        <f t="shared" si="45"/>
        <v>0</v>
      </c>
      <c r="G181" s="491" t="str">
        <f t="shared" si="40"/>
        <v>2</v>
      </c>
      <c r="H181" s="491">
        <f t="shared" si="46"/>
        <v>0</v>
      </c>
      <c r="I181" s="491"/>
      <c r="J181" s="491"/>
      <c r="K181" s="491"/>
      <c r="M181" s="510"/>
      <c r="N181" s="582" t="s">
        <v>118</v>
      </c>
      <c r="O181" s="583"/>
      <c r="P181" s="582" t="s">
        <v>356</v>
      </c>
      <c r="Q181" s="583"/>
      <c r="R181" s="582" t="s">
        <v>358</v>
      </c>
      <c r="S181" s="583"/>
      <c r="T181" s="582" t="s">
        <v>316</v>
      </c>
      <c r="U181" s="583"/>
      <c r="V181" s="582" t="s">
        <v>314</v>
      </c>
      <c r="W181" s="583"/>
      <c r="X181" s="583"/>
      <c r="Y181" s="582" t="s">
        <v>316</v>
      </c>
      <c r="Z181" s="583"/>
      <c r="AA181" s="583"/>
      <c r="AB181" s="582"/>
      <c r="AC181" s="583"/>
      <c r="AD181" s="582"/>
      <c r="AE181" s="583"/>
      <c r="AF181" s="584" t="s">
        <v>360</v>
      </c>
      <c r="AG181" s="583"/>
      <c r="AH181" s="583"/>
      <c r="AI181" s="583"/>
      <c r="AJ181" s="583"/>
      <c r="AK181" s="583"/>
      <c r="AL181" s="583"/>
      <c r="AM181" s="583"/>
      <c r="AN181" s="582" t="s">
        <v>307</v>
      </c>
      <c r="AO181" s="583"/>
      <c r="AP181" s="583"/>
      <c r="AQ181" s="583"/>
      <c r="AR181" s="583"/>
      <c r="AS181" s="582" t="s">
        <v>308</v>
      </c>
      <c r="AT181" s="583"/>
      <c r="AU181" s="583"/>
      <c r="AV181" s="481" t="s">
        <v>84</v>
      </c>
      <c r="AW181" s="585" t="s">
        <v>309</v>
      </c>
      <c r="AX181" s="583"/>
      <c r="AY181" s="583"/>
      <c r="AZ181" s="583"/>
      <c r="BA181" s="583"/>
      <c r="BB181" s="583"/>
      <c r="BC181" s="482">
        <v>1217700000</v>
      </c>
      <c r="BD181" s="482">
        <v>1068859460</v>
      </c>
      <c r="BE181" s="482">
        <v>148840540</v>
      </c>
      <c r="BF181" s="483">
        <v>0</v>
      </c>
      <c r="BG181" s="482">
        <v>962744960</v>
      </c>
      <c r="BH181" s="482">
        <v>106114500</v>
      </c>
      <c r="BI181" s="482">
        <v>156880489</v>
      </c>
      <c r="BJ181" s="482">
        <v>805864471</v>
      </c>
      <c r="BK181" s="482">
        <v>146950721</v>
      </c>
      <c r="BL181" s="482">
        <v>9929768</v>
      </c>
      <c r="BM181" s="482" t="s">
        <v>646</v>
      </c>
      <c r="BN181" s="483" t="s">
        <v>468</v>
      </c>
      <c r="BO181" s="483" t="s">
        <v>468</v>
      </c>
    </row>
    <row r="182" spans="1:67" s="497" customFormat="1" hidden="1">
      <c r="A182" s="497" t="str">
        <f t="shared" si="48"/>
        <v>C-2502-1000-2-0-2-1-10</v>
      </c>
      <c r="B182" s="498" t="str">
        <f t="shared" si="41"/>
        <v>C</v>
      </c>
      <c r="C182" s="498" t="str">
        <f t="shared" si="42"/>
        <v>2502</v>
      </c>
      <c r="D182" s="498" t="str">
        <f t="shared" si="43"/>
        <v>1000</v>
      </c>
      <c r="E182" s="498" t="str">
        <f t="shared" si="44"/>
        <v>2</v>
      </c>
      <c r="F182" s="498" t="str">
        <f t="shared" si="45"/>
        <v>0</v>
      </c>
      <c r="G182" s="498" t="str">
        <f t="shared" si="40"/>
        <v>2</v>
      </c>
      <c r="H182" s="498" t="str">
        <f t="shared" si="46"/>
        <v>1</v>
      </c>
      <c r="I182" s="498"/>
      <c r="J182" s="498"/>
      <c r="K182" s="498"/>
      <c r="M182" s="511"/>
      <c r="N182" s="578" t="s">
        <v>118</v>
      </c>
      <c r="O182" s="579"/>
      <c r="P182" s="578" t="s">
        <v>356</v>
      </c>
      <c r="Q182" s="579"/>
      <c r="R182" s="578" t="s">
        <v>358</v>
      </c>
      <c r="S182" s="579"/>
      <c r="T182" s="578" t="s">
        <v>316</v>
      </c>
      <c r="U182" s="579"/>
      <c r="V182" s="578" t="s">
        <v>314</v>
      </c>
      <c r="W182" s="579"/>
      <c r="X182" s="579"/>
      <c r="Y182" s="578" t="s">
        <v>316</v>
      </c>
      <c r="Z182" s="579"/>
      <c r="AA182" s="579"/>
      <c r="AB182" s="578" t="s">
        <v>313</v>
      </c>
      <c r="AC182" s="579"/>
      <c r="AD182" s="578"/>
      <c r="AE182" s="579"/>
      <c r="AF182" s="581" t="s">
        <v>366</v>
      </c>
      <c r="AG182" s="579"/>
      <c r="AH182" s="579"/>
      <c r="AI182" s="579"/>
      <c r="AJ182" s="579"/>
      <c r="AK182" s="579"/>
      <c r="AL182" s="579"/>
      <c r="AM182" s="579"/>
      <c r="AN182" s="578" t="s">
        <v>307</v>
      </c>
      <c r="AO182" s="579"/>
      <c r="AP182" s="579"/>
      <c r="AQ182" s="579"/>
      <c r="AR182" s="579"/>
      <c r="AS182" s="578" t="s">
        <v>308</v>
      </c>
      <c r="AT182" s="579"/>
      <c r="AU182" s="579"/>
      <c r="AV182" s="499" t="s">
        <v>84</v>
      </c>
      <c r="AW182" s="580" t="s">
        <v>309</v>
      </c>
      <c r="AX182" s="579"/>
      <c r="AY182" s="579"/>
      <c r="AZ182" s="579"/>
      <c r="BA182" s="579"/>
      <c r="BB182" s="579"/>
      <c r="BC182" s="500">
        <v>172000000</v>
      </c>
      <c r="BD182" s="500">
        <v>171600000</v>
      </c>
      <c r="BE182" s="500">
        <v>400000</v>
      </c>
      <c r="BF182" s="501">
        <v>0</v>
      </c>
      <c r="BG182" s="500">
        <v>165600000</v>
      </c>
      <c r="BH182" s="500">
        <v>6000000</v>
      </c>
      <c r="BI182" s="500">
        <v>11440000</v>
      </c>
      <c r="BJ182" s="500">
        <v>154160000</v>
      </c>
      <c r="BK182" s="500">
        <v>11440000</v>
      </c>
      <c r="BL182" s="501">
        <v>0</v>
      </c>
      <c r="BM182" s="500" t="s">
        <v>647</v>
      </c>
      <c r="BN182" s="501" t="s">
        <v>468</v>
      </c>
      <c r="BO182" s="501" t="s">
        <v>468</v>
      </c>
    </row>
    <row r="183" spans="1:67" s="497" customFormat="1" hidden="1">
      <c r="A183" s="497" t="str">
        <f t="shared" si="48"/>
        <v>C-2502-1000-2-0-2-2-10</v>
      </c>
      <c r="B183" s="498" t="str">
        <f t="shared" si="41"/>
        <v>C</v>
      </c>
      <c r="C183" s="498" t="str">
        <f t="shared" si="42"/>
        <v>2502</v>
      </c>
      <c r="D183" s="498" t="str">
        <f t="shared" si="43"/>
        <v>1000</v>
      </c>
      <c r="E183" s="498" t="str">
        <f t="shared" si="44"/>
        <v>2</v>
      </c>
      <c r="F183" s="498" t="str">
        <f t="shared" si="45"/>
        <v>0</v>
      </c>
      <c r="G183" s="498" t="str">
        <f t="shared" si="40"/>
        <v>2</v>
      </c>
      <c r="H183" s="498" t="str">
        <f t="shared" si="46"/>
        <v>2</v>
      </c>
      <c r="I183" s="498"/>
      <c r="J183" s="498"/>
      <c r="K183" s="498"/>
      <c r="M183" s="511"/>
      <c r="N183" s="578" t="s">
        <v>118</v>
      </c>
      <c r="O183" s="579"/>
      <c r="P183" s="578" t="s">
        <v>356</v>
      </c>
      <c r="Q183" s="579"/>
      <c r="R183" s="578" t="s">
        <v>358</v>
      </c>
      <c r="S183" s="579"/>
      <c r="T183" s="578" t="s">
        <v>316</v>
      </c>
      <c r="U183" s="579"/>
      <c r="V183" s="578" t="s">
        <v>314</v>
      </c>
      <c r="W183" s="579"/>
      <c r="X183" s="579"/>
      <c r="Y183" s="578" t="s">
        <v>316</v>
      </c>
      <c r="Z183" s="579"/>
      <c r="AA183" s="579"/>
      <c r="AB183" s="578" t="s">
        <v>316</v>
      </c>
      <c r="AC183" s="579"/>
      <c r="AD183" s="578"/>
      <c r="AE183" s="579"/>
      <c r="AF183" s="581" t="s">
        <v>361</v>
      </c>
      <c r="AG183" s="579"/>
      <c r="AH183" s="579"/>
      <c r="AI183" s="579"/>
      <c r="AJ183" s="579"/>
      <c r="AK183" s="579"/>
      <c r="AL183" s="579"/>
      <c r="AM183" s="579"/>
      <c r="AN183" s="578" t="s">
        <v>307</v>
      </c>
      <c r="AO183" s="579"/>
      <c r="AP183" s="579"/>
      <c r="AQ183" s="579"/>
      <c r="AR183" s="579"/>
      <c r="AS183" s="578" t="s">
        <v>308</v>
      </c>
      <c r="AT183" s="579"/>
      <c r="AU183" s="579"/>
      <c r="AV183" s="499" t="s">
        <v>84</v>
      </c>
      <c r="AW183" s="580" t="s">
        <v>309</v>
      </c>
      <c r="AX183" s="579"/>
      <c r="AY183" s="579"/>
      <c r="AZ183" s="579"/>
      <c r="BA183" s="579"/>
      <c r="BB183" s="579"/>
      <c r="BC183" s="500">
        <v>633400000</v>
      </c>
      <c r="BD183" s="500">
        <v>633400000</v>
      </c>
      <c r="BE183" s="501">
        <v>0</v>
      </c>
      <c r="BF183" s="501">
        <v>0</v>
      </c>
      <c r="BG183" s="500">
        <v>633400000</v>
      </c>
      <c r="BH183" s="501">
        <v>0</v>
      </c>
      <c r="BI183" s="500">
        <v>126680000</v>
      </c>
      <c r="BJ183" s="500">
        <v>506720000</v>
      </c>
      <c r="BK183" s="500">
        <v>126680000</v>
      </c>
      <c r="BL183" s="501">
        <v>0</v>
      </c>
      <c r="BM183" s="500" t="s">
        <v>648</v>
      </c>
      <c r="BN183" s="501" t="s">
        <v>468</v>
      </c>
      <c r="BO183" s="501" t="s">
        <v>468</v>
      </c>
    </row>
    <row r="184" spans="1:67" s="497" customFormat="1" hidden="1">
      <c r="A184" s="497" t="str">
        <f t="shared" si="48"/>
        <v>C-2502-1000-2-0-2-3-10</v>
      </c>
      <c r="B184" s="498" t="str">
        <f t="shared" si="41"/>
        <v>C</v>
      </c>
      <c r="C184" s="498" t="str">
        <f t="shared" si="42"/>
        <v>2502</v>
      </c>
      <c r="D184" s="498" t="str">
        <f t="shared" si="43"/>
        <v>1000</v>
      </c>
      <c r="E184" s="498" t="str">
        <f t="shared" si="44"/>
        <v>2</v>
      </c>
      <c r="F184" s="498" t="str">
        <f t="shared" si="45"/>
        <v>0</v>
      </c>
      <c r="G184" s="498" t="str">
        <f t="shared" si="40"/>
        <v>2</v>
      </c>
      <c r="H184" s="498" t="str">
        <f t="shared" si="46"/>
        <v>3</v>
      </c>
      <c r="I184" s="498"/>
      <c r="J184" s="498"/>
      <c r="K184" s="498"/>
      <c r="M184" s="511"/>
      <c r="N184" s="578" t="s">
        <v>118</v>
      </c>
      <c r="O184" s="579"/>
      <c r="P184" s="578" t="s">
        <v>356</v>
      </c>
      <c r="Q184" s="579"/>
      <c r="R184" s="578" t="s">
        <v>358</v>
      </c>
      <c r="S184" s="579"/>
      <c r="T184" s="578" t="s">
        <v>316</v>
      </c>
      <c r="U184" s="579"/>
      <c r="V184" s="578" t="s">
        <v>314</v>
      </c>
      <c r="W184" s="579"/>
      <c r="X184" s="579"/>
      <c r="Y184" s="578" t="s">
        <v>316</v>
      </c>
      <c r="Z184" s="579"/>
      <c r="AA184" s="579"/>
      <c r="AB184" s="578" t="s">
        <v>323</v>
      </c>
      <c r="AC184" s="579"/>
      <c r="AD184" s="578"/>
      <c r="AE184" s="579"/>
      <c r="AF184" s="581" t="s">
        <v>362</v>
      </c>
      <c r="AG184" s="579"/>
      <c r="AH184" s="579"/>
      <c r="AI184" s="579"/>
      <c r="AJ184" s="579"/>
      <c r="AK184" s="579"/>
      <c r="AL184" s="579"/>
      <c r="AM184" s="579"/>
      <c r="AN184" s="578" t="s">
        <v>307</v>
      </c>
      <c r="AO184" s="579"/>
      <c r="AP184" s="579"/>
      <c r="AQ184" s="579"/>
      <c r="AR184" s="579"/>
      <c r="AS184" s="578" t="s">
        <v>308</v>
      </c>
      <c r="AT184" s="579"/>
      <c r="AU184" s="579"/>
      <c r="AV184" s="499" t="s">
        <v>84</v>
      </c>
      <c r="AW184" s="580" t="s">
        <v>309</v>
      </c>
      <c r="AX184" s="579"/>
      <c r="AY184" s="579"/>
      <c r="AZ184" s="579"/>
      <c r="BA184" s="579"/>
      <c r="BB184" s="579"/>
      <c r="BC184" s="500">
        <v>120000000</v>
      </c>
      <c r="BD184" s="500">
        <v>120000000</v>
      </c>
      <c r="BE184" s="501">
        <v>0</v>
      </c>
      <c r="BF184" s="501">
        <v>0</v>
      </c>
      <c r="BG184" s="500">
        <v>120000000</v>
      </c>
      <c r="BH184" s="501">
        <v>0</v>
      </c>
      <c r="BI184" s="500">
        <v>2201129</v>
      </c>
      <c r="BJ184" s="500">
        <v>117798871</v>
      </c>
      <c r="BK184" s="500">
        <v>2201129</v>
      </c>
      <c r="BL184" s="501">
        <v>0</v>
      </c>
      <c r="BM184" s="500" t="s">
        <v>649</v>
      </c>
      <c r="BN184" s="501" t="s">
        <v>468</v>
      </c>
      <c r="BO184" s="501" t="s">
        <v>468</v>
      </c>
    </row>
    <row r="185" spans="1:67" s="497" customFormat="1" ht="14.45" hidden="1" customHeight="1">
      <c r="A185" s="497" t="str">
        <f t="shared" si="48"/>
        <v>C-2502-1000-2-0-2-4-10</v>
      </c>
      <c r="B185" s="498" t="str">
        <f t="shared" si="41"/>
        <v>C</v>
      </c>
      <c r="C185" s="498" t="str">
        <f t="shared" si="42"/>
        <v>2502</v>
      </c>
      <c r="D185" s="498" t="str">
        <f t="shared" si="43"/>
        <v>1000</v>
      </c>
      <c r="E185" s="498" t="str">
        <f t="shared" si="44"/>
        <v>2</v>
      </c>
      <c r="F185" s="498" t="str">
        <f t="shared" si="45"/>
        <v>0</v>
      </c>
      <c r="G185" s="498" t="str">
        <f t="shared" si="40"/>
        <v>2</v>
      </c>
      <c r="H185" s="498" t="str">
        <f t="shared" si="46"/>
        <v>4</v>
      </c>
      <c r="I185" s="498"/>
      <c r="J185" s="498"/>
      <c r="K185" s="498"/>
      <c r="M185" s="511"/>
      <c r="N185" s="578" t="s">
        <v>118</v>
      </c>
      <c r="O185" s="579"/>
      <c r="P185" s="578" t="s">
        <v>356</v>
      </c>
      <c r="Q185" s="579"/>
      <c r="R185" s="578" t="s">
        <v>358</v>
      </c>
      <c r="S185" s="579"/>
      <c r="T185" s="578" t="s">
        <v>316</v>
      </c>
      <c r="U185" s="579"/>
      <c r="V185" s="578" t="s">
        <v>314</v>
      </c>
      <c r="W185" s="579"/>
      <c r="X185" s="579"/>
      <c r="Y185" s="578" t="s">
        <v>316</v>
      </c>
      <c r="Z185" s="579"/>
      <c r="AA185" s="579"/>
      <c r="AB185" s="578" t="s">
        <v>317</v>
      </c>
      <c r="AC185" s="579"/>
      <c r="AD185" s="578"/>
      <c r="AE185" s="579"/>
      <c r="AF185" s="581" t="s">
        <v>103</v>
      </c>
      <c r="AG185" s="579"/>
      <c r="AH185" s="579"/>
      <c r="AI185" s="579"/>
      <c r="AJ185" s="579"/>
      <c r="AK185" s="579"/>
      <c r="AL185" s="579"/>
      <c r="AM185" s="579"/>
      <c r="AN185" s="578" t="s">
        <v>307</v>
      </c>
      <c r="AO185" s="579"/>
      <c r="AP185" s="579"/>
      <c r="AQ185" s="579"/>
      <c r="AR185" s="579"/>
      <c r="AS185" s="578" t="s">
        <v>308</v>
      </c>
      <c r="AT185" s="579"/>
      <c r="AU185" s="579"/>
      <c r="AV185" s="499" t="s">
        <v>84</v>
      </c>
      <c r="AW185" s="580" t="s">
        <v>309</v>
      </c>
      <c r="AX185" s="579"/>
      <c r="AY185" s="579"/>
      <c r="AZ185" s="579"/>
      <c r="BA185" s="579"/>
      <c r="BB185" s="579"/>
      <c r="BC185" s="500">
        <v>140000000</v>
      </c>
      <c r="BD185" s="500">
        <v>140000000</v>
      </c>
      <c r="BE185" s="501">
        <v>0</v>
      </c>
      <c r="BF185" s="501">
        <v>0</v>
      </c>
      <c r="BG185" s="500">
        <v>39885500</v>
      </c>
      <c r="BH185" s="500">
        <v>100114500</v>
      </c>
      <c r="BI185" s="500">
        <v>12699900</v>
      </c>
      <c r="BJ185" s="500">
        <v>27185600</v>
      </c>
      <c r="BK185" s="500">
        <v>2770132</v>
      </c>
      <c r="BL185" s="500">
        <v>9929768</v>
      </c>
      <c r="BM185" s="500" t="s">
        <v>650</v>
      </c>
      <c r="BN185" s="501" t="s">
        <v>468</v>
      </c>
      <c r="BO185" s="501" t="s">
        <v>468</v>
      </c>
    </row>
    <row r="186" spans="1:67" s="497" customFormat="1" hidden="1">
      <c r="A186" s="497" t="str">
        <f t="shared" si="48"/>
        <v>C-2502-1000-2-0-2-6-10</v>
      </c>
      <c r="B186" s="498" t="str">
        <f t="shared" si="41"/>
        <v>C</v>
      </c>
      <c r="C186" s="498" t="str">
        <f t="shared" si="42"/>
        <v>2502</v>
      </c>
      <c r="D186" s="498" t="str">
        <f t="shared" si="43"/>
        <v>1000</v>
      </c>
      <c r="E186" s="498" t="str">
        <f t="shared" si="44"/>
        <v>2</v>
      </c>
      <c r="F186" s="498" t="str">
        <f t="shared" si="45"/>
        <v>0</v>
      </c>
      <c r="G186" s="498" t="str">
        <f t="shared" si="40"/>
        <v>2</v>
      </c>
      <c r="H186" s="498" t="str">
        <f t="shared" si="46"/>
        <v>6</v>
      </c>
      <c r="I186" s="498"/>
      <c r="J186" s="498"/>
      <c r="K186" s="498"/>
      <c r="M186" s="511"/>
      <c r="N186" s="578" t="s">
        <v>118</v>
      </c>
      <c r="O186" s="579"/>
      <c r="P186" s="578" t="s">
        <v>356</v>
      </c>
      <c r="Q186" s="579"/>
      <c r="R186" s="578" t="s">
        <v>358</v>
      </c>
      <c r="S186" s="579"/>
      <c r="T186" s="578" t="s">
        <v>316</v>
      </c>
      <c r="U186" s="579"/>
      <c r="V186" s="578" t="s">
        <v>314</v>
      </c>
      <c r="W186" s="579"/>
      <c r="X186" s="579"/>
      <c r="Y186" s="578" t="s">
        <v>316</v>
      </c>
      <c r="Z186" s="579"/>
      <c r="AA186" s="579"/>
      <c r="AB186" s="578" t="s">
        <v>326</v>
      </c>
      <c r="AC186" s="579"/>
      <c r="AD186" s="578"/>
      <c r="AE186" s="579"/>
      <c r="AF186" s="581" t="s">
        <v>363</v>
      </c>
      <c r="AG186" s="579"/>
      <c r="AH186" s="579"/>
      <c r="AI186" s="579"/>
      <c r="AJ186" s="579"/>
      <c r="AK186" s="579"/>
      <c r="AL186" s="579"/>
      <c r="AM186" s="579"/>
      <c r="AN186" s="578" t="s">
        <v>307</v>
      </c>
      <c r="AO186" s="579"/>
      <c r="AP186" s="579"/>
      <c r="AQ186" s="579"/>
      <c r="AR186" s="579"/>
      <c r="AS186" s="578" t="s">
        <v>308</v>
      </c>
      <c r="AT186" s="579"/>
      <c r="AU186" s="579"/>
      <c r="AV186" s="499" t="s">
        <v>84</v>
      </c>
      <c r="AW186" s="580" t="s">
        <v>309</v>
      </c>
      <c r="AX186" s="579"/>
      <c r="AY186" s="579"/>
      <c r="AZ186" s="579"/>
      <c r="BA186" s="579"/>
      <c r="BB186" s="579"/>
      <c r="BC186" s="500">
        <v>70000000</v>
      </c>
      <c r="BD186" s="501">
        <v>0</v>
      </c>
      <c r="BE186" s="500">
        <v>70000000</v>
      </c>
      <c r="BF186" s="501">
        <v>0</v>
      </c>
      <c r="BG186" s="501">
        <v>0</v>
      </c>
      <c r="BH186" s="501">
        <v>0</v>
      </c>
      <c r="BI186" s="501">
        <v>0</v>
      </c>
      <c r="BJ186" s="501">
        <v>0</v>
      </c>
      <c r="BK186" s="501">
        <v>0</v>
      </c>
      <c r="BL186" s="501">
        <v>0</v>
      </c>
      <c r="BM186" s="501" t="s">
        <v>468</v>
      </c>
      <c r="BN186" s="501" t="s">
        <v>468</v>
      </c>
      <c r="BO186" s="501" t="s">
        <v>468</v>
      </c>
    </row>
    <row r="187" spans="1:67" s="497" customFormat="1" hidden="1">
      <c r="A187" s="497" t="str">
        <f t="shared" si="48"/>
        <v>C-2502-1000-2-0-2-11-10</v>
      </c>
      <c r="B187" s="498" t="str">
        <f t="shared" si="41"/>
        <v>C</v>
      </c>
      <c r="C187" s="498" t="str">
        <f t="shared" si="42"/>
        <v>2502</v>
      </c>
      <c r="D187" s="498" t="str">
        <f t="shared" si="43"/>
        <v>1000</v>
      </c>
      <c r="E187" s="498" t="str">
        <f t="shared" si="44"/>
        <v>2</v>
      </c>
      <c r="F187" s="498" t="str">
        <f t="shared" si="45"/>
        <v>0</v>
      </c>
      <c r="G187" s="498" t="str">
        <f t="shared" si="40"/>
        <v>2</v>
      </c>
      <c r="H187" s="498" t="str">
        <f t="shared" si="46"/>
        <v>11</v>
      </c>
      <c r="I187" s="498"/>
      <c r="J187" s="498"/>
      <c r="K187" s="498"/>
      <c r="M187" s="511"/>
      <c r="N187" s="578" t="s">
        <v>118</v>
      </c>
      <c r="O187" s="579"/>
      <c r="P187" s="578" t="s">
        <v>356</v>
      </c>
      <c r="Q187" s="579"/>
      <c r="R187" s="578" t="s">
        <v>358</v>
      </c>
      <c r="S187" s="579"/>
      <c r="T187" s="578" t="s">
        <v>316</v>
      </c>
      <c r="U187" s="579"/>
      <c r="V187" s="578" t="s">
        <v>314</v>
      </c>
      <c r="W187" s="579"/>
      <c r="X187" s="579"/>
      <c r="Y187" s="578" t="s">
        <v>316</v>
      </c>
      <c r="Z187" s="579"/>
      <c r="AA187" s="579"/>
      <c r="AB187" s="578" t="s">
        <v>99</v>
      </c>
      <c r="AC187" s="579"/>
      <c r="AD187" s="578"/>
      <c r="AE187" s="579"/>
      <c r="AF187" s="581" t="s">
        <v>364</v>
      </c>
      <c r="AG187" s="579"/>
      <c r="AH187" s="579"/>
      <c r="AI187" s="579"/>
      <c r="AJ187" s="579"/>
      <c r="AK187" s="579"/>
      <c r="AL187" s="579"/>
      <c r="AM187" s="579"/>
      <c r="AN187" s="578" t="s">
        <v>307</v>
      </c>
      <c r="AO187" s="579"/>
      <c r="AP187" s="579"/>
      <c r="AQ187" s="579"/>
      <c r="AR187" s="579"/>
      <c r="AS187" s="578" t="s">
        <v>308</v>
      </c>
      <c r="AT187" s="579"/>
      <c r="AU187" s="579"/>
      <c r="AV187" s="499" t="s">
        <v>84</v>
      </c>
      <c r="AW187" s="580" t="s">
        <v>309</v>
      </c>
      <c r="AX187" s="579"/>
      <c r="AY187" s="579"/>
      <c r="AZ187" s="579"/>
      <c r="BA187" s="579"/>
      <c r="BB187" s="579"/>
      <c r="BC187" s="500">
        <v>82300000</v>
      </c>
      <c r="BD187" s="500">
        <v>3859460</v>
      </c>
      <c r="BE187" s="500">
        <v>78440540</v>
      </c>
      <c r="BF187" s="501">
        <v>0</v>
      </c>
      <c r="BG187" s="500">
        <v>3859460</v>
      </c>
      <c r="BH187" s="501">
        <v>0</v>
      </c>
      <c r="BI187" s="500">
        <v>3859460</v>
      </c>
      <c r="BJ187" s="501">
        <v>0</v>
      </c>
      <c r="BK187" s="500">
        <v>3859460</v>
      </c>
      <c r="BL187" s="501">
        <v>0</v>
      </c>
      <c r="BM187" s="500" t="s">
        <v>651</v>
      </c>
      <c r="BN187" s="501" t="s">
        <v>468</v>
      </c>
      <c r="BO187" s="501" t="s">
        <v>468</v>
      </c>
    </row>
    <row r="188" spans="1:67" s="488" customFormat="1" hidden="1">
      <c r="B188" s="491" t="str">
        <f t="shared" si="41"/>
        <v>C</v>
      </c>
      <c r="C188" s="491" t="str">
        <f t="shared" si="42"/>
        <v>2502</v>
      </c>
      <c r="D188" s="491" t="str">
        <f t="shared" si="43"/>
        <v>1000</v>
      </c>
      <c r="E188" s="491" t="str">
        <f t="shared" si="44"/>
        <v>3</v>
      </c>
      <c r="F188" s="491">
        <f t="shared" si="45"/>
        <v>0</v>
      </c>
      <c r="G188" s="491">
        <f t="shared" si="40"/>
        <v>0</v>
      </c>
      <c r="H188" s="491">
        <f t="shared" si="46"/>
        <v>0</v>
      </c>
      <c r="I188" s="491"/>
      <c r="J188" s="491"/>
      <c r="K188" s="491"/>
      <c r="M188" s="510"/>
      <c r="N188" s="586" t="s">
        <v>118</v>
      </c>
      <c r="O188" s="583"/>
      <c r="P188" s="586" t="s">
        <v>356</v>
      </c>
      <c r="Q188" s="583"/>
      <c r="R188" s="586" t="s">
        <v>358</v>
      </c>
      <c r="S188" s="583"/>
      <c r="T188" s="586" t="s">
        <v>323</v>
      </c>
      <c r="U188" s="583"/>
      <c r="V188" s="586"/>
      <c r="W188" s="583"/>
      <c r="X188" s="583"/>
      <c r="Y188" s="586"/>
      <c r="Z188" s="583"/>
      <c r="AA188" s="583"/>
      <c r="AB188" s="586"/>
      <c r="AC188" s="583"/>
      <c r="AD188" s="586"/>
      <c r="AE188" s="583"/>
      <c r="AF188" s="587" t="s">
        <v>354</v>
      </c>
      <c r="AG188" s="583"/>
      <c r="AH188" s="583"/>
      <c r="AI188" s="583"/>
      <c r="AJ188" s="583"/>
      <c r="AK188" s="583"/>
      <c r="AL188" s="583"/>
      <c r="AM188" s="583"/>
      <c r="AN188" s="586" t="s">
        <v>307</v>
      </c>
      <c r="AO188" s="583"/>
      <c r="AP188" s="583"/>
      <c r="AQ188" s="583"/>
      <c r="AR188" s="583"/>
      <c r="AS188" s="586" t="s">
        <v>308</v>
      </c>
      <c r="AT188" s="583"/>
      <c r="AU188" s="583"/>
      <c r="AV188" s="484" t="s">
        <v>84</v>
      </c>
      <c r="AW188" s="588" t="s">
        <v>309</v>
      </c>
      <c r="AX188" s="583"/>
      <c r="AY188" s="583"/>
      <c r="AZ188" s="583"/>
      <c r="BA188" s="583"/>
      <c r="BB188" s="583"/>
      <c r="BC188" s="485">
        <v>2500000000</v>
      </c>
      <c r="BD188" s="485">
        <v>1864366881</v>
      </c>
      <c r="BE188" s="485">
        <v>635633119</v>
      </c>
      <c r="BF188" s="485">
        <v>1000000000</v>
      </c>
      <c r="BG188" s="485">
        <v>1408767332</v>
      </c>
      <c r="BH188" s="485">
        <v>455599549</v>
      </c>
      <c r="BI188" s="485">
        <v>293430762</v>
      </c>
      <c r="BJ188" s="485">
        <v>1115336570</v>
      </c>
      <c r="BK188" s="485">
        <v>276279646</v>
      </c>
      <c r="BL188" s="485">
        <v>17151116</v>
      </c>
      <c r="BM188" s="485" t="s">
        <v>652</v>
      </c>
      <c r="BN188" s="486" t="s">
        <v>468</v>
      </c>
      <c r="BO188" s="486" t="s">
        <v>468</v>
      </c>
    </row>
    <row r="189" spans="1:67" s="488" customFormat="1" ht="14.45" hidden="1" customHeight="1">
      <c r="B189" s="491" t="str">
        <f t="shared" si="41"/>
        <v>C</v>
      </c>
      <c r="C189" s="491" t="str">
        <f t="shared" si="42"/>
        <v>2502</v>
      </c>
      <c r="D189" s="491" t="str">
        <f t="shared" si="43"/>
        <v>1000</v>
      </c>
      <c r="E189" s="491" t="str">
        <f t="shared" si="44"/>
        <v>3</v>
      </c>
      <c r="F189" s="491" t="str">
        <f t="shared" si="45"/>
        <v>0</v>
      </c>
      <c r="G189" s="491">
        <f t="shared" si="40"/>
        <v>0</v>
      </c>
      <c r="H189" s="491">
        <f t="shared" si="46"/>
        <v>0</v>
      </c>
      <c r="I189" s="491"/>
      <c r="J189" s="491"/>
      <c r="K189" s="491"/>
      <c r="M189" s="510"/>
      <c r="N189" s="582" t="s">
        <v>118</v>
      </c>
      <c r="O189" s="583"/>
      <c r="P189" s="582" t="s">
        <v>356</v>
      </c>
      <c r="Q189" s="583"/>
      <c r="R189" s="582" t="s">
        <v>358</v>
      </c>
      <c r="S189" s="583"/>
      <c r="T189" s="582" t="s">
        <v>323</v>
      </c>
      <c r="U189" s="583"/>
      <c r="V189" s="582" t="s">
        <v>314</v>
      </c>
      <c r="W189" s="583"/>
      <c r="X189" s="583"/>
      <c r="Y189" s="582"/>
      <c r="Z189" s="583"/>
      <c r="AA189" s="583"/>
      <c r="AB189" s="582"/>
      <c r="AC189" s="583"/>
      <c r="AD189" s="582"/>
      <c r="AE189" s="583"/>
      <c r="AF189" s="584" t="s">
        <v>354</v>
      </c>
      <c r="AG189" s="583"/>
      <c r="AH189" s="583"/>
      <c r="AI189" s="583"/>
      <c r="AJ189" s="583"/>
      <c r="AK189" s="583"/>
      <c r="AL189" s="583"/>
      <c r="AM189" s="583"/>
      <c r="AN189" s="582" t="s">
        <v>307</v>
      </c>
      <c r="AO189" s="583"/>
      <c r="AP189" s="583"/>
      <c r="AQ189" s="583"/>
      <c r="AR189" s="583"/>
      <c r="AS189" s="582" t="s">
        <v>308</v>
      </c>
      <c r="AT189" s="583"/>
      <c r="AU189" s="583"/>
      <c r="AV189" s="481" t="s">
        <v>84</v>
      </c>
      <c r="AW189" s="585" t="s">
        <v>309</v>
      </c>
      <c r="AX189" s="583"/>
      <c r="AY189" s="583"/>
      <c r="AZ189" s="583"/>
      <c r="BA189" s="583"/>
      <c r="BB189" s="583"/>
      <c r="BC189" s="482">
        <v>2500000000</v>
      </c>
      <c r="BD189" s="482">
        <v>1864366881</v>
      </c>
      <c r="BE189" s="482">
        <v>635633119</v>
      </c>
      <c r="BF189" s="483">
        <v>0</v>
      </c>
      <c r="BG189" s="482">
        <v>1408767332</v>
      </c>
      <c r="BH189" s="482">
        <v>455599549</v>
      </c>
      <c r="BI189" s="482">
        <v>293430762</v>
      </c>
      <c r="BJ189" s="482">
        <v>1115336570</v>
      </c>
      <c r="BK189" s="482">
        <v>276279646</v>
      </c>
      <c r="BL189" s="482">
        <v>17151116</v>
      </c>
      <c r="BM189" s="482" t="s">
        <v>652</v>
      </c>
      <c r="BN189" s="483" t="s">
        <v>468</v>
      </c>
      <c r="BO189" s="483" t="s">
        <v>468</v>
      </c>
    </row>
    <row r="190" spans="1:67" s="488" customFormat="1" hidden="1">
      <c r="B190" s="491" t="str">
        <f t="shared" si="41"/>
        <v>C</v>
      </c>
      <c r="C190" s="491" t="str">
        <f t="shared" si="42"/>
        <v>2502</v>
      </c>
      <c r="D190" s="491" t="str">
        <f t="shared" si="43"/>
        <v>1000</v>
      </c>
      <c r="E190" s="491" t="str">
        <f t="shared" si="44"/>
        <v>3</v>
      </c>
      <c r="F190" s="491" t="str">
        <f t="shared" si="45"/>
        <v>0</v>
      </c>
      <c r="G190" s="491" t="str">
        <f t="shared" si="40"/>
        <v>1</v>
      </c>
      <c r="H190" s="491">
        <f t="shared" si="46"/>
        <v>0</v>
      </c>
      <c r="I190" s="491"/>
      <c r="J190" s="491"/>
      <c r="K190" s="491"/>
      <c r="M190" s="510"/>
      <c r="N190" s="582" t="s">
        <v>118</v>
      </c>
      <c r="O190" s="583"/>
      <c r="P190" s="582" t="s">
        <v>356</v>
      </c>
      <c r="Q190" s="583"/>
      <c r="R190" s="582" t="s">
        <v>358</v>
      </c>
      <c r="S190" s="583"/>
      <c r="T190" s="582" t="s">
        <v>323</v>
      </c>
      <c r="U190" s="583"/>
      <c r="V190" s="582" t="s">
        <v>314</v>
      </c>
      <c r="W190" s="583"/>
      <c r="X190" s="583"/>
      <c r="Y190" s="582" t="s">
        <v>313</v>
      </c>
      <c r="Z190" s="583"/>
      <c r="AA190" s="583"/>
      <c r="AB190" s="582"/>
      <c r="AC190" s="583"/>
      <c r="AD190" s="582"/>
      <c r="AE190" s="583"/>
      <c r="AF190" s="584" t="s">
        <v>365</v>
      </c>
      <c r="AG190" s="583"/>
      <c r="AH190" s="583"/>
      <c r="AI190" s="583"/>
      <c r="AJ190" s="583"/>
      <c r="AK190" s="583"/>
      <c r="AL190" s="583"/>
      <c r="AM190" s="583"/>
      <c r="AN190" s="582" t="s">
        <v>307</v>
      </c>
      <c r="AO190" s="583"/>
      <c r="AP190" s="583"/>
      <c r="AQ190" s="583"/>
      <c r="AR190" s="583"/>
      <c r="AS190" s="582" t="s">
        <v>308</v>
      </c>
      <c r="AT190" s="583"/>
      <c r="AU190" s="583"/>
      <c r="AV190" s="481" t="s">
        <v>84</v>
      </c>
      <c r="AW190" s="585" t="s">
        <v>309</v>
      </c>
      <c r="AX190" s="583"/>
      <c r="AY190" s="583"/>
      <c r="AZ190" s="583"/>
      <c r="BA190" s="583"/>
      <c r="BB190" s="583"/>
      <c r="BC190" s="483">
        <v>0</v>
      </c>
      <c r="BD190" s="483">
        <v>0</v>
      </c>
      <c r="BE190" s="483">
        <v>0</v>
      </c>
      <c r="BF190" s="483">
        <v>0</v>
      </c>
      <c r="BG190" s="483">
        <v>0</v>
      </c>
      <c r="BH190" s="483">
        <v>0</v>
      </c>
      <c r="BI190" s="483">
        <v>0</v>
      </c>
      <c r="BJ190" s="483">
        <v>0</v>
      </c>
      <c r="BK190" s="483">
        <v>0</v>
      </c>
      <c r="BL190" s="483">
        <v>0</v>
      </c>
      <c r="BM190" s="483" t="s">
        <v>468</v>
      </c>
      <c r="BN190" s="483" t="s">
        <v>468</v>
      </c>
      <c r="BO190" s="483" t="s">
        <v>468</v>
      </c>
    </row>
    <row r="191" spans="1:67" s="497" customFormat="1" hidden="1">
      <c r="A191" s="497" t="str">
        <f t="shared" ref="A191" si="49">+B191&amp;"-"&amp;C191&amp;"-"&amp;D191&amp;"-"&amp;E191&amp;"-"&amp;F191&amp;"-"&amp;G191&amp;"-"&amp;H191&amp;"-"&amp;AV191</f>
        <v>C-2502-1000-3-0-1-4-10</v>
      </c>
      <c r="B191" s="498" t="str">
        <f t="shared" si="41"/>
        <v>C</v>
      </c>
      <c r="C191" s="498" t="str">
        <f t="shared" si="42"/>
        <v>2502</v>
      </c>
      <c r="D191" s="498" t="str">
        <f t="shared" si="43"/>
        <v>1000</v>
      </c>
      <c r="E191" s="498" t="str">
        <f t="shared" si="44"/>
        <v>3</v>
      </c>
      <c r="F191" s="498" t="str">
        <f t="shared" si="45"/>
        <v>0</v>
      </c>
      <c r="G191" s="498" t="str">
        <f t="shared" si="40"/>
        <v>1</v>
      </c>
      <c r="H191" s="498" t="str">
        <f t="shared" si="46"/>
        <v>4</v>
      </c>
      <c r="I191" s="498"/>
      <c r="J191" s="498"/>
      <c r="K191" s="498"/>
      <c r="M191" s="511"/>
      <c r="N191" s="578" t="s">
        <v>118</v>
      </c>
      <c r="O191" s="579"/>
      <c r="P191" s="578" t="s">
        <v>356</v>
      </c>
      <c r="Q191" s="579"/>
      <c r="R191" s="578" t="s">
        <v>358</v>
      </c>
      <c r="S191" s="579"/>
      <c r="T191" s="578" t="s">
        <v>323</v>
      </c>
      <c r="U191" s="579"/>
      <c r="V191" s="578" t="s">
        <v>314</v>
      </c>
      <c r="W191" s="579"/>
      <c r="X191" s="579"/>
      <c r="Y191" s="578" t="s">
        <v>313</v>
      </c>
      <c r="Z191" s="579"/>
      <c r="AA191" s="579"/>
      <c r="AB191" s="578" t="s">
        <v>317</v>
      </c>
      <c r="AC191" s="579"/>
      <c r="AD191" s="578"/>
      <c r="AE191" s="579"/>
      <c r="AF191" s="581" t="s">
        <v>103</v>
      </c>
      <c r="AG191" s="579"/>
      <c r="AH191" s="579"/>
      <c r="AI191" s="579"/>
      <c r="AJ191" s="579"/>
      <c r="AK191" s="579"/>
      <c r="AL191" s="579"/>
      <c r="AM191" s="579"/>
      <c r="AN191" s="578" t="s">
        <v>307</v>
      </c>
      <c r="AO191" s="579"/>
      <c r="AP191" s="579"/>
      <c r="AQ191" s="579"/>
      <c r="AR191" s="579"/>
      <c r="AS191" s="578" t="s">
        <v>308</v>
      </c>
      <c r="AT191" s="579"/>
      <c r="AU191" s="579"/>
      <c r="AV191" s="499" t="s">
        <v>84</v>
      </c>
      <c r="AW191" s="580" t="s">
        <v>309</v>
      </c>
      <c r="AX191" s="579"/>
      <c r="AY191" s="579"/>
      <c r="AZ191" s="579"/>
      <c r="BA191" s="579"/>
      <c r="BB191" s="579"/>
      <c r="BC191" s="501">
        <v>0</v>
      </c>
      <c r="BD191" s="501">
        <v>0</v>
      </c>
      <c r="BE191" s="501">
        <v>0</v>
      </c>
      <c r="BF191" s="501">
        <v>0</v>
      </c>
      <c r="BG191" s="501">
        <v>0</v>
      </c>
      <c r="BH191" s="501">
        <v>0</v>
      </c>
      <c r="BI191" s="501">
        <v>0</v>
      </c>
      <c r="BJ191" s="501">
        <v>0</v>
      </c>
      <c r="BK191" s="501">
        <v>0</v>
      </c>
      <c r="BL191" s="501">
        <v>0</v>
      </c>
      <c r="BM191" s="501" t="s">
        <v>468</v>
      </c>
      <c r="BN191" s="501" t="s">
        <v>468</v>
      </c>
      <c r="BO191" s="501" t="s">
        <v>468</v>
      </c>
    </row>
    <row r="192" spans="1:67" s="488" customFormat="1" ht="14.45" hidden="1" customHeight="1">
      <c r="B192" s="491" t="str">
        <f t="shared" si="41"/>
        <v>C</v>
      </c>
      <c r="C192" s="491" t="str">
        <f t="shared" si="42"/>
        <v>2502</v>
      </c>
      <c r="D192" s="491" t="str">
        <f t="shared" si="43"/>
        <v>1000</v>
      </c>
      <c r="E192" s="491" t="str">
        <f t="shared" si="44"/>
        <v>3</v>
      </c>
      <c r="F192" s="491" t="str">
        <f t="shared" si="45"/>
        <v>0</v>
      </c>
      <c r="G192" s="491" t="str">
        <f t="shared" si="40"/>
        <v>2</v>
      </c>
      <c r="H192" s="491">
        <f t="shared" si="46"/>
        <v>0</v>
      </c>
      <c r="I192" s="491"/>
      <c r="J192" s="491"/>
      <c r="K192" s="491"/>
      <c r="M192" s="510"/>
      <c r="N192" s="582" t="s">
        <v>118</v>
      </c>
      <c r="O192" s="583"/>
      <c r="P192" s="582" t="s">
        <v>356</v>
      </c>
      <c r="Q192" s="583"/>
      <c r="R192" s="582" t="s">
        <v>358</v>
      </c>
      <c r="S192" s="583"/>
      <c r="T192" s="582" t="s">
        <v>323</v>
      </c>
      <c r="U192" s="583"/>
      <c r="V192" s="582" t="s">
        <v>314</v>
      </c>
      <c r="W192" s="583"/>
      <c r="X192" s="583"/>
      <c r="Y192" s="582" t="s">
        <v>316</v>
      </c>
      <c r="Z192" s="583"/>
      <c r="AA192" s="583"/>
      <c r="AB192" s="582"/>
      <c r="AC192" s="583"/>
      <c r="AD192" s="582"/>
      <c r="AE192" s="583"/>
      <c r="AF192" s="584" t="s">
        <v>360</v>
      </c>
      <c r="AG192" s="583"/>
      <c r="AH192" s="583"/>
      <c r="AI192" s="583"/>
      <c r="AJ192" s="583"/>
      <c r="AK192" s="583"/>
      <c r="AL192" s="583"/>
      <c r="AM192" s="583"/>
      <c r="AN192" s="582" t="s">
        <v>307</v>
      </c>
      <c r="AO192" s="583"/>
      <c r="AP192" s="583"/>
      <c r="AQ192" s="583"/>
      <c r="AR192" s="583"/>
      <c r="AS192" s="582" t="s">
        <v>308</v>
      </c>
      <c r="AT192" s="583"/>
      <c r="AU192" s="583"/>
      <c r="AV192" s="481" t="s">
        <v>84</v>
      </c>
      <c r="AW192" s="585" t="s">
        <v>309</v>
      </c>
      <c r="AX192" s="583"/>
      <c r="AY192" s="583"/>
      <c r="AZ192" s="583"/>
      <c r="BA192" s="583"/>
      <c r="BB192" s="583"/>
      <c r="BC192" s="482">
        <v>2500000000</v>
      </c>
      <c r="BD192" s="482">
        <v>1864366881</v>
      </c>
      <c r="BE192" s="482">
        <v>635633119</v>
      </c>
      <c r="BF192" s="483">
        <v>0</v>
      </c>
      <c r="BG192" s="482">
        <v>1408767332</v>
      </c>
      <c r="BH192" s="482">
        <v>455599549</v>
      </c>
      <c r="BI192" s="482">
        <v>293430762</v>
      </c>
      <c r="BJ192" s="482">
        <v>1115336570</v>
      </c>
      <c r="BK192" s="482">
        <v>276279646</v>
      </c>
      <c r="BL192" s="482">
        <v>17151116</v>
      </c>
      <c r="BM192" s="482" t="s">
        <v>652</v>
      </c>
      <c r="BN192" s="483" t="s">
        <v>468</v>
      </c>
      <c r="BO192" s="483" t="s">
        <v>468</v>
      </c>
    </row>
    <row r="193" spans="1:67" s="497" customFormat="1" hidden="1">
      <c r="A193" s="497" t="str">
        <f t="shared" ref="A193:A198" si="50">+B193&amp;"-"&amp;C193&amp;"-"&amp;D193&amp;"-"&amp;E193&amp;"-"&amp;F193&amp;"-"&amp;G193&amp;"-"&amp;H193&amp;"-"&amp;AV193</f>
        <v>C-2502-1000-3-0-2-1-10</v>
      </c>
      <c r="B193" s="498" t="str">
        <f t="shared" si="41"/>
        <v>C</v>
      </c>
      <c r="C193" s="498" t="str">
        <f t="shared" si="42"/>
        <v>2502</v>
      </c>
      <c r="D193" s="498" t="str">
        <f t="shared" si="43"/>
        <v>1000</v>
      </c>
      <c r="E193" s="498" t="str">
        <f t="shared" si="44"/>
        <v>3</v>
      </c>
      <c r="F193" s="498" t="str">
        <f t="shared" si="45"/>
        <v>0</v>
      </c>
      <c r="G193" s="498" t="str">
        <f t="shared" si="40"/>
        <v>2</v>
      </c>
      <c r="H193" s="498" t="str">
        <f t="shared" si="46"/>
        <v>1</v>
      </c>
      <c r="I193" s="498"/>
      <c r="J193" s="498"/>
      <c r="K193" s="498"/>
      <c r="M193" s="511"/>
      <c r="N193" s="578" t="s">
        <v>118</v>
      </c>
      <c r="O193" s="579"/>
      <c r="P193" s="578" t="s">
        <v>356</v>
      </c>
      <c r="Q193" s="579"/>
      <c r="R193" s="578" t="s">
        <v>358</v>
      </c>
      <c r="S193" s="579"/>
      <c r="T193" s="578" t="s">
        <v>323</v>
      </c>
      <c r="U193" s="579"/>
      <c r="V193" s="578" t="s">
        <v>314</v>
      </c>
      <c r="W193" s="579"/>
      <c r="X193" s="579"/>
      <c r="Y193" s="578" t="s">
        <v>316</v>
      </c>
      <c r="Z193" s="579"/>
      <c r="AA193" s="579"/>
      <c r="AB193" s="578" t="s">
        <v>313</v>
      </c>
      <c r="AC193" s="579"/>
      <c r="AD193" s="578"/>
      <c r="AE193" s="579"/>
      <c r="AF193" s="581" t="s">
        <v>366</v>
      </c>
      <c r="AG193" s="579"/>
      <c r="AH193" s="579"/>
      <c r="AI193" s="579"/>
      <c r="AJ193" s="579"/>
      <c r="AK193" s="579"/>
      <c r="AL193" s="579"/>
      <c r="AM193" s="579"/>
      <c r="AN193" s="578" t="s">
        <v>307</v>
      </c>
      <c r="AO193" s="579"/>
      <c r="AP193" s="579"/>
      <c r="AQ193" s="579"/>
      <c r="AR193" s="579"/>
      <c r="AS193" s="578" t="s">
        <v>308</v>
      </c>
      <c r="AT193" s="579"/>
      <c r="AU193" s="579"/>
      <c r="AV193" s="499" t="s">
        <v>84</v>
      </c>
      <c r="AW193" s="580" t="s">
        <v>309</v>
      </c>
      <c r="AX193" s="579"/>
      <c r="AY193" s="579"/>
      <c r="AZ193" s="579"/>
      <c r="BA193" s="579"/>
      <c r="BB193" s="579"/>
      <c r="BC193" s="500">
        <v>1000000000</v>
      </c>
      <c r="BD193" s="500">
        <v>794366881</v>
      </c>
      <c r="BE193" s="500">
        <v>205633119</v>
      </c>
      <c r="BF193" s="501">
        <v>0</v>
      </c>
      <c r="BG193" s="500">
        <v>571003148</v>
      </c>
      <c r="BH193" s="500">
        <v>223363733</v>
      </c>
      <c r="BI193" s="500">
        <v>79186121</v>
      </c>
      <c r="BJ193" s="500">
        <v>491817027</v>
      </c>
      <c r="BK193" s="500">
        <v>79186121</v>
      </c>
      <c r="BL193" s="501">
        <v>0</v>
      </c>
      <c r="BM193" s="500" t="s">
        <v>653</v>
      </c>
      <c r="BN193" s="501" t="s">
        <v>468</v>
      </c>
      <c r="BO193" s="501" t="s">
        <v>468</v>
      </c>
    </row>
    <row r="194" spans="1:67" s="497" customFormat="1" hidden="1">
      <c r="A194" s="497" t="str">
        <f t="shared" si="50"/>
        <v>C-2502-1000-3-0-2-2-10</v>
      </c>
      <c r="B194" s="498" t="str">
        <f t="shared" si="41"/>
        <v>C</v>
      </c>
      <c r="C194" s="498" t="str">
        <f t="shared" si="42"/>
        <v>2502</v>
      </c>
      <c r="D194" s="498" t="str">
        <f t="shared" si="43"/>
        <v>1000</v>
      </c>
      <c r="E194" s="498" t="str">
        <f t="shared" si="44"/>
        <v>3</v>
      </c>
      <c r="F194" s="498" t="str">
        <f t="shared" si="45"/>
        <v>0</v>
      </c>
      <c r="G194" s="498" t="str">
        <f t="shared" si="40"/>
        <v>2</v>
      </c>
      <c r="H194" s="498" t="str">
        <f t="shared" si="46"/>
        <v>2</v>
      </c>
      <c r="I194" s="498"/>
      <c r="J194" s="498"/>
      <c r="K194" s="498"/>
      <c r="M194" s="511"/>
      <c r="N194" s="578" t="s">
        <v>118</v>
      </c>
      <c r="O194" s="579"/>
      <c r="P194" s="578" t="s">
        <v>356</v>
      </c>
      <c r="Q194" s="579"/>
      <c r="R194" s="578" t="s">
        <v>358</v>
      </c>
      <c r="S194" s="579"/>
      <c r="T194" s="578" t="s">
        <v>323</v>
      </c>
      <c r="U194" s="579"/>
      <c r="V194" s="578" t="s">
        <v>314</v>
      </c>
      <c r="W194" s="579"/>
      <c r="X194" s="579"/>
      <c r="Y194" s="578" t="s">
        <v>316</v>
      </c>
      <c r="Z194" s="579"/>
      <c r="AA194" s="579"/>
      <c r="AB194" s="578" t="s">
        <v>316</v>
      </c>
      <c r="AC194" s="579"/>
      <c r="AD194" s="578"/>
      <c r="AE194" s="579"/>
      <c r="AF194" s="581" t="s">
        <v>361</v>
      </c>
      <c r="AG194" s="579"/>
      <c r="AH194" s="579"/>
      <c r="AI194" s="579"/>
      <c r="AJ194" s="579"/>
      <c r="AK194" s="579"/>
      <c r="AL194" s="579"/>
      <c r="AM194" s="579"/>
      <c r="AN194" s="578" t="s">
        <v>307</v>
      </c>
      <c r="AO194" s="579"/>
      <c r="AP194" s="579"/>
      <c r="AQ194" s="579"/>
      <c r="AR194" s="579"/>
      <c r="AS194" s="578" t="s">
        <v>308</v>
      </c>
      <c r="AT194" s="579"/>
      <c r="AU194" s="579"/>
      <c r="AV194" s="499" t="s">
        <v>84</v>
      </c>
      <c r="AW194" s="580" t="s">
        <v>309</v>
      </c>
      <c r="AX194" s="579"/>
      <c r="AY194" s="579"/>
      <c r="AZ194" s="579"/>
      <c r="BA194" s="579"/>
      <c r="BB194" s="579"/>
      <c r="BC194" s="500">
        <v>550000000</v>
      </c>
      <c r="BD194" s="500">
        <v>420000000</v>
      </c>
      <c r="BE194" s="500">
        <v>130000000</v>
      </c>
      <c r="BF194" s="501">
        <v>0</v>
      </c>
      <c r="BG194" s="500">
        <v>420000000</v>
      </c>
      <c r="BH194" s="501">
        <v>0</v>
      </c>
      <c r="BI194" s="500">
        <v>84000000</v>
      </c>
      <c r="BJ194" s="500">
        <v>336000000</v>
      </c>
      <c r="BK194" s="500">
        <v>84000000</v>
      </c>
      <c r="BL194" s="501">
        <v>0</v>
      </c>
      <c r="BM194" s="500" t="s">
        <v>654</v>
      </c>
      <c r="BN194" s="501" t="s">
        <v>468</v>
      </c>
      <c r="BO194" s="501" t="s">
        <v>468</v>
      </c>
    </row>
    <row r="195" spans="1:67" s="497" customFormat="1" hidden="1">
      <c r="A195" s="497" t="str">
        <f t="shared" si="50"/>
        <v>C-2502-1000-3-0-2-3-10</v>
      </c>
      <c r="B195" s="498" t="str">
        <f t="shared" si="41"/>
        <v>C</v>
      </c>
      <c r="C195" s="498" t="str">
        <f t="shared" si="42"/>
        <v>2502</v>
      </c>
      <c r="D195" s="498" t="str">
        <f t="shared" si="43"/>
        <v>1000</v>
      </c>
      <c r="E195" s="498" t="str">
        <f t="shared" si="44"/>
        <v>3</v>
      </c>
      <c r="F195" s="498" t="str">
        <f t="shared" si="45"/>
        <v>0</v>
      </c>
      <c r="G195" s="498" t="str">
        <f t="shared" si="40"/>
        <v>2</v>
      </c>
      <c r="H195" s="498" t="str">
        <f t="shared" si="46"/>
        <v>3</v>
      </c>
      <c r="I195" s="498"/>
      <c r="J195" s="498"/>
      <c r="K195" s="498"/>
      <c r="M195" s="511"/>
      <c r="N195" s="578" t="s">
        <v>118</v>
      </c>
      <c r="O195" s="579"/>
      <c r="P195" s="578" t="s">
        <v>356</v>
      </c>
      <c r="Q195" s="579"/>
      <c r="R195" s="578" t="s">
        <v>358</v>
      </c>
      <c r="S195" s="579"/>
      <c r="T195" s="578" t="s">
        <v>323</v>
      </c>
      <c r="U195" s="579"/>
      <c r="V195" s="578" t="s">
        <v>314</v>
      </c>
      <c r="W195" s="579"/>
      <c r="X195" s="579"/>
      <c r="Y195" s="578" t="s">
        <v>316</v>
      </c>
      <c r="Z195" s="579"/>
      <c r="AA195" s="579"/>
      <c r="AB195" s="578" t="s">
        <v>323</v>
      </c>
      <c r="AC195" s="579"/>
      <c r="AD195" s="578"/>
      <c r="AE195" s="579"/>
      <c r="AF195" s="581" t="s">
        <v>362</v>
      </c>
      <c r="AG195" s="579"/>
      <c r="AH195" s="579"/>
      <c r="AI195" s="579"/>
      <c r="AJ195" s="579"/>
      <c r="AK195" s="579"/>
      <c r="AL195" s="579"/>
      <c r="AM195" s="579"/>
      <c r="AN195" s="578" t="s">
        <v>307</v>
      </c>
      <c r="AO195" s="579"/>
      <c r="AP195" s="579"/>
      <c r="AQ195" s="579"/>
      <c r="AR195" s="579"/>
      <c r="AS195" s="578" t="s">
        <v>308</v>
      </c>
      <c r="AT195" s="579"/>
      <c r="AU195" s="579"/>
      <c r="AV195" s="499" t="s">
        <v>84</v>
      </c>
      <c r="AW195" s="580" t="s">
        <v>309</v>
      </c>
      <c r="AX195" s="579"/>
      <c r="AY195" s="579"/>
      <c r="AZ195" s="579"/>
      <c r="BA195" s="579"/>
      <c r="BB195" s="579"/>
      <c r="BC195" s="500">
        <v>250000000</v>
      </c>
      <c r="BD195" s="500">
        <v>250000000</v>
      </c>
      <c r="BE195" s="501">
        <v>0</v>
      </c>
      <c r="BF195" s="501">
        <v>0</v>
      </c>
      <c r="BG195" s="500">
        <v>250000000</v>
      </c>
      <c r="BH195" s="501">
        <v>0</v>
      </c>
      <c r="BI195" s="500">
        <v>10641756</v>
      </c>
      <c r="BJ195" s="500">
        <v>239358244</v>
      </c>
      <c r="BK195" s="500">
        <v>10641756</v>
      </c>
      <c r="BL195" s="501">
        <v>0</v>
      </c>
      <c r="BM195" s="500" t="s">
        <v>655</v>
      </c>
      <c r="BN195" s="501" t="s">
        <v>468</v>
      </c>
      <c r="BO195" s="501" t="s">
        <v>468</v>
      </c>
    </row>
    <row r="196" spans="1:67" s="497" customFormat="1" ht="14.45" hidden="1" customHeight="1">
      <c r="A196" s="497" t="str">
        <f t="shared" si="50"/>
        <v>C-2502-1000-3-0-2-4-10</v>
      </c>
      <c r="B196" s="498" t="str">
        <f t="shared" si="41"/>
        <v>C</v>
      </c>
      <c r="C196" s="498" t="str">
        <f t="shared" si="42"/>
        <v>2502</v>
      </c>
      <c r="D196" s="498" t="str">
        <f t="shared" si="43"/>
        <v>1000</v>
      </c>
      <c r="E196" s="498" t="str">
        <f t="shared" si="44"/>
        <v>3</v>
      </c>
      <c r="F196" s="498" t="str">
        <f t="shared" si="45"/>
        <v>0</v>
      </c>
      <c r="G196" s="498" t="str">
        <f t="shared" si="40"/>
        <v>2</v>
      </c>
      <c r="H196" s="498" t="str">
        <f t="shared" si="46"/>
        <v>4</v>
      </c>
      <c r="I196" s="498"/>
      <c r="J196" s="498"/>
      <c r="K196" s="498"/>
      <c r="M196" s="511"/>
      <c r="N196" s="578" t="s">
        <v>118</v>
      </c>
      <c r="O196" s="579"/>
      <c r="P196" s="578" t="s">
        <v>356</v>
      </c>
      <c r="Q196" s="579"/>
      <c r="R196" s="578" t="s">
        <v>358</v>
      </c>
      <c r="S196" s="579"/>
      <c r="T196" s="578" t="s">
        <v>323</v>
      </c>
      <c r="U196" s="579"/>
      <c r="V196" s="578" t="s">
        <v>314</v>
      </c>
      <c r="W196" s="579"/>
      <c r="X196" s="579"/>
      <c r="Y196" s="578" t="s">
        <v>316</v>
      </c>
      <c r="Z196" s="579"/>
      <c r="AA196" s="579"/>
      <c r="AB196" s="578" t="s">
        <v>317</v>
      </c>
      <c r="AC196" s="579"/>
      <c r="AD196" s="578"/>
      <c r="AE196" s="579"/>
      <c r="AF196" s="581" t="s">
        <v>103</v>
      </c>
      <c r="AG196" s="579"/>
      <c r="AH196" s="579"/>
      <c r="AI196" s="579"/>
      <c r="AJ196" s="579"/>
      <c r="AK196" s="579"/>
      <c r="AL196" s="579"/>
      <c r="AM196" s="579"/>
      <c r="AN196" s="578" t="s">
        <v>307</v>
      </c>
      <c r="AO196" s="579"/>
      <c r="AP196" s="579"/>
      <c r="AQ196" s="579"/>
      <c r="AR196" s="579"/>
      <c r="AS196" s="578" t="s">
        <v>308</v>
      </c>
      <c r="AT196" s="579"/>
      <c r="AU196" s="579"/>
      <c r="AV196" s="499" t="s">
        <v>84</v>
      </c>
      <c r="AW196" s="580" t="s">
        <v>309</v>
      </c>
      <c r="AX196" s="579"/>
      <c r="AY196" s="579"/>
      <c r="AZ196" s="579"/>
      <c r="BA196" s="579"/>
      <c r="BB196" s="579"/>
      <c r="BC196" s="500">
        <v>400000000</v>
      </c>
      <c r="BD196" s="500">
        <v>400000000</v>
      </c>
      <c r="BE196" s="501">
        <v>0</v>
      </c>
      <c r="BF196" s="501">
        <v>0</v>
      </c>
      <c r="BG196" s="500">
        <v>167764184</v>
      </c>
      <c r="BH196" s="500">
        <v>232235816</v>
      </c>
      <c r="BI196" s="500">
        <v>119602885</v>
      </c>
      <c r="BJ196" s="500">
        <v>48161299</v>
      </c>
      <c r="BK196" s="500">
        <v>102451769</v>
      </c>
      <c r="BL196" s="500">
        <v>17151116</v>
      </c>
      <c r="BM196" s="500" t="s">
        <v>656</v>
      </c>
      <c r="BN196" s="501" t="s">
        <v>468</v>
      </c>
      <c r="BO196" s="501" t="s">
        <v>468</v>
      </c>
    </row>
    <row r="197" spans="1:67" s="497" customFormat="1" hidden="1">
      <c r="A197" s="497" t="str">
        <f t="shared" si="50"/>
        <v>C-2502-1000-3-0-2-6-10</v>
      </c>
      <c r="B197" s="498" t="str">
        <f t="shared" si="41"/>
        <v>C</v>
      </c>
      <c r="C197" s="498" t="str">
        <f t="shared" si="42"/>
        <v>2502</v>
      </c>
      <c r="D197" s="498" t="str">
        <f t="shared" si="43"/>
        <v>1000</v>
      </c>
      <c r="E197" s="498" t="str">
        <f t="shared" si="44"/>
        <v>3</v>
      </c>
      <c r="F197" s="498" t="str">
        <f t="shared" si="45"/>
        <v>0</v>
      </c>
      <c r="G197" s="498" t="str">
        <f t="shared" si="40"/>
        <v>2</v>
      </c>
      <c r="H197" s="498" t="str">
        <f t="shared" si="46"/>
        <v>6</v>
      </c>
      <c r="I197" s="498"/>
      <c r="J197" s="498"/>
      <c r="K197" s="498"/>
      <c r="M197" s="511"/>
      <c r="N197" s="578" t="s">
        <v>118</v>
      </c>
      <c r="O197" s="579"/>
      <c r="P197" s="578" t="s">
        <v>356</v>
      </c>
      <c r="Q197" s="579"/>
      <c r="R197" s="578" t="s">
        <v>358</v>
      </c>
      <c r="S197" s="579"/>
      <c r="T197" s="578" t="s">
        <v>323</v>
      </c>
      <c r="U197" s="579"/>
      <c r="V197" s="578" t="s">
        <v>314</v>
      </c>
      <c r="W197" s="579"/>
      <c r="X197" s="579"/>
      <c r="Y197" s="578" t="s">
        <v>316</v>
      </c>
      <c r="Z197" s="579"/>
      <c r="AA197" s="579"/>
      <c r="AB197" s="578" t="s">
        <v>326</v>
      </c>
      <c r="AC197" s="579"/>
      <c r="AD197" s="578"/>
      <c r="AE197" s="579"/>
      <c r="AF197" s="581" t="s">
        <v>363</v>
      </c>
      <c r="AG197" s="579"/>
      <c r="AH197" s="579"/>
      <c r="AI197" s="579"/>
      <c r="AJ197" s="579"/>
      <c r="AK197" s="579"/>
      <c r="AL197" s="579"/>
      <c r="AM197" s="579"/>
      <c r="AN197" s="578" t="s">
        <v>307</v>
      </c>
      <c r="AO197" s="579"/>
      <c r="AP197" s="579"/>
      <c r="AQ197" s="579"/>
      <c r="AR197" s="579"/>
      <c r="AS197" s="578" t="s">
        <v>308</v>
      </c>
      <c r="AT197" s="579"/>
      <c r="AU197" s="579"/>
      <c r="AV197" s="499" t="s">
        <v>84</v>
      </c>
      <c r="AW197" s="580" t="s">
        <v>309</v>
      </c>
      <c r="AX197" s="579"/>
      <c r="AY197" s="579"/>
      <c r="AZ197" s="579"/>
      <c r="BA197" s="579"/>
      <c r="BB197" s="579"/>
      <c r="BC197" s="500">
        <v>200000000</v>
      </c>
      <c r="BD197" s="501">
        <v>0</v>
      </c>
      <c r="BE197" s="500">
        <v>200000000</v>
      </c>
      <c r="BF197" s="501">
        <v>0</v>
      </c>
      <c r="BG197" s="501">
        <v>0</v>
      </c>
      <c r="BH197" s="501">
        <v>0</v>
      </c>
      <c r="BI197" s="501">
        <v>0</v>
      </c>
      <c r="BJ197" s="501">
        <v>0</v>
      </c>
      <c r="BK197" s="501">
        <v>0</v>
      </c>
      <c r="BL197" s="501">
        <v>0</v>
      </c>
      <c r="BM197" s="501" t="s">
        <v>468</v>
      </c>
      <c r="BN197" s="501" t="s">
        <v>468</v>
      </c>
      <c r="BO197" s="501" t="s">
        <v>468</v>
      </c>
    </row>
    <row r="198" spans="1:67" s="497" customFormat="1" hidden="1">
      <c r="A198" s="497" t="str">
        <f t="shared" si="50"/>
        <v>C-2502-1000-3-0-2-11-10</v>
      </c>
      <c r="B198" s="498" t="str">
        <f t="shared" si="41"/>
        <v>C</v>
      </c>
      <c r="C198" s="498" t="str">
        <f t="shared" si="42"/>
        <v>2502</v>
      </c>
      <c r="D198" s="498" t="str">
        <f t="shared" si="43"/>
        <v>1000</v>
      </c>
      <c r="E198" s="498" t="str">
        <f t="shared" si="44"/>
        <v>3</v>
      </c>
      <c r="F198" s="498" t="str">
        <f t="shared" si="45"/>
        <v>0</v>
      </c>
      <c r="G198" s="498" t="str">
        <f t="shared" si="40"/>
        <v>2</v>
      </c>
      <c r="H198" s="498" t="str">
        <f t="shared" si="46"/>
        <v>11</v>
      </c>
      <c r="I198" s="498"/>
      <c r="J198" s="498"/>
      <c r="K198" s="498"/>
      <c r="M198" s="511"/>
      <c r="N198" s="578" t="s">
        <v>118</v>
      </c>
      <c r="O198" s="579"/>
      <c r="P198" s="578" t="s">
        <v>356</v>
      </c>
      <c r="Q198" s="579"/>
      <c r="R198" s="578" t="s">
        <v>358</v>
      </c>
      <c r="S198" s="579"/>
      <c r="T198" s="578" t="s">
        <v>323</v>
      </c>
      <c r="U198" s="579"/>
      <c r="V198" s="578" t="s">
        <v>314</v>
      </c>
      <c r="W198" s="579"/>
      <c r="X198" s="579"/>
      <c r="Y198" s="578" t="s">
        <v>316</v>
      </c>
      <c r="Z198" s="579"/>
      <c r="AA198" s="579"/>
      <c r="AB198" s="578" t="s">
        <v>99</v>
      </c>
      <c r="AC198" s="579"/>
      <c r="AD198" s="578"/>
      <c r="AE198" s="579"/>
      <c r="AF198" s="581" t="s">
        <v>364</v>
      </c>
      <c r="AG198" s="579"/>
      <c r="AH198" s="579"/>
      <c r="AI198" s="579"/>
      <c r="AJ198" s="579"/>
      <c r="AK198" s="579"/>
      <c r="AL198" s="579"/>
      <c r="AM198" s="579"/>
      <c r="AN198" s="578" t="s">
        <v>307</v>
      </c>
      <c r="AO198" s="579"/>
      <c r="AP198" s="579"/>
      <c r="AQ198" s="579"/>
      <c r="AR198" s="579"/>
      <c r="AS198" s="578" t="s">
        <v>308</v>
      </c>
      <c r="AT198" s="579"/>
      <c r="AU198" s="579"/>
      <c r="AV198" s="499" t="s">
        <v>84</v>
      </c>
      <c r="AW198" s="580" t="s">
        <v>309</v>
      </c>
      <c r="AX198" s="579"/>
      <c r="AY198" s="579"/>
      <c r="AZ198" s="579"/>
      <c r="BA198" s="579"/>
      <c r="BB198" s="579"/>
      <c r="BC198" s="500">
        <v>100000000</v>
      </c>
      <c r="BD198" s="501">
        <v>0</v>
      </c>
      <c r="BE198" s="500">
        <v>100000000</v>
      </c>
      <c r="BF198" s="501">
        <v>0</v>
      </c>
      <c r="BG198" s="501">
        <v>0</v>
      </c>
      <c r="BH198" s="501">
        <v>0</v>
      </c>
      <c r="BI198" s="501">
        <v>0</v>
      </c>
      <c r="BJ198" s="501">
        <v>0</v>
      </c>
      <c r="BK198" s="501">
        <v>0</v>
      </c>
      <c r="BL198" s="501">
        <v>0</v>
      </c>
      <c r="BM198" s="501" t="s">
        <v>468</v>
      </c>
      <c r="BN198" s="501" t="s">
        <v>468</v>
      </c>
      <c r="BO198" s="501" t="s">
        <v>468</v>
      </c>
    </row>
    <row r="199" spans="1:67" s="488" customFormat="1" ht="14.45" hidden="1" customHeight="1">
      <c r="B199" s="491" t="str">
        <f t="shared" si="41"/>
        <v>C</v>
      </c>
      <c r="C199" s="491" t="str">
        <f t="shared" si="42"/>
        <v>2502</v>
      </c>
      <c r="D199" s="491" t="str">
        <f t="shared" si="43"/>
        <v>1000</v>
      </c>
      <c r="E199" s="491" t="str">
        <f t="shared" si="44"/>
        <v>4</v>
      </c>
      <c r="F199" s="491">
        <f t="shared" si="45"/>
        <v>0</v>
      </c>
      <c r="G199" s="491">
        <f t="shared" si="40"/>
        <v>0</v>
      </c>
      <c r="H199" s="491">
        <f t="shared" si="46"/>
        <v>0</v>
      </c>
      <c r="I199" s="491"/>
      <c r="J199" s="491"/>
      <c r="K199" s="491"/>
      <c r="M199" s="510"/>
      <c r="N199" s="586" t="s">
        <v>118</v>
      </c>
      <c r="O199" s="583"/>
      <c r="P199" s="586" t="s">
        <v>356</v>
      </c>
      <c r="Q199" s="583"/>
      <c r="R199" s="586" t="s">
        <v>358</v>
      </c>
      <c r="S199" s="583"/>
      <c r="T199" s="586" t="s">
        <v>317</v>
      </c>
      <c r="U199" s="583"/>
      <c r="V199" s="586"/>
      <c r="W199" s="583"/>
      <c r="X199" s="583"/>
      <c r="Y199" s="586"/>
      <c r="Z199" s="583"/>
      <c r="AA199" s="583"/>
      <c r="AB199" s="586"/>
      <c r="AC199" s="583"/>
      <c r="AD199" s="586"/>
      <c r="AE199" s="583"/>
      <c r="AF199" s="587" t="s">
        <v>353</v>
      </c>
      <c r="AG199" s="583"/>
      <c r="AH199" s="583"/>
      <c r="AI199" s="583"/>
      <c r="AJ199" s="583"/>
      <c r="AK199" s="583"/>
      <c r="AL199" s="583"/>
      <c r="AM199" s="583"/>
      <c r="AN199" s="586" t="s">
        <v>307</v>
      </c>
      <c r="AO199" s="583"/>
      <c r="AP199" s="583"/>
      <c r="AQ199" s="583"/>
      <c r="AR199" s="583"/>
      <c r="AS199" s="586" t="s">
        <v>308</v>
      </c>
      <c r="AT199" s="583"/>
      <c r="AU199" s="583"/>
      <c r="AV199" s="484" t="s">
        <v>84</v>
      </c>
      <c r="AW199" s="588" t="s">
        <v>309</v>
      </c>
      <c r="AX199" s="583"/>
      <c r="AY199" s="583"/>
      <c r="AZ199" s="583"/>
      <c r="BA199" s="583"/>
      <c r="BB199" s="583"/>
      <c r="BC199" s="485">
        <v>600000000</v>
      </c>
      <c r="BD199" s="485">
        <v>490158583</v>
      </c>
      <c r="BE199" s="485">
        <v>109841417</v>
      </c>
      <c r="BF199" s="485">
        <v>300000000</v>
      </c>
      <c r="BG199" s="485">
        <v>277690783</v>
      </c>
      <c r="BH199" s="485">
        <v>212467800</v>
      </c>
      <c r="BI199" s="485">
        <v>45968087</v>
      </c>
      <c r="BJ199" s="485">
        <v>231722696</v>
      </c>
      <c r="BK199" s="485">
        <v>41315676</v>
      </c>
      <c r="BL199" s="485">
        <v>4652411</v>
      </c>
      <c r="BM199" s="485" t="s">
        <v>657</v>
      </c>
      <c r="BN199" s="486" t="s">
        <v>468</v>
      </c>
      <c r="BO199" s="486" t="s">
        <v>468</v>
      </c>
    </row>
    <row r="200" spans="1:67" s="488" customFormat="1" ht="14.45" hidden="1" customHeight="1">
      <c r="B200" s="491" t="str">
        <f t="shared" si="41"/>
        <v>C</v>
      </c>
      <c r="C200" s="491" t="str">
        <f t="shared" si="42"/>
        <v>2502</v>
      </c>
      <c r="D200" s="491" t="str">
        <f t="shared" si="43"/>
        <v>1000</v>
      </c>
      <c r="E200" s="491" t="str">
        <f t="shared" si="44"/>
        <v>4</v>
      </c>
      <c r="F200" s="491" t="str">
        <f t="shared" si="45"/>
        <v>0</v>
      </c>
      <c r="G200" s="491">
        <f t="shared" si="40"/>
        <v>0</v>
      </c>
      <c r="H200" s="491">
        <f t="shared" si="46"/>
        <v>0</v>
      </c>
      <c r="I200" s="491"/>
      <c r="J200" s="491"/>
      <c r="K200" s="491"/>
      <c r="M200" s="510"/>
      <c r="N200" s="582" t="s">
        <v>118</v>
      </c>
      <c r="O200" s="583"/>
      <c r="P200" s="582" t="s">
        <v>356</v>
      </c>
      <c r="Q200" s="583"/>
      <c r="R200" s="582" t="s">
        <v>358</v>
      </c>
      <c r="S200" s="583"/>
      <c r="T200" s="582" t="s">
        <v>317</v>
      </c>
      <c r="U200" s="583"/>
      <c r="V200" s="582" t="s">
        <v>314</v>
      </c>
      <c r="W200" s="583"/>
      <c r="X200" s="583"/>
      <c r="Y200" s="582"/>
      <c r="Z200" s="583"/>
      <c r="AA200" s="583"/>
      <c r="AB200" s="582"/>
      <c r="AC200" s="583"/>
      <c r="AD200" s="582"/>
      <c r="AE200" s="583"/>
      <c r="AF200" s="584" t="s">
        <v>353</v>
      </c>
      <c r="AG200" s="583"/>
      <c r="AH200" s="583"/>
      <c r="AI200" s="583"/>
      <c r="AJ200" s="583"/>
      <c r="AK200" s="583"/>
      <c r="AL200" s="583"/>
      <c r="AM200" s="583"/>
      <c r="AN200" s="582" t="s">
        <v>307</v>
      </c>
      <c r="AO200" s="583"/>
      <c r="AP200" s="583"/>
      <c r="AQ200" s="583"/>
      <c r="AR200" s="583"/>
      <c r="AS200" s="582" t="s">
        <v>308</v>
      </c>
      <c r="AT200" s="583"/>
      <c r="AU200" s="583"/>
      <c r="AV200" s="481" t="s">
        <v>84</v>
      </c>
      <c r="AW200" s="585" t="s">
        <v>309</v>
      </c>
      <c r="AX200" s="583"/>
      <c r="AY200" s="583"/>
      <c r="AZ200" s="583"/>
      <c r="BA200" s="583"/>
      <c r="BB200" s="583"/>
      <c r="BC200" s="482">
        <v>600000000</v>
      </c>
      <c r="BD200" s="482">
        <v>490158583</v>
      </c>
      <c r="BE200" s="482">
        <v>109841417</v>
      </c>
      <c r="BF200" s="483">
        <v>0</v>
      </c>
      <c r="BG200" s="482">
        <v>277690783</v>
      </c>
      <c r="BH200" s="482">
        <v>212467800</v>
      </c>
      <c r="BI200" s="482">
        <v>45968087</v>
      </c>
      <c r="BJ200" s="482">
        <v>231722696</v>
      </c>
      <c r="BK200" s="482">
        <v>41315676</v>
      </c>
      <c r="BL200" s="482">
        <v>4652411</v>
      </c>
      <c r="BM200" s="482" t="s">
        <v>657</v>
      </c>
      <c r="BN200" s="483" t="s">
        <v>468</v>
      </c>
      <c r="BO200" s="483" t="s">
        <v>468</v>
      </c>
    </row>
    <row r="201" spans="1:67" s="488" customFormat="1" ht="14.45" hidden="1" customHeight="1">
      <c r="B201" s="491" t="str">
        <f t="shared" si="41"/>
        <v>C</v>
      </c>
      <c r="C201" s="491" t="str">
        <f t="shared" si="42"/>
        <v>2502</v>
      </c>
      <c r="D201" s="491" t="str">
        <f t="shared" si="43"/>
        <v>1000</v>
      </c>
      <c r="E201" s="491" t="str">
        <f t="shared" si="44"/>
        <v>4</v>
      </c>
      <c r="F201" s="491" t="str">
        <f t="shared" si="45"/>
        <v>0</v>
      </c>
      <c r="G201" s="491" t="str">
        <f t="shared" si="40"/>
        <v>2</v>
      </c>
      <c r="H201" s="491">
        <f t="shared" si="46"/>
        <v>0</v>
      </c>
      <c r="I201" s="491"/>
      <c r="J201" s="491"/>
      <c r="K201" s="491"/>
      <c r="M201" s="510"/>
      <c r="N201" s="582" t="s">
        <v>118</v>
      </c>
      <c r="O201" s="583"/>
      <c r="P201" s="582" t="s">
        <v>356</v>
      </c>
      <c r="Q201" s="583"/>
      <c r="R201" s="582" t="s">
        <v>358</v>
      </c>
      <c r="S201" s="583"/>
      <c r="T201" s="582" t="s">
        <v>317</v>
      </c>
      <c r="U201" s="583"/>
      <c r="V201" s="582" t="s">
        <v>314</v>
      </c>
      <c r="W201" s="583"/>
      <c r="X201" s="583"/>
      <c r="Y201" s="582" t="s">
        <v>316</v>
      </c>
      <c r="Z201" s="583"/>
      <c r="AA201" s="583"/>
      <c r="AB201" s="582"/>
      <c r="AC201" s="583"/>
      <c r="AD201" s="582"/>
      <c r="AE201" s="583"/>
      <c r="AF201" s="584" t="s">
        <v>360</v>
      </c>
      <c r="AG201" s="583"/>
      <c r="AH201" s="583"/>
      <c r="AI201" s="583"/>
      <c r="AJ201" s="583"/>
      <c r="AK201" s="583"/>
      <c r="AL201" s="583"/>
      <c r="AM201" s="583"/>
      <c r="AN201" s="582" t="s">
        <v>307</v>
      </c>
      <c r="AO201" s="583"/>
      <c r="AP201" s="583"/>
      <c r="AQ201" s="583"/>
      <c r="AR201" s="583"/>
      <c r="AS201" s="582" t="s">
        <v>308</v>
      </c>
      <c r="AT201" s="583"/>
      <c r="AU201" s="583"/>
      <c r="AV201" s="481" t="s">
        <v>84</v>
      </c>
      <c r="AW201" s="585" t="s">
        <v>309</v>
      </c>
      <c r="AX201" s="583"/>
      <c r="AY201" s="583"/>
      <c r="AZ201" s="583"/>
      <c r="BA201" s="583"/>
      <c r="BB201" s="583"/>
      <c r="BC201" s="482">
        <v>600000000</v>
      </c>
      <c r="BD201" s="482">
        <v>490158583</v>
      </c>
      <c r="BE201" s="482">
        <v>109841417</v>
      </c>
      <c r="BF201" s="483">
        <v>0</v>
      </c>
      <c r="BG201" s="482">
        <v>277690783</v>
      </c>
      <c r="BH201" s="482">
        <v>212467800</v>
      </c>
      <c r="BI201" s="482">
        <v>45968087</v>
      </c>
      <c r="BJ201" s="482">
        <v>231722696</v>
      </c>
      <c r="BK201" s="482">
        <v>41315676</v>
      </c>
      <c r="BL201" s="482">
        <v>4652411</v>
      </c>
      <c r="BM201" s="482" t="s">
        <v>657</v>
      </c>
      <c r="BN201" s="483" t="s">
        <v>468</v>
      </c>
      <c r="BO201" s="483" t="s">
        <v>468</v>
      </c>
    </row>
    <row r="202" spans="1:67" s="497" customFormat="1" ht="14.45" hidden="1" customHeight="1">
      <c r="A202" s="497" t="str">
        <f t="shared" ref="A202:A207" si="51">+B202&amp;"-"&amp;C202&amp;"-"&amp;D202&amp;"-"&amp;E202&amp;"-"&amp;F202&amp;"-"&amp;G202&amp;"-"&amp;H202&amp;"-"&amp;AV202</f>
        <v>C-2502-1000-4-0-2-1-10</v>
      </c>
      <c r="B202" s="498" t="str">
        <f t="shared" si="41"/>
        <v>C</v>
      </c>
      <c r="C202" s="498" t="str">
        <f t="shared" si="42"/>
        <v>2502</v>
      </c>
      <c r="D202" s="498" t="str">
        <f t="shared" si="43"/>
        <v>1000</v>
      </c>
      <c r="E202" s="498" t="str">
        <f t="shared" si="44"/>
        <v>4</v>
      </c>
      <c r="F202" s="498" t="str">
        <f t="shared" si="45"/>
        <v>0</v>
      </c>
      <c r="G202" s="498" t="str">
        <f t="shared" si="40"/>
        <v>2</v>
      </c>
      <c r="H202" s="498" t="str">
        <f t="shared" si="46"/>
        <v>1</v>
      </c>
      <c r="I202" s="498"/>
      <c r="J202" s="498"/>
      <c r="K202" s="498"/>
      <c r="M202" s="511"/>
      <c r="N202" s="578" t="s">
        <v>118</v>
      </c>
      <c r="O202" s="579"/>
      <c r="P202" s="578" t="s">
        <v>356</v>
      </c>
      <c r="Q202" s="579"/>
      <c r="R202" s="578" t="s">
        <v>358</v>
      </c>
      <c r="S202" s="579"/>
      <c r="T202" s="578" t="s">
        <v>317</v>
      </c>
      <c r="U202" s="579"/>
      <c r="V202" s="578" t="s">
        <v>314</v>
      </c>
      <c r="W202" s="579"/>
      <c r="X202" s="579"/>
      <c r="Y202" s="578" t="s">
        <v>316</v>
      </c>
      <c r="Z202" s="579"/>
      <c r="AA202" s="579"/>
      <c r="AB202" s="578" t="s">
        <v>313</v>
      </c>
      <c r="AC202" s="579"/>
      <c r="AD202" s="578"/>
      <c r="AE202" s="579"/>
      <c r="AF202" s="581" t="s">
        <v>366</v>
      </c>
      <c r="AG202" s="579"/>
      <c r="AH202" s="579"/>
      <c r="AI202" s="579"/>
      <c r="AJ202" s="579"/>
      <c r="AK202" s="579"/>
      <c r="AL202" s="579"/>
      <c r="AM202" s="579"/>
      <c r="AN202" s="578" t="s">
        <v>307</v>
      </c>
      <c r="AO202" s="579"/>
      <c r="AP202" s="579"/>
      <c r="AQ202" s="579"/>
      <c r="AR202" s="579"/>
      <c r="AS202" s="578" t="s">
        <v>308</v>
      </c>
      <c r="AT202" s="579"/>
      <c r="AU202" s="579"/>
      <c r="AV202" s="499" t="s">
        <v>84</v>
      </c>
      <c r="AW202" s="580" t="s">
        <v>309</v>
      </c>
      <c r="AX202" s="579"/>
      <c r="AY202" s="579"/>
      <c r="AZ202" s="579"/>
      <c r="BA202" s="579"/>
      <c r="BB202" s="579"/>
      <c r="BC202" s="500">
        <v>335914298</v>
      </c>
      <c r="BD202" s="500">
        <v>250437583</v>
      </c>
      <c r="BE202" s="500">
        <v>85476715</v>
      </c>
      <c r="BF202" s="501">
        <v>0</v>
      </c>
      <c r="BG202" s="500">
        <v>200318843</v>
      </c>
      <c r="BH202" s="500">
        <v>50118740</v>
      </c>
      <c r="BI202" s="500">
        <v>22386370</v>
      </c>
      <c r="BJ202" s="500">
        <v>177932473</v>
      </c>
      <c r="BK202" s="500">
        <v>22386370</v>
      </c>
      <c r="BL202" s="501">
        <v>0</v>
      </c>
      <c r="BM202" s="500" t="s">
        <v>658</v>
      </c>
      <c r="BN202" s="501" t="s">
        <v>468</v>
      </c>
      <c r="BO202" s="501" t="s">
        <v>468</v>
      </c>
    </row>
    <row r="203" spans="1:67" s="497" customFormat="1" hidden="1">
      <c r="A203" s="497" t="str">
        <f t="shared" si="51"/>
        <v>C-2502-1000-4-0-2-2-10</v>
      </c>
      <c r="B203" s="498" t="str">
        <f t="shared" si="41"/>
        <v>C</v>
      </c>
      <c r="C203" s="498" t="str">
        <f t="shared" si="42"/>
        <v>2502</v>
      </c>
      <c r="D203" s="498" t="str">
        <f t="shared" si="43"/>
        <v>1000</v>
      </c>
      <c r="E203" s="498" t="str">
        <f t="shared" si="44"/>
        <v>4</v>
      </c>
      <c r="F203" s="498" t="str">
        <f t="shared" si="45"/>
        <v>0</v>
      </c>
      <c r="G203" s="498" t="str">
        <f t="shared" si="40"/>
        <v>2</v>
      </c>
      <c r="H203" s="498" t="str">
        <f t="shared" si="46"/>
        <v>2</v>
      </c>
      <c r="I203" s="498"/>
      <c r="J203" s="498"/>
      <c r="K203" s="498"/>
      <c r="M203" s="511"/>
      <c r="N203" s="578" t="s">
        <v>118</v>
      </c>
      <c r="O203" s="579"/>
      <c r="P203" s="578" t="s">
        <v>356</v>
      </c>
      <c r="Q203" s="579"/>
      <c r="R203" s="578" t="s">
        <v>358</v>
      </c>
      <c r="S203" s="579"/>
      <c r="T203" s="578" t="s">
        <v>317</v>
      </c>
      <c r="U203" s="579"/>
      <c r="V203" s="578" t="s">
        <v>314</v>
      </c>
      <c r="W203" s="579"/>
      <c r="X203" s="579"/>
      <c r="Y203" s="578" t="s">
        <v>316</v>
      </c>
      <c r="Z203" s="579"/>
      <c r="AA203" s="579"/>
      <c r="AB203" s="578" t="s">
        <v>316</v>
      </c>
      <c r="AC203" s="579"/>
      <c r="AD203" s="578"/>
      <c r="AE203" s="579"/>
      <c r="AF203" s="581" t="s">
        <v>361</v>
      </c>
      <c r="AG203" s="579"/>
      <c r="AH203" s="579"/>
      <c r="AI203" s="579"/>
      <c r="AJ203" s="579"/>
      <c r="AK203" s="579"/>
      <c r="AL203" s="579"/>
      <c r="AM203" s="579"/>
      <c r="AN203" s="578" t="s">
        <v>307</v>
      </c>
      <c r="AO203" s="579"/>
      <c r="AP203" s="579"/>
      <c r="AQ203" s="579"/>
      <c r="AR203" s="579"/>
      <c r="AS203" s="578" t="s">
        <v>308</v>
      </c>
      <c r="AT203" s="579"/>
      <c r="AU203" s="579"/>
      <c r="AV203" s="499" t="s">
        <v>84</v>
      </c>
      <c r="AW203" s="580" t="s">
        <v>309</v>
      </c>
      <c r="AX203" s="579"/>
      <c r="AY203" s="579"/>
      <c r="AZ203" s="579"/>
      <c r="BA203" s="579"/>
      <c r="BB203" s="579"/>
      <c r="BC203" s="500">
        <v>40000000</v>
      </c>
      <c r="BD203" s="500">
        <v>40000000</v>
      </c>
      <c r="BE203" s="501">
        <v>0</v>
      </c>
      <c r="BF203" s="501">
        <v>0</v>
      </c>
      <c r="BG203" s="501">
        <v>0</v>
      </c>
      <c r="BH203" s="500">
        <v>40000000</v>
      </c>
      <c r="BI203" s="501">
        <v>0</v>
      </c>
      <c r="BJ203" s="501">
        <v>0</v>
      </c>
      <c r="BK203" s="501">
        <v>0</v>
      </c>
      <c r="BL203" s="501">
        <v>0</v>
      </c>
      <c r="BM203" s="501" t="s">
        <v>468</v>
      </c>
      <c r="BN203" s="501" t="s">
        <v>468</v>
      </c>
      <c r="BO203" s="501" t="s">
        <v>468</v>
      </c>
    </row>
    <row r="204" spans="1:67" s="497" customFormat="1" hidden="1">
      <c r="A204" s="497" t="str">
        <f t="shared" si="51"/>
        <v>C-2502-1000-4-0-2-3-10</v>
      </c>
      <c r="B204" s="498" t="str">
        <f t="shared" si="41"/>
        <v>C</v>
      </c>
      <c r="C204" s="498" t="str">
        <f t="shared" si="42"/>
        <v>2502</v>
      </c>
      <c r="D204" s="498" t="str">
        <f t="shared" si="43"/>
        <v>1000</v>
      </c>
      <c r="E204" s="498" t="str">
        <f t="shared" si="44"/>
        <v>4</v>
      </c>
      <c r="F204" s="498" t="str">
        <f t="shared" si="45"/>
        <v>0</v>
      </c>
      <c r="G204" s="498" t="str">
        <f t="shared" si="40"/>
        <v>2</v>
      </c>
      <c r="H204" s="498" t="str">
        <f t="shared" si="46"/>
        <v>3</v>
      </c>
      <c r="I204" s="498"/>
      <c r="J204" s="498"/>
      <c r="K204" s="498"/>
      <c r="M204" s="511"/>
      <c r="N204" s="578" t="s">
        <v>118</v>
      </c>
      <c r="O204" s="579"/>
      <c r="P204" s="578" t="s">
        <v>356</v>
      </c>
      <c r="Q204" s="579"/>
      <c r="R204" s="578" t="s">
        <v>358</v>
      </c>
      <c r="S204" s="579"/>
      <c r="T204" s="578" t="s">
        <v>317</v>
      </c>
      <c r="U204" s="579"/>
      <c r="V204" s="578" t="s">
        <v>314</v>
      </c>
      <c r="W204" s="579"/>
      <c r="X204" s="579"/>
      <c r="Y204" s="578" t="s">
        <v>316</v>
      </c>
      <c r="Z204" s="579"/>
      <c r="AA204" s="579"/>
      <c r="AB204" s="578" t="s">
        <v>323</v>
      </c>
      <c r="AC204" s="579"/>
      <c r="AD204" s="578"/>
      <c r="AE204" s="579"/>
      <c r="AF204" s="581" t="s">
        <v>362</v>
      </c>
      <c r="AG204" s="579"/>
      <c r="AH204" s="579"/>
      <c r="AI204" s="579"/>
      <c r="AJ204" s="579"/>
      <c r="AK204" s="579"/>
      <c r="AL204" s="579"/>
      <c r="AM204" s="579"/>
      <c r="AN204" s="578" t="s">
        <v>307</v>
      </c>
      <c r="AO204" s="579"/>
      <c r="AP204" s="579"/>
      <c r="AQ204" s="579"/>
      <c r="AR204" s="579"/>
      <c r="AS204" s="578" t="s">
        <v>308</v>
      </c>
      <c r="AT204" s="579"/>
      <c r="AU204" s="579"/>
      <c r="AV204" s="499" t="s">
        <v>84</v>
      </c>
      <c r="AW204" s="580" t="s">
        <v>309</v>
      </c>
      <c r="AX204" s="579"/>
      <c r="AY204" s="579"/>
      <c r="AZ204" s="579"/>
      <c r="BA204" s="579"/>
      <c r="BB204" s="579"/>
      <c r="BC204" s="500">
        <v>45000000</v>
      </c>
      <c r="BD204" s="500">
        <v>45000000</v>
      </c>
      <c r="BE204" s="501">
        <v>0</v>
      </c>
      <c r="BF204" s="501">
        <v>0</v>
      </c>
      <c r="BG204" s="500">
        <v>45000000</v>
      </c>
      <c r="BH204" s="501">
        <v>0</v>
      </c>
      <c r="BI204" s="500">
        <v>2144809</v>
      </c>
      <c r="BJ204" s="500">
        <v>42855191</v>
      </c>
      <c r="BK204" s="500">
        <v>2144809</v>
      </c>
      <c r="BL204" s="501">
        <v>0</v>
      </c>
      <c r="BM204" s="500" t="s">
        <v>659</v>
      </c>
      <c r="BN204" s="501" t="s">
        <v>468</v>
      </c>
      <c r="BO204" s="501" t="s">
        <v>468</v>
      </c>
    </row>
    <row r="205" spans="1:67" s="497" customFormat="1" ht="14.45" hidden="1" customHeight="1">
      <c r="A205" s="497" t="str">
        <f t="shared" si="51"/>
        <v>C-2502-1000-4-0-2-4-10</v>
      </c>
      <c r="B205" s="498" t="str">
        <f t="shared" si="41"/>
        <v>C</v>
      </c>
      <c r="C205" s="498" t="str">
        <f t="shared" si="42"/>
        <v>2502</v>
      </c>
      <c r="D205" s="498" t="str">
        <f t="shared" si="43"/>
        <v>1000</v>
      </c>
      <c r="E205" s="498" t="str">
        <f t="shared" si="44"/>
        <v>4</v>
      </c>
      <c r="F205" s="498" t="str">
        <f t="shared" si="45"/>
        <v>0</v>
      </c>
      <c r="G205" s="498" t="str">
        <f t="shared" si="40"/>
        <v>2</v>
      </c>
      <c r="H205" s="498" t="str">
        <f t="shared" si="46"/>
        <v>4</v>
      </c>
      <c r="I205" s="498"/>
      <c r="J205" s="498"/>
      <c r="K205" s="498"/>
      <c r="M205" s="511"/>
      <c r="N205" s="578" t="s">
        <v>118</v>
      </c>
      <c r="O205" s="579"/>
      <c r="P205" s="578" t="s">
        <v>356</v>
      </c>
      <c r="Q205" s="579"/>
      <c r="R205" s="578" t="s">
        <v>358</v>
      </c>
      <c r="S205" s="579"/>
      <c r="T205" s="578" t="s">
        <v>317</v>
      </c>
      <c r="U205" s="579"/>
      <c r="V205" s="578" t="s">
        <v>314</v>
      </c>
      <c r="W205" s="579"/>
      <c r="X205" s="579"/>
      <c r="Y205" s="578" t="s">
        <v>316</v>
      </c>
      <c r="Z205" s="579"/>
      <c r="AA205" s="579"/>
      <c r="AB205" s="578" t="s">
        <v>317</v>
      </c>
      <c r="AC205" s="579"/>
      <c r="AD205" s="578"/>
      <c r="AE205" s="579"/>
      <c r="AF205" s="581" t="s">
        <v>103</v>
      </c>
      <c r="AG205" s="579"/>
      <c r="AH205" s="579"/>
      <c r="AI205" s="579"/>
      <c r="AJ205" s="579"/>
      <c r="AK205" s="579"/>
      <c r="AL205" s="579"/>
      <c r="AM205" s="579"/>
      <c r="AN205" s="578" t="s">
        <v>307</v>
      </c>
      <c r="AO205" s="579"/>
      <c r="AP205" s="579"/>
      <c r="AQ205" s="579"/>
      <c r="AR205" s="579"/>
      <c r="AS205" s="578" t="s">
        <v>308</v>
      </c>
      <c r="AT205" s="579"/>
      <c r="AU205" s="579"/>
      <c r="AV205" s="499" t="s">
        <v>84</v>
      </c>
      <c r="AW205" s="580" t="s">
        <v>309</v>
      </c>
      <c r="AX205" s="579"/>
      <c r="AY205" s="579"/>
      <c r="AZ205" s="579"/>
      <c r="BA205" s="579"/>
      <c r="BB205" s="579"/>
      <c r="BC205" s="500">
        <v>159085702</v>
      </c>
      <c r="BD205" s="500">
        <v>134721000</v>
      </c>
      <c r="BE205" s="500">
        <v>24364702</v>
      </c>
      <c r="BF205" s="501">
        <v>0</v>
      </c>
      <c r="BG205" s="500">
        <v>32371940</v>
      </c>
      <c r="BH205" s="500">
        <v>102349060</v>
      </c>
      <c r="BI205" s="500">
        <v>21436908</v>
      </c>
      <c r="BJ205" s="500">
        <v>10935032</v>
      </c>
      <c r="BK205" s="500">
        <v>16784497</v>
      </c>
      <c r="BL205" s="500">
        <v>4652411</v>
      </c>
      <c r="BM205" s="500" t="s">
        <v>660</v>
      </c>
      <c r="BN205" s="501" t="s">
        <v>468</v>
      </c>
      <c r="BO205" s="501" t="s">
        <v>468</v>
      </c>
    </row>
    <row r="206" spans="1:67" s="497" customFormat="1" hidden="1">
      <c r="A206" s="497" t="str">
        <f t="shared" si="51"/>
        <v>C-2502-1000-4-0-2-6-10</v>
      </c>
      <c r="B206" s="498" t="str">
        <f t="shared" si="41"/>
        <v>C</v>
      </c>
      <c r="C206" s="498" t="str">
        <f t="shared" si="42"/>
        <v>2502</v>
      </c>
      <c r="D206" s="498" t="str">
        <f t="shared" si="43"/>
        <v>1000</v>
      </c>
      <c r="E206" s="498" t="str">
        <f t="shared" si="44"/>
        <v>4</v>
      </c>
      <c r="F206" s="498" t="str">
        <f t="shared" si="45"/>
        <v>0</v>
      </c>
      <c r="G206" s="498" t="str">
        <f t="shared" si="40"/>
        <v>2</v>
      </c>
      <c r="H206" s="498" t="str">
        <f t="shared" si="46"/>
        <v>6</v>
      </c>
      <c r="I206" s="498"/>
      <c r="J206" s="498"/>
      <c r="K206" s="498"/>
      <c r="M206" s="511"/>
      <c r="N206" s="578" t="s">
        <v>118</v>
      </c>
      <c r="O206" s="579"/>
      <c r="P206" s="578" t="s">
        <v>356</v>
      </c>
      <c r="Q206" s="579"/>
      <c r="R206" s="578" t="s">
        <v>358</v>
      </c>
      <c r="S206" s="579"/>
      <c r="T206" s="578" t="s">
        <v>317</v>
      </c>
      <c r="U206" s="579"/>
      <c r="V206" s="578" t="s">
        <v>314</v>
      </c>
      <c r="W206" s="579"/>
      <c r="X206" s="579"/>
      <c r="Y206" s="578" t="s">
        <v>316</v>
      </c>
      <c r="Z206" s="579"/>
      <c r="AA206" s="579"/>
      <c r="AB206" s="578" t="s">
        <v>326</v>
      </c>
      <c r="AC206" s="579"/>
      <c r="AD206" s="578"/>
      <c r="AE206" s="579"/>
      <c r="AF206" s="581" t="s">
        <v>363</v>
      </c>
      <c r="AG206" s="579"/>
      <c r="AH206" s="579"/>
      <c r="AI206" s="579"/>
      <c r="AJ206" s="579"/>
      <c r="AK206" s="579"/>
      <c r="AL206" s="579"/>
      <c r="AM206" s="579"/>
      <c r="AN206" s="578" t="s">
        <v>307</v>
      </c>
      <c r="AO206" s="579"/>
      <c r="AP206" s="579"/>
      <c r="AQ206" s="579"/>
      <c r="AR206" s="579"/>
      <c r="AS206" s="578" t="s">
        <v>308</v>
      </c>
      <c r="AT206" s="579"/>
      <c r="AU206" s="579"/>
      <c r="AV206" s="499" t="s">
        <v>84</v>
      </c>
      <c r="AW206" s="580" t="s">
        <v>309</v>
      </c>
      <c r="AX206" s="579"/>
      <c r="AY206" s="579"/>
      <c r="AZ206" s="579"/>
      <c r="BA206" s="579"/>
      <c r="BB206" s="579"/>
      <c r="BC206" s="500">
        <v>20000000</v>
      </c>
      <c r="BD206" s="500">
        <v>20000000</v>
      </c>
      <c r="BE206" s="501">
        <v>0</v>
      </c>
      <c r="BF206" s="501">
        <v>0</v>
      </c>
      <c r="BG206" s="501">
        <v>0</v>
      </c>
      <c r="BH206" s="500">
        <v>20000000</v>
      </c>
      <c r="BI206" s="501">
        <v>0</v>
      </c>
      <c r="BJ206" s="501">
        <v>0</v>
      </c>
      <c r="BK206" s="501">
        <v>0</v>
      </c>
      <c r="BL206" s="501">
        <v>0</v>
      </c>
      <c r="BM206" s="501" t="s">
        <v>468</v>
      </c>
      <c r="BN206" s="501" t="s">
        <v>468</v>
      </c>
      <c r="BO206" s="501" t="s">
        <v>468</v>
      </c>
    </row>
    <row r="207" spans="1:67" s="497" customFormat="1" hidden="1">
      <c r="A207" s="497" t="str">
        <f t="shared" si="51"/>
        <v>C-2502-1000-4-0-2-11-10</v>
      </c>
      <c r="B207" s="498" t="str">
        <f t="shared" si="41"/>
        <v>C</v>
      </c>
      <c r="C207" s="498" t="str">
        <f t="shared" si="42"/>
        <v>2502</v>
      </c>
      <c r="D207" s="498" t="str">
        <f t="shared" si="43"/>
        <v>1000</v>
      </c>
      <c r="E207" s="498" t="str">
        <f t="shared" si="44"/>
        <v>4</v>
      </c>
      <c r="F207" s="498" t="str">
        <f t="shared" si="45"/>
        <v>0</v>
      </c>
      <c r="G207" s="498" t="str">
        <f t="shared" si="40"/>
        <v>2</v>
      </c>
      <c r="H207" s="498" t="str">
        <f t="shared" si="46"/>
        <v>11</v>
      </c>
      <c r="I207" s="498"/>
      <c r="J207" s="498"/>
      <c r="K207" s="498"/>
      <c r="M207" s="511"/>
      <c r="N207" s="578" t="s">
        <v>118</v>
      </c>
      <c r="O207" s="579"/>
      <c r="P207" s="578" t="s">
        <v>356</v>
      </c>
      <c r="Q207" s="579"/>
      <c r="R207" s="578" t="s">
        <v>358</v>
      </c>
      <c r="S207" s="579"/>
      <c r="T207" s="578" t="s">
        <v>317</v>
      </c>
      <c r="U207" s="579"/>
      <c r="V207" s="578" t="s">
        <v>314</v>
      </c>
      <c r="W207" s="579"/>
      <c r="X207" s="579"/>
      <c r="Y207" s="578" t="s">
        <v>316</v>
      </c>
      <c r="Z207" s="579"/>
      <c r="AA207" s="579"/>
      <c r="AB207" s="578" t="s">
        <v>99</v>
      </c>
      <c r="AC207" s="579"/>
      <c r="AD207" s="578"/>
      <c r="AE207" s="579"/>
      <c r="AF207" s="581" t="s">
        <v>364</v>
      </c>
      <c r="AG207" s="579"/>
      <c r="AH207" s="579"/>
      <c r="AI207" s="579"/>
      <c r="AJ207" s="579"/>
      <c r="AK207" s="579"/>
      <c r="AL207" s="579"/>
      <c r="AM207" s="579"/>
      <c r="AN207" s="578" t="s">
        <v>307</v>
      </c>
      <c r="AO207" s="579"/>
      <c r="AP207" s="579"/>
      <c r="AQ207" s="579"/>
      <c r="AR207" s="579"/>
      <c r="AS207" s="578" t="s">
        <v>308</v>
      </c>
      <c r="AT207" s="579"/>
      <c r="AU207" s="579"/>
      <c r="AV207" s="499" t="s">
        <v>84</v>
      </c>
      <c r="AW207" s="580" t="s">
        <v>309</v>
      </c>
      <c r="AX207" s="579"/>
      <c r="AY207" s="579"/>
      <c r="AZ207" s="579"/>
      <c r="BA207" s="579"/>
      <c r="BB207" s="579"/>
      <c r="BC207" s="501">
        <v>0</v>
      </c>
      <c r="BD207" s="501">
        <v>0</v>
      </c>
      <c r="BE207" s="501">
        <v>0</v>
      </c>
      <c r="BF207" s="501">
        <v>0</v>
      </c>
      <c r="BG207" s="501">
        <v>0</v>
      </c>
      <c r="BH207" s="501">
        <v>0</v>
      </c>
      <c r="BI207" s="501">
        <v>0</v>
      </c>
      <c r="BJ207" s="501">
        <v>0</v>
      </c>
      <c r="BK207" s="501">
        <v>0</v>
      </c>
      <c r="BL207" s="501">
        <v>0</v>
      </c>
      <c r="BM207" s="501" t="s">
        <v>468</v>
      </c>
      <c r="BN207" s="501" t="s">
        <v>468</v>
      </c>
      <c r="BO207" s="501" t="s">
        <v>468</v>
      </c>
    </row>
    <row r="208" spans="1:67" s="488" customFormat="1" hidden="1">
      <c r="B208" s="491" t="str">
        <f t="shared" si="41"/>
        <v>C</v>
      </c>
      <c r="C208" s="491" t="str">
        <f t="shared" si="42"/>
        <v>2502</v>
      </c>
      <c r="D208" s="491" t="str">
        <f t="shared" si="43"/>
        <v>1000</v>
      </c>
      <c r="E208" s="491" t="str">
        <f t="shared" si="44"/>
        <v>5</v>
      </c>
      <c r="F208" s="491">
        <f t="shared" si="45"/>
        <v>0</v>
      </c>
      <c r="G208" s="491">
        <f t="shared" si="40"/>
        <v>0</v>
      </c>
      <c r="H208" s="491">
        <f t="shared" si="46"/>
        <v>0</v>
      </c>
      <c r="I208" s="491"/>
      <c r="J208" s="491"/>
      <c r="K208" s="491"/>
      <c r="M208" s="510"/>
      <c r="N208" s="586" t="s">
        <v>118</v>
      </c>
      <c r="O208" s="583"/>
      <c r="P208" s="586" t="s">
        <v>356</v>
      </c>
      <c r="Q208" s="583"/>
      <c r="R208" s="586" t="s">
        <v>358</v>
      </c>
      <c r="S208" s="583"/>
      <c r="T208" s="586" t="s">
        <v>318</v>
      </c>
      <c r="U208" s="583"/>
      <c r="V208" s="586"/>
      <c r="W208" s="583"/>
      <c r="X208" s="583"/>
      <c r="Y208" s="586"/>
      <c r="Z208" s="583"/>
      <c r="AA208" s="583"/>
      <c r="AB208" s="586"/>
      <c r="AC208" s="583"/>
      <c r="AD208" s="586"/>
      <c r="AE208" s="583"/>
      <c r="AF208" s="587" t="s">
        <v>367</v>
      </c>
      <c r="AG208" s="583"/>
      <c r="AH208" s="583"/>
      <c r="AI208" s="583"/>
      <c r="AJ208" s="583"/>
      <c r="AK208" s="583"/>
      <c r="AL208" s="583"/>
      <c r="AM208" s="583"/>
      <c r="AN208" s="586" t="s">
        <v>307</v>
      </c>
      <c r="AO208" s="583"/>
      <c r="AP208" s="583"/>
      <c r="AQ208" s="583"/>
      <c r="AR208" s="583"/>
      <c r="AS208" s="586" t="s">
        <v>308</v>
      </c>
      <c r="AT208" s="583"/>
      <c r="AU208" s="583"/>
      <c r="AV208" s="484" t="s">
        <v>84</v>
      </c>
      <c r="AW208" s="588" t="s">
        <v>309</v>
      </c>
      <c r="AX208" s="583"/>
      <c r="AY208" s="583"/>
      <c r="AZ208" s="583"/>
      <c r="BA208" s="583"/>
      <c r="BB208" s="583"/>
      <c r="BC208" s="485">
        <v>900000000</v>
      </c>
      <c r="BD208" s="485">
        <v>879000000</v>
      </c>
      <c r="BE208" s="485">
        <v>21000000</v>
      </c>
      <c r="BF208" s="485">
        <v>300000000</v>
      </c>
      <c r="BG208" s="485">
        <v>599000906</v>
      </c>
      <c r="BH208" s="485">
        <v>279999094</v>
      </c>
      <c r="BI208" s="485">
        <v>163019426</v>
      </c>
      <c r="BJ208" s="485">
        <v>435981480</v>
      </c>
      <c r="BK208" s="485">
        <v>146817759</v>
      </c>
      <c r="BL208" s="485">
        <v>16201667</v>
      </c>
      <c r="BM208" s="485" t="s">
        <v>661</v>
      </c>
      <c r="BN208" s="486" t="s">
        <v>468</v>
      </c>
      <c r="BO208" s="486" t="s">
        <v>468</v>
      </c>
    </row>
    <row r="209" spans="1:67" s="488" customFormat="1" ht="14.45" hidden="1" customHeight="1">
      <c r="B209" s="491" t="str">
        <f t="shared" si="41"/>
        <v>C</v>
      </c>
      <c r="C209" s="491" t="str">
        <f t="shared" si="42"/>
        <v>2502</v>
      </c>
      <c r="D209" s="491" t="str">
        <f t="shared" si="43"/>
        <v>1000</v>
      </c>
      <c r="E209" s="491" t="str">
        <f t="shared" si="44"/>
        <v>5</v>
      </c>
      <c r="F209" s="491" t="str">
        <f t="shared" si="45"/>
        <v>0</v>
      </c>
      <c r="G209" s="491">
        <f t="shared" si="40"/>
        <v>0</v>
      </c>
      <c r="H209" s="491">
        <f t="shared" si="46"/>
        <v>0</v>
      </c>
      <c r="I209" s="491"/>
      <c r="J209" s="491"/>
      <c r="K209" s="491"/>
      <c r="M209" s="510"/>
      <c r="N209" s="582" t="s">
        <v>118</v>
      </c>
      <c r="O209" s="583"/>
      <c r="P209" s="582" t="s">
        <v>356</v>
      </c>
      <c r="Q209" s="583"/>
      <c r="R209" s="582" t="s">
        <v>358</v>
      </c>
      <c r="S209" s="583"/>
      <c r="T209" s="582" t="s">
        <v>318</v>
      </c>
      <c r="U209" s="583"/>
      <c r="V209" s="582" t="s">
        <v>314</v>
      </c>
      <c r="W209" s="583"/>
      <c r="X209" s="583"/>
      <c r="Y209" s="582"/>
      <c r="Z209" s="583"/>
      <c r="AA209" s="583"/>
      <c r="AB209" s="582"/>
      <c r="AC209" s="583"/>
      <c r="AD209" s="582"/>
      <c r="AE209" s="583"/>
      <c r="AF209" s="584" t="s">
        <v>367</v>
      </c>
      <c r="AG209" s="583"/>
      <c r="AH209" s="583"/>
      <c r="AI209" s="583"/>
      <c r="AJ209" s="583"/>
      <c r="AK209" s="583"/>
      <c r="AL209" s="583"/>
      <c r="AM209" s="583"/>
      <c r="AN209" s="582" t="s">
        <v>307</v>
      </c>
      <c r="AO209" s="583"/>
      <c r="AP209" s="583"/>
      <c r="AQ209" s="583"/>
      <c r="AR209" s="583"/>
      <c r="AS209" s="582" t="s">
        <v>308</v>
      </c>
      <c r="AT209" s="583"/>
      <c r="AU209" s="583"/>
      <c r="AV209" s="481" t="s">
        <v>84</v>
      </c>
      <c r="AW209" s="585" t="s">
        <v>309</v>
      </c>
      <c r="AX209" s="583"/>
      <c r="AY209" s="583"/>
      <c r="AZ209" s="583"/>
      <c r="BA209" s="583"/>
      <c r="BB209" s="583"/>
      <c r="BC209" s="482">
        <v>900000000</v>
      </c>
      <c r="BD209" s="482">
        <v>879000000</v>
      </c>
      <c r="BE209" s="482">
        <v>21000000</v>
      </c>
      <c r="BF209" s="483">
        <v>0</v>
      </c>
      <c r="BG209" s="482">
        <v>599000906</v>
      </c>
      <c r="BH209" s="482">
        <v>279999094</v>
      </c>
      <c r="BI209" s="482">
        <v>163019426</v>
      </c>
      <c r="BJ209" s="482">
        <v>435981480</v>
      </c>
      <c r="BK209" s="482">
        <v>146817759</v>
      </c>
      <c r="BL209" s="482">
        <v>16201667</v>
      </c>
      <c r="BM209" s="482" t="s">
        <v>661</v>
      </c>
      <c r="BN209" s="483" t="s">
        <v>468</v>
      </c>
      <c r="BO209" s="483" t="s">
        <v>468</v>
      </c>
    </row>
    <row r="210" spans="1:67" s="488" customFormat="1" ht="14.45" hidden="1" customHeight="1">
      <c r="B210" s="491" t="str">
        <f t="shared" si="41"/>
        <v>C</v>
      </c>
      <c r="C210" s="491" t="str">
        <f t="shared" si="42"/>
        <v>2502</v>
      </c>
      <c r="D210" s="491" t="str">
        <f t="shared" si="43"/>
        <v>1000</v>
      </c>
      <c r="E210" s="491" t="str">
        <f t="shared" si="44"/>
        <v>5</v>
      </c>
      <c r="F210" s="491" t="str">
        <f t="shared" si="45"/>
        <v>0</v>
      </c>
      <c r="G210" s="491" t="str">
        <f t="shared" si="40"/>
        <v>2</v>
      </c>
      <c r="H210" s="491">
        <f t="shared" si="46"/>
        <v>0</v>
      </c>
      <c r="I210" s="491"/>
      <c r="J210" s="491"/>
      <c r="K210" s="491"/>
      <c r="M210" s="510"/>
      <c r="N210" s="582" t="s">
        <v>118</v>
      </c>
      <c r="O210" s="583"/>
      <c r="P210" s="582" t="s">
        <v>356</v>
      </c>
      <c r="Q210" s="583"/>
      <c r="R210" s="582" t="s">
        <v>358</v>
      </c>
      <c r="S210" s="583"/>
      <c r="T210" s="582" t="s">
        <v>318</v>
      </c>
      <c r="U210" s="583"/>
      <c r="V210" s="582" t="s">
        <v>314</v>
      </c>
      <c r="W210" s="583"/>
      <c r="X210" s="583"/>
      <c r="Y210" s="582" t="s">
        <v>316</v>
      </c>
      <c r="Z210" s="583"/>
      <c r="AA210" s="583"/>
      <c r="AB210" s="582"/>
      <c r="AC210" s="583"/>
      <c r="AD210" s="582"/>
      <c r="AE210" s="583"/>
      <c r="AF210" s="584" t="s">
        <v>360</v>
      </c>
      <c r="AG210" s="583"/>
      <c r="AH210" s="583"/>
      <c r="AI210" s="583"/>
      <c r="AJ210" s="583"/>
      <c r="AK210" s="583"/>
      <c r="AL210" s="583"/>
      <c r="AM210" s="583"/>
      <c r="AN210" s="582" t="s">
        <v>307</v>
      </c>
      <c r="AO210" s="583"/>
      <c r="AP210" s="583"/>
      <c r="AQ210" s="583"/>
      <c r="AR210" s="583"/>
      <c r="AS210" s="582" t="s">
        <v>308</v>
      </c>
      <c r="AT210" s="583"/>
      <c r="AU210" s="583"/>
      <c r="AV210" s="481" t="s">
        <v>84</v>
      </c>
      <c r="AW210" s="585" t="s">
        <v>309</v>
      </c>
      <c r="AX210" s="583"/>
      <c r="AY210" s="583"/>
      <c r="AZ210" s="583"/>
      <c r="BA210" s="583"/>
      <c r="BB210" s="583"/>
      <c r="BC210" s="482">
        <v>900000000</v>
      </c>
      <c r="BD210" s="482">
        <v>879000000</v>
      </c>
      <c r="BE210" s="482">
        <v>21000000</v>
      </c>
      <c r="BF210" s="483">
        <v>0</v>
      </c>
      <c r="BG210" s="482">
        <v>599000906</v>
      </c>
      <c r="BH210" s="482">
        <v>279999094</v>
      </c>
      <c r="BI210" s="482">
        <v>163019426</v>
      </c>
      <c r="BJ210" s="482">
        <v>435981480</v>
      </c>
      <c r="BK210" s="482">
        <v>146817759</v>
      </c>
      <c r="BL210" s="482">
        <v>16201667</v>
      </c>
      <c r="BM210" s="482" t="s">
        <v>661</v>
      </c>
      <c r="BN210" s="483" t="s">
        <v>468</v>
      </c>
      <c r="BO210" s="483" t="s">
        <v>468</v>
      </c>
    </row>
    <row r="211" spans="1:67" s="497" customFormat="1" hidden="1">
      <c r="A211" s="497" t="str">
        <f t="shared" ref="A211:A216" si="52">+B211&amp;"-"&amp;C211&amp;"-"&amp;D211&amp;"-"&amp;E211&amp;"-"&amp;F211&amp;"-"&amp;G211&amp;"-"&amp;H211&amp;"-"&amp;AV211</f>
        <v>C-2502-1000-5-0-2-1-10</v>
      </c>
      <c r="B211" s="498" t="str">
        <f t="shared" si="41"/>
        <v>C</v>
      </c>
      <c r="C211" s="498" t="str">
        <f t="shared" si="42"/>
        <v>2502</v>
      </c>
      <c r="D211" s="498" t="str">
        <f t="shared" si="43"/>
        <v>1000</v>
      </c>
      <c r="E211" s="498" t="str">
        <f t="shared" si="44"/>
        <v>5</v>
      </c>
      <c r="F211" s="498" t="str">
        <f t="shared" si="45"/>
        <v>0</v>
      </c>
      <c r="G211" s="498" t="str">
        <f t="shared" ref="G211:G233" si="53">+Y211</f>
        <v>2</v>
      </c>
      <c r="H211" s="498" t="str">
        <f t="shared" si="46"/>
        <v>1</v>
      </c>
      <c r="I211" s="498"/>
      <c r="J211" s="498"/>
      <c r="K211" s="498"/>
      <c r="M211" s="511"/>
      <c r="N211" s="578" t="s">
        <v>118</v>
      </c>
      <c r="O211" s="579"/>
      <c r="P211" s="578" t="s">
        <v>356</v>
      </c>
      <c r="Q211" s="579"/>
      <c r="R211" s="578" t="s">
        <v>358</v>
      </c>
      <c r="S211" s="579"/>
      <c r="T211" s="578" t="s">
        <v>318</v>
      </c>
      <c r="U211" s="579"/>
      <c r="V211" s="578" t="s">
        <v>314</v>
      </c>
      <c r="W211" s="579"/>
      <c r="X211" s="579"/>
      <c r="Y211" s="578" t="s">
        <v>316</v>
      </c>
      <c r="Z211" s="579"/>
      <c r="AA211" s="579"/>
      <c r="AB211" s="578" t="s">
        <v>313</v>
      </c>
      <c r="AC211" s="579"/>
      <c r="AD211" s="578"/>
      <c r="AE211" s="579"/>
      <c r="AF211" s="581" t="s">
        <v>366</v>
      </c>
      <c r="AG211" s="579"/>
      <c r="AH211" s="579"/>
      <c r="AI211" s="579"/>
      <c r="AJ211" s="579"/>
      <c r="AK211" s="579"/>
      <c r="AL211" s="579"/>
      <c r="AM211" s="579"/>
      <c r="AN211" s="578" t="s">
        <v>307</v>
      </c>
      <c r="AO211" s="579"/>
      <c r="AP211" s="579"/>
      <c r="AQ211" s="579"/>
      <c r="AR211" s="579"/>
      <c r="AS211" s="578" t="s">
        <v>308</v>
      </c>
      <c r="AT211" s="579"/>
      <c r="AU211" s="579"/>
      <c r="AV211" s="499" t="s">
        <v>84</v>
      </c>
      <c r="AW211" s="580" t="s">
        <v>309</v>
      </c>
      <c r="AX211" s="579"/>
      <c r="AY211" s="579"/>
      <c r="AZ211" s="579"/>
      <c r="BA211" s="579"/>
      <c r="BB211" s="579"/>
      <c r="BC211" s="500">
        <v>550000000</v>
      </c>
      <c r="BD211" s="500">
        <v>550000000</v>
      </c>
      <c r="BE211" s="501">
        <v>0</v>
      </c>
      <c r="BF211" s="501">
        <v>0</v>
      </c>
      <c r="BG211" s="500">
        <v>333700000</v>
      </c>
      <c r="BH211" s="500">
        <v>216300000</v>
      </c>
      <c r="BI211" s="500">
        <v>66013333</v>
      </c>
      <c r="BJ211" s="500">
        <v>267686667</v>
      </c>
      <c r="BK211" s="500">
        <v>66013333</v>
      </c>
      <c r="BL211" s="501">
        <v>0</v>
      </c>
      <c r="BM211" s="500" t="s">
        <v>662</v>
      </c>
      <c r="BN211" s="501" t="s">
        <v>468</v>
      </c>
      <c r="BO211" s="501" t="s">
        <v>468</v>
      </c>
    </row>
    <row r="212" spans="1:67" s="497" customFormat="1" hidden="1">
      <c r="A212" s="497" t="str">
        <f t="shared" si="52"/>
        <v>C-2502-1000-5-0-2-2-10</v>
      </c>
      <c r="B212" s="498" t="str">
        <f t="shared" si="41"/>
        <v>C</v>
      </c>
      <c r="C212" s="498" t="str">
        <f t="shared" si="42"/>
        <v>2502</v>
      </c>
      <c r="D212" s="498" t="str">
        <f t="shared" si="43"/>
        <v>1000</v>
      </c>
      <c r="E212" s="498" t="str">
        <f t="shared" si="44"/>
        <v>5</v>
      </c>
      <c r="F212" s="498" t="str">
        <f t="shared" si="45"/>
        <v>0</v>
      </c>
      <c r="G212" s="498" t="str">
        <f t="shared" si="53"/>
        <v>2</v>
      </c>
      <c r="H212" s="498" t="str">
        <f t="shared" si="46"/>
        <v>2</v>
      </c>
      <c r="I212" s="498"/>
      <c r="J212" s="498"/>
      <c r="K212" s="498"/>
      <c r="M212" s="511"/>
      <c r="N212" s="578" t="s">
        <v>118</v>
      </c>
      <c r="O212" s="579"/>
      <c r="P212" s="578" t="s">
        <v>356</v>
      </c>
      <c r="Q212" s="579"/>
      <c r="R212" s="578" t="s">
        <v>358</v>
      </c>
      <c r="S212" s="579"/>
      <c r="T212" s="578" t="s">
        <v>318</v>
      </c>
      <c r="U212" s="579"/>
      <c r="V212" s="578" t="s">
        <v>314</v>
      </c>
      <c r="W212" s="579"/>
      <c r="X212" s="579"/>
      <c r="Y212" s="578" t="s">
        <v>316</v>
      </c>
      <c r="Z212" s="579"/>
      <c r="AA212" s="579"/>
      <c r="AB212" s="578" t="s">
        <v>316</v>
      </c>
      <c r="AC212" s="579"/>
      <c r="AD212" s="578"/>
      <c r="AE212" s="579"/>
      <c r="AF212" s="581" t="s">
        <v>361</v>
      </c>
      <c r="AG212" s="579"/>
      <c r="AH212" s="579"/>
      <c r="AI212" s="579"/>
      <c r="AJ212" s="579"/>
      <c r="AK212" s="579"/>
      <c r="AL212" s="579"/>
      <c r="AM212" s="579"/>
      <c r="AN212" s="578" t="s">
        <v>307</v>
      </c>
      <c r="AO212" s="579"/>
      <c r="AP212" s="579"/>
      <c r="AQ212" s="579"/>
      <c r="AR212" s="579"/>
      <c r="AS212" s="578" t="s">
        <v>308</v>
      </c>
      <c r="AT212" s="579"/>
      <c r="AU212" s="579"/>
      <c r="AV212" s="499" t="s">
        <v>84</v>
      </c>
      <c r="AW212" s="580" t="s">
        <v>309</v>
      </c>
      <c r="AX212" s="579"/>
      <c r="AY212" s="579"/>
      <c r="AZ212" s="579"/>
      <c r="BA212" s="579"/>
      <c r="BB212" s="579"/>
      <c r="BC212" s="500">
        <v>120000000</v>
      </c>
      <c r="BD212" s="500">
        <v>120000000</v>
      </c>
      <c r="BE212" s="501">
        <v>0</v>
      </c>
      <c r="BF212" s="501">
        <v>0</v>
      </c>
      <c r="BG212" s="500">
        <v>120000000</v>
      </c>
      <c r="BH212" s="501">
        <v>0</v>
      </c>
      <c r="BI212" s="500">
        <v>24000000</v>
      </c>
      <c r="BJ212" s="500">
        <v>96000000</v>
      </c>
      <c r="BK212" s="500">
        <v>24000000</v>
      </c>
      <c r="BL212" s="501">
        <v>0</v>
      </c>
      <c r="BM212" s="500" t="s">
        <v>663</v>
      </c>
      <c r="BN212" s="501" t="s">
        <v>468</v>
      </c>
      <c r="BO212" s="501" t="s">
        <v>468</v>
      </c>
    </row>
    <row r="213" spans="1:67" s="497" customFormat="1" hidden="1">
      <c r="A213" s="497" t="str">
        <f t="shared" si="52"/>
        <v>C-2502-1000-5-0-2-3-10</v>
      </c>
      <c r="B213" s="498" t="str">
        <f t="shared" si="41"/>
        <v>C</v>
      </c>
      <c r="C213" s="498" t="str">
        <f t="shared" si="42"/>
        <v>2502</v>
      </c>
      <c r="D213" s="498" t="str">
        <f t="shared" si="43"/>
        <v>1000</v>
      </c>
      <c r="E213" s="498" t="str">
        <f t="shared" si="44"/>
        <v>5</v>
      </c>
      <c r="F213" s="498" t="str">
        <f t="shared" si="45"/>
        <v>0</v>
      </c>
      <c r="G213" s="498" t="str">
        <f t="shared" si="53"/>
        <v>2</v>
      </c>
      <c r="H213" s="498" t="str">
        <f t="shared" si="46"/>
        <v>3</v>
      </c>
      <c r="I213" s="498"/>
      <c r="J213" s="498"/>
      <c r="K213" s="498"/>
      <c r="M213" s="511"/>
      <c r="N213" s="578" t="s">
        <v>118</v>
      </c>
      <c r="O213" s="579"/>
      <c r="P213" s="578" t="s">
        <v>356</v>
      </c>
      <c r="Q213" s="579"/>
      <c r="R213" s="578" t="s">
        <v>358</v>
      </c>
      <c r="S213" s="579"/>
      <c r="T213" s="578" t="s">
        <v>318</v>
      </c>
      <c r="U213" s="579"/>
      <c r="V213" s="578" t="s">
        <v>314</v>
      </c>
      <c r="W213" s="579"/>
      <c r="X213" s="579"/>
      <c r="Y213" s="578" t="s">
        <v>316</v>
      </c>
      <c r="Z213" s="579"/>
      <c r="AA213" s="579"/>
      <c r="AB213" s="578" t="s">
        <v>323</v>
      </c>
      <c r="AC213" s="579"/>
      <c r="AD213" s="578"/>
      <c r="AE213" s="579"/>
      <c r="AF213" s="581" t="s">
        <v>362</v>
      </c>
      <c r="AG213" s="579"/>
      <c r="AH213" s="579"/>
      <c r="AI213" s="579"/>
      <c r="AJ213" s="579"/>
      <c r="AK213" s="579"/>
      <c r="AL213" s="579"/>
      <c r="AM213" s="579"/>
      <c r="AN213" s="578" t="s">
        <v>307</v>
      </c>
      <c r="AO213" s="579"/>
      <c r="AP213" s="579"/>
      <c r="AQ213" s="579"/>
      <c r="AR213" s="579"/>
      <c r="AS213" s="578" t="s">
        <v>308</v>
      </c>
      <c r="AT213" s="579"/>
      <c r="AU213" s="579"/>
      <c r="AV213" s="499" t="s">
        <v>84</v>
      </c>
      <c r="AW213" s="580" t="s">
        <v>309</v>
      </c>
      <c r="AX213" s="579"/>
      <c r="AY213" s="579"/>
      <c r="AZ213" s="579"/>
      <c r="BA213" s="579"/>
      <c r="BB213" s="579"/>
      <c r="BC213" s="500">
        <v>55000000</v>
      </c>
      <c r="BD213" s="500">
        <v>55000000</v>
      </c>
      <c r="BE213" s="501">
        <v>0</v>
      </c>
      <c r="BF213" s="501">
        <v>0</v>
      </c>
      <c r="BG213" s="500">
        <v>55000000</v>
      </c>
      <c r="BH213" s="501">
        <v>0</v>
      </c>
      <c r="BI213" s="500">
        <v>8962482</v>
      </c>
      <c r="BJ213" s="500">
        <v>46037518</v>
      </c>
      <c r="BK213" s="500">
        <v>8962482</v>
      </c>
      <c r="BL213" s="501">
        <v>0</v>
      </c>
      <c r="BM213" s="500" t="s">
        <v>664</v>
      </c>
      <c r="BN213" s="501" t="s">
        <v>468</v>
      </c>
      <c r="BO213" s="501" t="s">
        <v>468</v>
      </c>
    </row>
    <row r="214" spans="1:67" s="497" customFormat="1" ht="14.45" hidden="1" customHeight="1">
      <c r="A214" s="497" t="str">
        <f t="shared" si="52"/>
        <v>C-2502-1000-5-0-2-4-10</v>
      </c>
      <c r="B214" s="498" t="str">
        <f t="shared" si="41"/>
        <v>C</v>
      </c>
      <c r="C214" s="498" t="str">
        <f t="shared" si="42"/>
        <v>2502</v>
      </c>
      <c r="D214" s="498" t="str">
        <f t="shared" si="43"/>
        <v>1000</v>
      </c>
      <c r="E214" s="498" t="str">
        <f t="shared" si="44"/>
        <v>5</v>
      </c>
      <c r="F214" s="498" t="str">
        <f t="shared" si="45"/>
        <v>0</v>
      </c>
      <c r="G214" s="498" t="str">
        <f t="shared" si="53"/>
        <v>2</v>
      </c>
      <c r="H214" s="498" t="str">
        <f t="shared" si="46"/>
        <v>4</v>
      </c>
      <c r="I214" s="498"/>
      <c r="J214" s="498"/>
      <c r="K214" s="498"/>
      <c r="M214" s="511"/>
      <c r="N214" s="578" t="s">
        <v>118</v>
      </c>
      <c r="O214" s="579"/>
      <c r="P214" s="578" t="s">
        <v>356</v>
      </c>
      <c r="Q214" s="579"/>
      <c r="R214" s="578" t="s">
        <v>358</v>
      </c>
      <c r="S214" s="579"/>
      <c r="T214" s="578" t="s">
        <v>318</v>
      </c>
      <c r="U214" s="579"/>
      <c r="V214" s="578" t="s">
        <v>314</v>
      </c>
      <c r="W214" s="579"/>
      <c r="X214" s="579"/>
      <c r="Y214" s="578" t="s">
        <v>316</v>
      </c>
      <c r="Z214" s="579"/>
      <c r="AA214" s="579"/>
      <c r="AB214" s="578" t="s">
        <v>317</v>
      </c>
      <c r="AC214" s="579"/>
      <c r="AD214" s="578"/>
      <c r="AE214" s="579"/>
      <c r="AF214" s="581" t="s">
        <v>103</v>
      </c>
      <c r="AG214" s="579"/>
      <c r="AH214" s="579"/>
      <c r="AI214" s="579"/>
      <c r="AJ214" s="579"/>
      <c r="AK214" s="579"/>
      <c r="AL214" s="579"/>
      <c r="AM214" s="579"/>
      <c r="AN214" s="578" t="s">
        <v>307</v>
      </c>
      <c r="AO214" s="579"/>
      <c r="AP214" s="579"/>
      <c r="AQ214" s="579"/>
      <c r="AR214" s="579"/>
      <c r="AS214" s="578" t="s">
        <v>308</v>
      </c>
      <c r="AT214" s="579"/>
      <c r="AU214" s="579"/>
      <c r="AV214" s="499" t="s">
        <v>84</v>
      </c>
      <c r="AW214" s="580" t="s">
        <v>309</v>
      </c>
      <c r="AX214" s="579"/>
      <c r="AY214" s="579"/>
      <c r="AZ214" s="579"/>
      <c r="BA214" s="579"/>
      <c r="BB214" s="579"/>
      <c r="BC214" s="500">
        <v>154000000</v>
      </c>
      <c r="BD214" s="500">
        <v>154000000</v>
      </c>
      <c r="BE214" s="501">
        <v>0</v>
      </c>
      <c r="BF214" s="501">
        <v>0</v>
      </c>
      <c r="BG214" s="500">
        <v>90300906</v>
      </c>
      <c r="BH214" s="500">
        <v>63699094</v>
      </c>
      <c r="BI214" s="500">
        <v>64043611</v>
      </c>
      <c r="BJ214" s="500">
        <v>26257295</v>
      </c>
      <c r="BK214" s="500">
        <v>47841944</v>
      </c>
      <c r="BL214" s="500">
        <v>16201667</v>
      </c>
      <c r="BM214" s="500" t="s">
        <v>665</v>
      </c>
      <c r="BN214" s="501" t="s">
        <v>468</v>
      </c>
      <c r="BO214" s="501" t="s">
        <v>468</v>
      </c>
    </row>
    <row r="215" spans="1:67" s="497" customFormat="1" hidden="1">
      <c r="A215" s="497" t="str">
        <f t="shared" si="52"/>
        <v>C-2502-1000-5-0-2-6-10</v>
      </c>
      <c r="B215" s="498" t="str">
        <f t="shared" si="41"/>
        <v>C</v>
      </c>
      <c r="C215" s="498" t="str">
        <f t="shared" si="42"/>
        <v>2502</v>
      </c>
      <c r="D215" s="498" t="str">
        <f t="shared" si="43"/>
        <v>1000</v>
      </c>
      <c r="E215" s="498" t="str">
        <f t="shared" si="44"/>
        <v>5</v>
      </c>
      <c r="F215" s="498" t="str">
        <f t="shared" si="45"/>
        <v>0</v>
      </c>
      <c r="G215" s="498" t="str">
        <f t="shared" si="53"/>
        <v>2</v>
      </c>
      <c r="H215" s="498" t="str">
        <f t="shared" si="46"/>
        <v>6</v>
      </c>
      <c r="I215" s="498"/>
      <c r="J215" s="498"/>
      <c r="K215" s="498"/>
      <c r="M215" s="511"/>
      <c r="N215" s="578" t="s">
        <v>118</v>
      </c>
      <c r="O215" s="579"/>
      <c r="P215" s="578" t="s">
        <v>356</v>
      </c>
      <c r="Q215" s="579"/>
      <c r="R215" s="578" t="s">
        <v>358</v>
      </c>
      <c r="S215" s="579"/>
      <c r="T215" s="578" t="s">
        <v>318</v>
      </c>
      <c r="U215" s="579"/>
      <c r="V215" s="578" t="s">
        <v>314</v>
      </c>
      <c r="W215" s="579"/>
      <c r="X215" s="579"/>
      <c r="Y215" s="578" t="s">
        <v>316</v>
      </c>
      <c r="Z215" s="579"/>
      <c r="AA215" s="579"/>
      <c r="AB215" s="578" t="s">
        <v>326</v>
      </c>
      <c r="AC215" s="579"/>
      <c r="AD215" s="578"/>
      <c r="AE215" s="579"/>
      <c r="AF215" s="581" t="s">
        <v>363</v>
      </c>
      <c r="AG215" s="579"/>
      <c r="AH215" s="579"/>
      <c r="AI215" s="579"/>
      <c r="AJ215" s="579"/>
      <c r="AK215" s="579"/>
      <c r="AL215" s="579"/>
      <c r="AM215" s="579"/>
      <c r="AN215" s="578" t="s">
        <v>307</v>
      </c>
      <c r="AO215" s="579"/>
      <c r="AP215" s="579"/>
      <c r="AQ215" s="579"/>
      <c r="AR215" s="579"/>
      <c r="AS215" s="578" t="s">
        <v>308</v>
      </c>
      <c r="AT215" s="579"/>
      <c r="AU215" s="579"/>
      <c r="AV215" s="499" t="s">
        <v>84</v>
      </c>
      <c r="AW215" s="580" t="s">
        <v>309</v>
      </c>
      <c r="AX215" s="579"/>
      <c r="AY215" s="579"/>
      <c r="AZ215" s="579"/>
      <c r="BA215" s="579"/>
      <c r="BB215" s="579"/>
      <c r="BC215" s="500">
        <v>21000000</v>
      </c>
      <c r="BD215" s="501">
        <v>0</v>
      </c>
      <c r="BE215" s="500">
        <v>21000000</v>
      </c>
      <c r="BF215" s="501">
        <v>0</v>
      </c>
      <c r="BG215" s="501">
        <v>0</v>
      </c>
      <c r="BH215" s="501">
        <v>0</v>
      </c>
      <c r="BI215" s="501">
        <v>0</v>
      </c>
      <c r="BJ215" s="501">
        <v>0</v>
      </c>
      <c r="BK215" s="501">
        <v>0</v>
      </c>
      <c r="BL215" s="501">
        <v>0</v>
      </c>
      <c r="BM215" s="501" t="s">
        <v>468</v>
      </c>
      <c r="BN215" s="501" t="s">
        <v>468</v>
      </c>
      <c r="BO215" s="501" t="s">
        <v>468</v>
      </c>
    </row>
    <row r="216" spans="1:67" s="497" customFormat="1" hidden="1">
      <c r="A216" s="497" t="str">
        <f t="shared" si="52"/>
        <v>C-2502-1000-5-0-2-11-10</v>
      </c>
      <c r="B216" s="498" t="str">
        <f t="shared" si="41"/>
        <v>C</v>
      </c>
      <c r="C216" s="498" t="str">
        <f t="shared" si="42"/>
        <v>2502</v>
      </c>
      <c r="D216" s="498" t="str">
        <f t="shared" si="43"/>
        <v>1000</v>
      </c>
      <c r="E216" s="498" t="str">
        <f t="shared" si="44"/>
        <v>5</v>
      </c>
      <c r="F216" s="498" t="str">
        <f t="shared" si="45"/>
        <v>0</v>
      </c>
      <c r="G216" s="498" t="str">
        <f t="shared" si="53"/>
        <v>2</v>
      </c>
      <c r="H216" s="498" t="str">
        <f t="shared" si="46"/>
        <v>11</v>
      </c>
      <c r="I216" s="498"/>
      <c r="J216" s="498"/>
      <c r="K216" s="498"/>
      <c r="M216" s="511"/>
      <c r="N216" s="578" t="s">
        <v>118</v>
      </c>
      <c r="O216" s="579"/>
      <c r="P216" s="578" t="s">
        <v>356</v>
      </c>
      <c r="Q216" s="579"/>
      <c r="R216" s="578" t="s">
        <v>358</v>
      </c>
      <c r="S216" s="579"/>
      <c r="T216" s="578" t="s">
        <v>318</v>
      </c>
      <c r="U216" s="579"/>
      <c r="V216" s="578" t="s">
        <v>314</v>
      </c>
      <c r="W216" s="579"/>
      <c r="X216" s="579"/>
      <c r="Y216" s="578" t="s">
        <v>316</v>
      </c>
      <c r="Z216" s="579"/>
      <c r="AA216" s="579"/>
      <c r="AB216" s="578" t="s">
        <v>99</v>
      </c>
      <c r="AC216" s="579"/>
      <c r="AD216" s="578"/>
      <c r="AE216" s="579"/>
      <c r="AF216" s="581" t="s">
        <v>364</v>
      </c>
      <c r="AG216" s="579"/>
      <c r="AH216" s="579"/>
      <c r="AI216" s="579"/>
      <c r="AJ216" s="579"/>
      <c r="AK216" s="579"/>
      <c r="AL216" s="579"/>
      <c r="AM216" s="579"/>
      <c r="AN216" s="578" t="s">
        <v>307</v>
      </c>
      <c r="AO216" s="579"/>
      <c r="AP216" s="579"/>
      <c r="AQ216" s="579"/>
      <c r="AR216" s="579"/>
      <c r="AS216" s="578" t="s">
        <v>308</v>
      </c>
      <c r="AT216" s="579"/>
      <c r="AU216" s="579"/>
      <c r="AV216" s="499" t="s">
        <v>84</v>
      </c>
      <c r="AW216" s="580" t="s">
        <v>309</v>
      </c>
      <c r="AX216" s="579"/>
      <c r="AY216" s="579"/>
      <c r="AZ216" s="579"/>
      <c r="BA216" s="579"/>
      <c r="BB216" s="579"/>
      <c r="BC216" s="501">
        <v>0</v>
      </c>
      <c r="BD216" s="501">
        <v>0</v>
      </c>
      <c r="BE216" s="501">
        <v>0</v>
      </c>
      <c r="BF216" s="501">
        <v>0</v>
      </c>
      <c r="BG216" s="501">
        <v>0</v>
      </c>
      <c r="BH216" s="501">
        <v>0</v>
      </c>
      <c r="BI216" s="501">
        <v>0</v>
      </c>
      <c r="BJ216" s="501">
        <v>0</v>
      </c>
      <c r="BK216" s="501">
        <v>0</v>
      </c>
      <c r="BL216" s="501">
        <v>0</v>
      </c>
      <c r="BM216" s="501" t="s">
        <v>468</v>
      </c>
      <c r="BN216" s="501" t="s">
        <v>468</v>
      </c>
      <c r="BO216" s="501" t="s">
        <v>468</v>
      </c>
    </row>
    <row r="217" spans="1:67" s="488" customFormat="1" hidden="1">
      <c r="B217" s="491" t="str">
        <f t="shared" ref="B217:B239" si="54">+N217</f>
        <v>C</v>
      </c>
      <c r="C217" s="491" t="str">
        <f t="shared" ref="C217:C239" si="55">+P217</f>
        <v>2502</v>
      </c>
      <c r="D217" s="491" t="str">
        <f t="shared" si="43"/>
        <v>1000</v>
      </c>
      <c r="E217" s="491" t="str">
        <f t="shared" si="44"/>
        <v>6</v>
      </c>
      <c r="F217" s="491">
        <f t="shared" si="45"/>
        <v>0</v>
      </c>
      <c r="G217" s="491">
        <f t="shared" si="53"/>
        <v>0</v>
      </c>
      <c r="H217" s="491">
        <f t="shared" si="46"/>
        <v>0</v>
      </c>
      <c r="I217" s="491"/>
      <c r="J217" s="491"/>
      <c r="K217" s="491"/>
      <c r="M217" s="510"/>
      <c r="N217" s="586" t="s">
        <v>118</v>
      </c>
      <c r="O217" s="583"/>
      <c r="P217" s="586" t="s">
        <v>356</v>
      </c>
      <c r="Q217" s="583"/>
      <c r="R217" s="586" t="s">
        <v>358</v>
      </c>
      <c r="S217" s="583"/>
      <c r="T217" s="586" t="s">
        <v>326</v>
      </c>
      <c r="U217" s="583"/>
      <c r="V217" s="586"/>
      <c r="W217" s="583"/>
      <c r="X217" s="583"/>
      <c r="Y217" s="586"/>
      <c r="Z217" s="583"/>
      <c r="AA217" s="583"/>
      <c r="AB217" s="586"/>
      <c r="AC217" s="583"/>
      <c r="AD217" s="586"/>
      <c r="AE217" s="583"/>
      <c r="AF217" s="587" t="s">
        <v>368</v>
      </c>
      <c r="AG217" s="583"/>
      <c r="AH217" s="583"/>
      <c r="AI217" s="583"/>
      <c r="AJ217" s="583"/>
      <c r="AK217" s="583"/>
      <c r="AL217" s="583"/>
      <c r="AM217" s="583"/>
      <c r="AN217" s="586" t="s">
        <v>307</v>
      </c>
      <c r="AO217" s="583"/>
      <c r="AP217" s="583"/>
      <c r="AQ217" s="583"/>
      <c r="AR217" s="583"/>
      <c r="AS217" s="586" t="s">
        <v>308</v>
      </c>
      <c r="AT217" s="583"/>
      <c r="AU217" s="583"/>
      <c r="AV217" s="484" t="s">
        <v>84</v>
      </c>
      <c r="AW217" s="588" t="s">
        <v>309</v>
      </c>
      <c r="AX217" s="583"/>
      <c r="AY217" s="583"/>
      <c r="AZ217" s="583"/>
      <c r="BA217" s="583"/>
      <c r="BB217" s="583"/>
      <c r="BC217" s="485">
        <v>3600000000</v>
      </c>
      <c r="BD217" s="485">
        <v>2800000000</v>
      </c>
      <c r="BE217" s="485">
        <v>800000000</v>
      </c>
      <c r="BF217" s="485">
        <v>400000000</v>
      </c>
      <c r="BG217" s="485">
        <v>2310942536</v>
      </c>
      <c r="BH217" s="485">
        <v>489057464</v>
      </c>
      <c r="BI217" s="485">
        <v>1034888759</v>
      </c>
      <c r="BJ217" s="485">
        <v>1276053777</v>
      </c>
      <c r="BK217" s="485">
        <v>981629607</v>
      </c>
      <c r="BL217" s="485">
        <v>53259152</v>
      </c>
      <c r="BM217" s="485" t="s">
        <v>666</v>
      </c>
      <c r="BN217" s="485" t="s">
        <v>635</v>
      </c>
      <c r="BO217" s="485" t="s">
        <v>667</v>
      </c>
    </row>
    <row r="218" spans="1:67" s="488" customFormat="1" ht="14.45" hidden="1" customHeight="1">
      <c r="B218" s="491" t="str">
        <f t="shared" si="54"/>
        <v>C</v>
      </c>
      <c r="C218" s="491" t="str">
        <f t="shared" si="55"/>
        <v>2502</v>
      </c>
      <c r="D218" s="491" t="str">
        <f t="shared" si="43"/>
        <v>1000</v>
      </c>
      <c r="E218" s="491" t="str">
        <f t="shared" si="44"/>
        <v>6</v>
      </c>
      <c r="F218" s="491" t="str">
        <f t="shared" si="45"/>
        <v>0</v>
      </c>
      <c r="G218" s="491">
        <f t="shared" si="53"/>
        <v>0</v>
      </c>
      <c r="H218" s="491">
        <f t="shared" si="46"/>
        <v>0</v>
      </c>
      <c r="I218" s="491"/>
      <c r="J218" s="491"/>
      <c r="K218" s="491"/>
      <c r="M218" s="510"/>
      <c r="N218" s="582" t="s">
        <v>118</v>
      </c>
      <c r="O218" s="583"/>
      <c r="P218" s="582" t="s">
        <v>356</v>
      </c>
      <c r="Q218" s="583"/>
      <c r="R218" s="582" t="s">
        <v>358</v>
      </c>
      <c r="S218" s="583"/>
      <c r="T218" s="582" t="s">
        <v>326</v>
      </c>
      <c r="U218" s="583"/>
      <c r="V218" s="582" t="s">
        <v>314</v>
      </c>
      <c r="W218" s="583"/>
      <c r="X218" s="583"/>
      <c r="Y218" s="582"/>
      <c r="Z218" s="583"/>
      <c r="AA218" s="583"/>
      <c r="AB218" s="582"/>
      <c r="AC218" s="583"/>
      <c r="AD218" s="582"/>
      <c r="AE218" s="583"/>
      <c r="AF218" s="584" t="s">
        <v>368</v>
      </c>
      <c r="AG218" s="583"/>
      <c r="AH218" s="583"/>
      <c r="AI218" s="583"/>
      <c r="AJ218" s="583"/>
      <c r="AK218" s="583"/>
      <c r="AL218" s="583"/>
      <c r="AM218" s="583"/>
      <c r="AN218" s="582" t="s">
        <v>307</v>
      </c>
      <c r="AO218" s="583"/>
      <c r="AP218" s="583"/>
      <c r="AQ218" s="583"/>
      <c r="AR218" s="583"/>
      <c r="AS218" s="582" t="s">
        <v>308</v>
      </c>
      <c r="AT218" s="583"/>
      <c r="AU218" s="583"/>
      <c r="AV218" s="481" t="s">
        <v>84</v>
      </c>
      <c r="AW218" s="585" t="s">
        <v>309</v>
      </c>
      <c r="AX218" s="583"/>
      <c r="AY218" s="583"/>
      <c r="AZ218" s="583"/>
      <c r="BA218" s="583"/>
      <c r="BB218" s="583"/>
      <c r="BC218" s="482">
        <v>2900000000</v>
      </c>
      <c r="BD218" s="482">
        <v>2800000000</v>
      </c>
      <c r="BE218" s="482">
        <v>100000000</v>
      </c>
      <c r="BF218" s="483">
        <v>0</v>
      </c>
      <c r="BG218" s="482">
        <v>2310942536</v>
      </c>
      <c r="BH218" s="482">
        <v>489057464</v>
      </c>
      <c r="BI218" s="482">
        <v>1034888759</v>
      </c>
      <c r="BJ218" s="482">
        <v>1276053777</v>
      </c>
      <c r="BK218" s="482">
        <v>981629607</v>
      </c>
      <c r="BL218" s="482">
        <v>53259152</v>
      </c>
      <c r="BM218" s="482" t="s">
        <v>666</v>
      </c>
      <c r="BN218" s="482" t="s">
        <v>635</v>
      </c>
      <c r="BO218" s="482" t="s">
        <v>667</v>
      </c>
    </row>
    <row r="219" spans="1:67" s="488" customFormat="1" ht="14.45" hidden="1" customHeight="1">
      <c r="B219" s="491" t="str">
        <f t="shared" si="54"/>
        <v>C</v>
      </c>
      <c r="C219" s="491" t="str">
        <f t="shared" si="55"/>
        <v>2502</v>
      </c>
      <c r="D219" s="491" t="str">
        <f t="shared" ref="D219:D233" si="56">+R219</f>
        <v>1000</v>
      </c>
      <c r="E219" s="491" t="str">
        <f t="shared" si="44"/>
        <v>6</v>
      </c>
      <c r="F219" s="491" t="str">
        <f t="shared" si="45"/>
        <v>0</v>
      </c>
      <c r="G219" s="491" t="str">
        <f t="shared" si="53"/>
        <v>1</v>
      </c>
      <c r="H219" s="491">
        <f t="shared" si="46"/>
        <v>0</v>
      </c>
      <c r="I219" s="491"/>
      <c r="J219" s="491"/>
      <c r="K219" s="491"/>
      <c r="M219" s="510"/>
      <c r="N219" s="582" t="s">
        <v>118</v>
      </c>
      <c r="O219" s="583"/>
      <c r="P219" s="582" t="s">
        <v>356</v>
      </c>
      <c r="Q219" s="583"/>
      <c r="R219" s="582" t="s">
        <v>358</v>
      </c>
      <c r="S219" s="583"/>
      <c r="T219" s="582" t="s">
        <v>326</v>
      </c>
      <c r="U219" s="583"/>
      <c r="V219" s="582" t="s">
        <v>314</v>
      </c>
      <c r="W219" s="583"/>
      <c r="X219" s="583"/>
      <c r="Y219" s="582" t="s">
        <v>313</v>
      </c>
      <c r="Z219" s="583"/>
      <c r="AA219" s="583"/>
      <c r="AB219" s="582"/>
      <c r="AC219" s="583"/>
      <c r="AD219" s="582"/>
      <c r="AE219" s="583"/>
      <c r="AF219" s="584" t="s">
        <v>365</v>
      </c>
      <c r="AG219" s="583"/>
      <c r="AH219" s="583"/>
      <c r="AI219" s="583"/>
      <c r="AJ219" s="583"/>
      <c r="AK219" s="583"/>
      <c r="AL219" s="583"/>
      <c r="AM219" s="583"/>
      <c r="AN219" s="582" t="s">
        <v>307</v>
      </c>
      <c r="AO219" s="583"/>
      <c r="AP219" s="583"/>
      <c r="AQ219" s="583"/>
      <c r="AR219" s="583"/>
      <c r="AS219" s="582" t="s">
        <v>308</v>
      </c>
      <c r="AT219" s="583"/>
      <c r="AU219" s="583"/>
      <c r="AV219" s="481" t="s">
        <v>84</v>
      </c>
      <c r="AW219" s="585" t="s">
        <v>309</v>
      </c>
      <c r="AX219" s="583"/>
      <c r="AY219" s="583"/>
      <c r="AZ219" s="583"/>
      <c r="BA219" s="583"/>
      <c r="BB219" s="583"/>
      <c r="BC219" s="482">
        <v>2900000000</v>
      </c>
      <c r="BD219" s="482">
        <v>2800000000</v>
      </c>
      <c r="BE219" s="482">
        <v>100000000</v>
      </c>
      <c r="BF219" s="483">
        <v>0</v>
      </c>
      <c r="BG219" s="482">
        <v>2310942536</v>
      </c>
      <c r="BH219" s="482">
        <v>489057464</v>
      </c>
      <c r="BI219" s="482">
        <v>1034888759</v>
      </c>
      <c r="BJ219" s="482">
        <v>1276053777</v>
      </c>
      <c r="BK219" s="482">
        <v>981629607</v>
      </c>
      <c r="BL219" s="482">
        <v>53259152</v>
      </c>
      <c r="BM219" s="482" t="s">
        <v>666</v>
      </c>
      <c r="BN219" s="482" t="s">
        <v>635</v>
      </c>
      <c r="BO219" s="482" t="s">
        <v>667</v>
      </c>
    </row>
    <row r="220" spans="1:67" s="497" customFormat="1" ht="14.45" hidden="1" customHeight="1">
      <c r="A220" s="497" t="str">
        <f t="shared" ref="A220:A224" si="57">+B220&amp;"-"&amp;C220&amp;"-"&amp;D220&amp;"-"&amp;E220&amp;"-"&amp;F220&amp;"-"&amp;G220&amp;"-"&amp;H220&amp;"-"&amp;AV220</f>
        <v>C-2502-1000-6-0-1-1-10</v>
      </c>
      <c r="B220" s="498" t="str">
        <f t="shared" si="54"/>
        <v>C</v>
      </c>
      <c r="C220" s="498" t="str">
        <f t="shared" si="55"/>
        <v>2502</v>
      </c>
      <c r="D220" s="498" t="str">
        <f t="shared" si="56"/>
        <v>1000</v>
      </c>
      <c r="E220" s="498" t="str">
        <f t="shared" si="44"/>
        <v>6</v>
      </c>
      <c r="F220" s="498" t="str">
        <f t="shared" si="45"/>
        <v>0</v>
      </c>
      <c r="G220" s="498" t="str">
        <f t="shared" si="53"/>
        <v>1</v>
      </c>
      <c r="H220" s="498" t="str">
        <f t="shared" si="46"/>
        <v>1</v>
      </c>
      <c r="I220" s="498"/>
      <c r="J220" s="498"/>
      <c r="K220" s="498"/>
      <c r="M220" s="511"/>
      <c r="N220" s="578" t="s">
        <v>118</v>
      </c>
      <c r="O220" s="579"/>
      <c r="P220" s="578" t="s">
        <v>356</v>
      </c>
      <c r="Q220" s="579"/>
      <c r="R220" s="578" t="s">
        <v>358</v>
      </c>
      <c r="S220" s="579"/>
      <c r="T220" s="578" t="s">
        <v>326</v>
      </c>
      <c r="U220" s="579"/>
      <c r="V220" s="578" t="s">
        <v>314</v>
      </c>
      <c r="W220" s="579"/>
      <c r="X220" s="579"/>
      <c r="Y220" s="578" t="s">
        <v>313</v>
      </c>
      <c r="Z220" s="579"/>
      <c r="AA220" s="579"/>
      <c r="AB220" s="578" t="s">
        <v>313</v>
      </c>
      <c r="AC220" s="579"/>
      <c r="AD220" s="578"/>
      <c r="AE220" s="579"/>
      <c r="AF220" s="581" t="s">
        <v>366</v>
      </c>
      <c r="AG220" s="579"/>
      <c r="AH220" s="579"/>
      <c r="AI220" s="579"/>
      <c r="AJ220" s="579"/>
      <c r="AK220" s="579"/>
      <c r="AL220" s="579"/>
      <c r="AM220" s="579"/>
      <c r="AN220" s="578" t="s">
        <v>307</v>
      </c>
      <c r="AO220" s="579"/>
      <c r="AP220" s="579"/>
      <c r="AQ220" s="579"/>
      <c r="AR220" s="579"/>
      <c r="AS220" s="578" t="s">
        <v>308</v>
      </c>
      <c r="AT220" s="579"/>
      <c r="AU220" s="579"/>
      <c r="AV220" s="499" t="s">
        <v>84</v>
      </c>
      <c r="AW220" s="580" t="s">
        <v>309</v>
      </c>
      <c r="AX220" s="579"/>
      <c r="AY220" s="579"/>
      <c r="AZ220" s="579"/>
      <c r="BA220" s="579"/>
      <c r="BB220" s="579"/>
      <c r="BC220" s="500">
        <v>868452358</v>
      </c>
      <c r="BD220" s="500">
        <v>868452358</v>
      </c>
      <c r="BE220" s="501">
        <v>0</v>
      </c>
      <c r="BF220" s="501">
        <v>0</v>
      </c>
      <c r="BG220" s="500">
        <v>698897733</v>
      </c>
      <c r="BH220" s="500">
        <v>169554625</v>
      </c>
      <c r="BI220" s="500">
        <v>198594233</v>
      </c>
      <c r="BJ220" s="500">
        <v>500303500</v>
      </c>
      <c r="BK220" s="500">
        <v>198594233</v>
      </c>
      <c r="BL220" s="501">
        <v>0</v>
      </c>
      <c r="BM220" s="500" t="s">
        <v>668</v>
      </c>
      <c r="BN220" s="500" t="s">
        <v>635</v>
      </c>
      <c r="BO220" s="501" t="s">
        <v>468</v>
      </c>
    </row>
    <row r="221" spans="1:67" s="497" customFormat="1" hidden="1">
      <c r="A221" s="497" t="str">
        <f t="shared" si="57"/>
        <v>C-2502-1000-6-0-1-2-10</v>
      </c>
      <c r="B221" s="498" t="str">
        <f t="shared" si="54"/>
        <v>C</v>
      </c>
      <c r="C221" s="498" t="str">
        <f t="shared" si="55"/>
        <v>2502</v>
      </c>
      <c r="D221" s="498" t="str">
        <f t="shared" si="56"/>
        <v>1000</v>
      </c>
      <c r="E221" s="498" t="str">
        <f t="shared" ref="E221:E233" si="58">+T221</f>
        <v>6</v>
      </c>
      <c r="F221" s="498" t="str">
        <f t="shared" ref="F221:F233" si="59">+V221</f>
        <v>0</v>
      </c>
      <c r="G221" s="498" t="str">
        <f t="shared" si="53"/>
        <v>1</v>
      </c>
      <c r="H221" s="498" t="str">
        <f t="shared" ref="H221:H232" si="60">+AB221</f>
        <v>2</v>
      </c>
      <c r="I221" s="498"/>
      <c r="J221" s="498"/>
      <c r="K221" s="498"/>
      <c r="M221" s="511"/>
      <c r="N221" s="578" t="s">
        <v>118</v>
      </c>
      <c r="O221" s="579"/>
      <c r="P221" s="578" t="s">
        <v>356</v>
      </c>
      <c r="Q221" s="579"/>
      <c r="R221" s="578" t="s">
        <v>358</v>
      </c>
      <c r="S221" s="579"/>
      <c r="T221" s="578" t="s">
        <v>326</v>
      </c>
      <c r="U221" s="579"/>
      <c r="V221" s="578" t="s">
        <v>314</v>
      </c>
      <c r="W221" s="579"/>
      <c r="X221" s="579"/>
      <c r="Y221" s="578" t="s">
        <v>313</v>
      </c>
      <c r="Z221" s="579"/>
      <c r="AA221" s="579"/>
      <c r="AB221" s="578" t="s">
        <v>316</v>
      </c>
      <c r="AC221" s="579"/>
      <c r="AD221" s="578"/>
      <c r="AE221" s="579"/>
      <c r="AF221" s="581" t="s">
        <v>361</v>
      </c>
      <c r="AG221" s="579"/>
      <c r="AH221" s="579"/>
      <c r="AI221" s="579"/>
      <c r="AJ221" s="579"/>
      <c r="AK221" s="579"/>
      <c r="AL221" s="579"/>
      <c r="AM221" s="579"/>
      <c r="AN221" s="578" t="s">
        <v>307</v>
      </c>
      <c r="AO221" s="579"/>
      <c r="AP221" s="579"/>
      <c r="AQ221" s="579"/>
      <c r="AR221" s="579"/>
      <c r="AS221" s="578" t="s">
        <v>308</v>
      </c>
      <c r="AT221" s="579"/>
      <c r="AU221" s="579"/>
      <c r="AV221" s="499" t="s">
        <v>84</v>
      </c>
      <c r="AW221" s="580" t="s">
        <v>309</v>
      </c>
      <c r="AX221" s="579"/>
      <c r="AY221" s="579"/>
      <c r="AZ221" s="579"/>
      <c r="BA221" s="579"/>
      <c r="BB221" s="579"/>
      <c r="BC221" s="500">
        <v>370000000</v>
      </c>
      <c r="BD221" s="500">
        <v>370000000</v>
      </c>
      <c r="BE221" s="501">
        <v>0</v>
      </c>
      <c r="BF221" s="501">
        <v>0</v>
      </c>
      <c r="BG221" s="500">
        <v>370000000</v>
      </c>
      <c r="BH221" s="501">
        <v>0</v>
      </c>
      <c r="BI221" s="500">
        <v>74000000</v>
      </c>
      <c r="BJ221" s="500">
        <v>296000000</v>
      </c>
      <c r="BK221" s="500">
        <v>74000000</v>
      </c>
      <c r="BL221" s="501">
        <v>0</v>
      </c>
      <c r="BM221" s="500" t="s">
        <v>669</v>
      </c>
      <c r="BN221" s="501" t="s">
        <v>468</v>
      </c>
      <c r="BO221" s="501" t="s">
        <v>468</v>
      </c>
    </row>
    <row r="222" spans="1:67" s="497" customFormat="1" hidden="1">
      <c r="A222" s="497" t="str">
        <f t="shared" si="57"/>
        <v>C-2502-1000-6-0-1-3-10</v>
      </c>
      <c r="B222" s="498" t="str">
        <f t="shared" si="54"/>
        <v>C</v>
      </c>
      <c r="C222" s="498" t="str">
        <f t="shared" si="55"/>
        <v>2502</v>
      </c>
      <c r="D222" s="498" t="str">
        <f t="shared" si="56"/>
        <v>1000</v>
      </c>
      <c r="E222" s="498" t="str">
        <f t="shared" si="58"/>
        <v>6</v>
      </c>
      <c r="F222" s="498" t="str">
        <f t="shared" si="59"/>
        <v>0</v>
      </c>
      <c r="G222" s="498" t="str">
        <f t="shared" si="53"/>
        <v>1</v>
      </c>
      <c r="H222" s="498" t="str">
        <f t="shared" si="60"/>
        <v>3</v>
      </c>
      <c r="I222" s="498"/>
      <c r="J222" s="498"/>
      <c r="K222" s="498"/>
      <c r="M222" s="511"/>
      <c r="N222" s="578" t="s">
        <v>118</v>
      </c>
      <c r="O222" s="579"/>
      <c r="P222" s="578" t="s">
        <v>356</v>
      </c>
      <c r="Q222" s="579"/>
      <c r="R222" s="578" t="s">
        <v>358</v>
      </c>
      <c r="S222" s="579"/>
      <c r="T222" s="578" t="s">
        <v>326</v>
      </c>
      <c r="U222" s="579"/>
      <c r="V222" s="578" t="s">
        <v>314</v>
      </c>
      <c r="W222" s="579"/>
      <c r="X222" s="579"/>
      <c r="Y222" s="578" t="s">
        <v>313</v>
      </c>
      <c r="Z222" s="579"/>
      <c r="AA222" s="579"/>
      <c r="AB222" s="578" t="s">
        <v>323</v>
      </c>
      <c r="AC222" s="579"/>
      <c r="AD222" s="578"/>
      <c r="AE222" s="579"/>
      <c r="AF222" s="581" t="s">
        <v>362</v>
      </c>
      <c r="AG222" s="579"/>
      <c r="AH222" s="579"/>
      <c r="AI222" s="579"/>
      <c r="AJ222" s="579"/>
      <c r="AK222" s="579"/>
      <c r="AL222" s="579"/>
      <c r="AM222" s="579"/>
      <c r="AN222" s="578" t="s">
        <v>307</v>
      </c>
      <c r="AO222" s="579"/>
      <c r="AP222" s="579"/>
      <c r="AQ222" s="579"/>
      <c r="AR222" s="579"/>
      <c r="AS222" s="578" t="s">
        <v>308</v>
      </c>
      <c r="AT222" s="579"/>
      <c r="AU222" s="579"/>
      <c r="AV222" s="499" t="s">
        <v>84</v>
      </c>
      <c r="AW222" s="580" t="s">
        <v>309</v>
      </c>
      <c r="AX222" s="579"/>
      <c r="AY222" s="579"/>
      <c r="AZ222" s="579"/>
      <c r="BA222" s="579"/>
      <c r="BB222" s="579"/>
      <c r="BC222" s="500">
        <v>390000000</v>
      </c>
      <c r="BD222" s="500">
        <v>390000000</v>
      </c>
      <c r="BE222" s="501">
        <v>0</v>
      </c>
      <c r="BF222" s="501">
        <v>0</v>
      </c>
      <c r="BG222" s="500">
        <v>390000000</v>
      </c>
      <c r="BH222" s="501">
        <v>0</v>
      </c>
      <c r="BI222" s="500">
        <v>35331031</v>
      </c>
      <c r="BJ222" s="500">
        <v>354668969</v>
      </c>
      <c r="BK222" s="500">
        <v>35331031</v>
      </c>
      <c r="BL222" s="501">
        <v>0</v>
      </c>
      <c r="BM222" s="500" t="s">
        <v>670</v>
      </c>
      <c r="BN222" s="501" t="s">
        <v>468</v>
      </c>
      <c r="BO222" s="501" t="s">
        <v>468</v>
      </c>
    </row>
    <row r="223" spans="1:67" s="497" customFormat="1" hidden="1">
      <c r="A223" s="497" t="str">
        <f t="shared" si="57"/>
        <v>C-2502-1000-6-0-1-4-10</v>
      </c>
      <c r="B223" s="498" t="str">
        <f t="shared" si="54"/>
        <v>C</v>
      </c>
      <c r="C223" s="498" t="str">
        <f t="shared" si="55"/>
        <v>2502</v>
      </c>
      <c r="D223" s="498" t="str">
        <f t="shared" si="56"/>
        <v>1000</v>
      </c>
      <c r="E223" s="498" t="str">
        <f t="shared" si="58"/>
        <v>6</v>
      </c>
      <c r="F223" s="498" t="str">
        <f t="shared" si="59"/>
        <v>0</v>
      </c>
      <c r="G223" s="498" t="str">
        <f t="shared" si="53"/>
        <v>1</v>
      </c>
      <c r="H223" s="498" t="str">
        <f t="shared" si="60"/>
        <v>4</v>
      </c>
      <c r="I223" s="498"/>
      <c r="J223" s="498"/>
      <c r="K223" s="498"/>
      <c r="M223" s="511"/>
      <c r="N223" s="578" t="s">
        <v>118</v>
      </c>
      <c r="O223" s="579"/>
      <c r="P223" s="578" t="s">
        <v>356</v>
      </c>
      <c r="Q223" s="579"/>
      <c r="R223" s="578" t="s">
        <v>358</v>
      </c>
      <c r="S223" s="579"/>
      <c r="T223" s="578" t="s">
        <v>326</v>
      </c>
      <c r="U223" s="579"/>
      <c r="V223" s="578" t="s">
        <v>314</v>
      </c>
      <c r="W223" s="579"/>
      <c r="X223" s="579"/>
      <c r="Y223" s="578" t="s">
        <v>313</v>
      </c>
      <c r="Z223" s="579"/>
      <c r="AA223" s="579"/>
      <c r="AB223" s="578" t="s">
        <v>317</v>
      </c>
      <c r="AC223" s="579"/>
      <c r="AD223" s="578"/>
      <c r="AE223" s="579"/>
      <c r="AF223" s="581" t="s">
        <v>103</v>
      </c>
      <c r="AG223" s="579"/>
      <c r="AH223" s="579"/>
      <c r="AI223" s="579"/>
      <c r="AJ223" s="579"/>
      <c r="AK223" s="579"/>
      <c r="AL223" s="579"/>
      <c r="AM223" s="579"/>
      <c r="AN223" s="578" t="s">
        <v>307</v>
      </c>
      <c r="AO223" s="579"/>
      <c r="AP223" s="579"/>
      <c r="AQ223" s="579"/>
      <c r="AR223" s="579"/>
      <c r="AS223" s="578" t="s">
        <v>308</v>
      </c>
      <c r="AT223" s="579"/>
      <c r="AU223" s="579"/>
      <c r="AV223" s="499" t="s">
        <v>84</v>
      </c>
      <c r="AW223" s="580" t="s">
        <v>309</v>
      </c>
      <c r="AX223" s="579"/>
      <c r="AY223" s="579"/>
      <c r="AZ223" s="579"/>
      <c r="BA223" s="579"/>
      <c r="BB223" s="579"/>
      <c r="BC223" s="500">
        <v>1171547642</v>
      </c>
      <c r="BD223" s="500">
        <v>1171547642</v>
      </c>
      <c r="BE223" s="501">
        <v>0</v>
      </c>
      <c r="BF223" s="501">
        <v>0</v>
      </c>
      <c r="BG223" s="500">
        <v>852044803</v>
      </c>
      <c r="BH223" s="500">
        <v>319502839</v>
      </c>
      <c r="BI223" s="500">
        <v>726963495</v>
      </c>
      <c r="BJ223" s="500">
        <v>125081308</v>
      </c>
      <c r="BK223" s="500">
        <v>673704343</v>
      </c>
      <c r="BL223" s="500">
        <v>53259152</v>
      </c>
      <c r="BM223" s="500" t="s">
        <v>671</v>
      </c>
      <c r="BN223" s="501" t="s">
        <v>468</v>
      </c>
      <c r="BO223" s="500" t="s">
        <v>667</v>
      </c>
    </row>
    <row r="224" spans="1:67" s="497" customFormat="1" hidden="1">
      <c r="A224" s="497" t="str">
        <f t="shared" si="57"/>
        <v>C-2502-1000-6-0-1-7-10</v>
      </c>
      <c r="B224" s="498" t="str">
        <f t="shared" si="54"/>
        <v>C</v>
      </c>
      <c r="C224" s="498" t="str">
        <f t="shared" si="55"/>
        <v>2502</v>
      </c>
      <c r="D224" s="498" t="str">
        <f t="shared" si="56"/>
        <v>1000</v>
      </c>
      <c r="E224" s="498" t="str">
        <f t="shared" si="58"/>
        <v>6</v>
      </c>
      <c r="F224" s="498" t="str">
        <f t="shared" si="59"/>
        <v>0</v>
      </c>
      <c r="G224" s="498" t="str">
        <f t="shared" si="53"/>
        <v>1</v>
      </c>
      <c r="H224" s="498" t="str">
        <f t="shared" si="60"/>
        <v>7</v>
      </c>
      <c r="I224" s="498"/>
      <c r="J224" s="498"/>
      <c r="K224" s="498"/>
      <c r="M224" s="511"/>
      <c r="N224" s="578" t="s">
        <v>118</v>
      </c>
      <c r="O224" s="579"/>
      <c r="P224" s="578" t="s">
        <v>356</v>
      </c>
      <c r="Q224" s="579"/>
      <c r="R224" s="578" t="s">
        <v>358</v>
      </c>
      <c r="S224" s="579"/>
      <c r="T224" s="578" t="s">
        <v>326</v>
      </c>
      <c r="U224" s="579"/>
      <c r="V224" s="578" t="s">
        <v>314</v>
      </c>
      <c r="W224" s="579"/>
      <c r="X224" s="579"/>
      <c r="Y224" s="578" t="s">
        <v>313</v>
      </c>
      <c r="Z224" s="579"/>
      <c r="AA224" s="579"/>
      <c r="AB224" s="578" t="s">
        <v>327</v>
      </c>
      <c r="AC224" s="579"/>
      <c r="AD224" s="578"/>
      <c r="AE224" s="579"/>
      <c r="AF224" s="581" t="s">
        <v>369</v>
      </c>
      <c r="AG224" s="579"/>
      <c r="AH224" s="579"/>
      <c r="AI224" s="579"/>
      <c r="AJ224" s="579"/>
      <c r="AK224" s="579"/>
      <c r="AL224" s="579"/>
      <c r="AM224" s="579"/>
      <c r="AN224" s="578" t="s">
        <v>307</v>
      </c>
      <c r="AO224" s="579"/>
      <c r="AP224" s="579"/>
      <c r="AQ224" s="579"/>
      <c r="AR224" s="579"/>
      <c r="AS224" s="578" t="s">
        <v>308</v>
      </c>
      <c r="AT224" s="579"/>
      <c r="AU224" s="579"/>
      <c r="AV224" s="499" t="s">
        <v>84</v>
      </c>
      <c r="AW224" s="580" t="s">
        <v>309</v>
      </c>
      <c r="AX224" s="579"/>
      <c r="AY224" s="579"/>
      <c r="AZ224" s="579"/>
      <c r="BA224" s="579"/>
      <c r="BB224" s="579"/>
      <c r="BC224" s="500">
        <v>100000000</v>
      </c>
      <c r="BD224" s="501">
        <v>0</v>
      </c>
      <c r="BE224" s="500">
        <v>100000000</v>
      </c>
      <c r="BF224" s="501">
        <v>0</v>
      </c>
      <c r="BG224" s="501">
        <v>0</v>
      </c>
      <c r="BH224" s="501">
        <v>0</v>
      </c>
      <c r="BI224" s="501">
        <v>0</v>
      </c>
      <c r="BJ224" s="501">
        <v>0</v>
      </c>
      <c r="BK224" s="501">
        <v>0</v>
      </c>
      <c r="BL224" s="501">
        <v>0</v>
      </c>
      <c r="BM224" s="501" t="s">
        <v>468</v>
      </c>
      <c r="BN224" s="501" t="s">
        <v>468</v>
      </c>
      <c r="BO224" s="501" t="s">
        <v>468</v>
      </c>
    </row>
    <row r="225" spans="1:67" s="488" customFormat="1" hidden="1">
      <c r="B225" s="491" t="str">
        <f t="shared" si="54"/>
        <v>C</v>
      </c>
      <c r="C225" s="491" t="str">
        <f t="shared" si="55"/>
        <v>2502</v>
      </c>
      <c r="D225" s="491" t="str">
        <f t="shared" si="56"/>
        <v>1000</v>
      </c>
      <c r="E225" s="491" t="str">
        <f t="shared" si="58"/>
        <v>7</v>
      </c>
      <c r="F225" s="491">
        <f t="shared" si="59"/>
        <v>0</v>
      </c>
      <c r="G225" s="491">
        <f t="shared" si="53"/>
        <v>0</v>
      </c>
      <c r="H225" s="491">
        <f t="shared" si="60"/>
        <v>0</v>
      </c>
      <c r="I225" s="491"/>
      <c r="J225" s="491"/>
      <c r="K225" s="491"/>
      <c r="M225" s="510"/>
      <c r="N225" s="586" t="s">
        <v>118</v>
      </c>
      <c r="O225" s="583"/>
      <c r="P225" s="586" t="s">
        <v>356</v>
      </c>
      <c r="Q225" s="583"/>
      <c r="R225" s="586" t="s">
        <v>358</v>
      </c>
      <c r="S225" s="583"/>
      <c r="T225" s="586" t="s">
        <v>327</v>
      </c>
      <c r="U225" s="583"/>
      <c r="V225" s="586"/>
      <c r="W225" s="583"/>
      <c r="X225" s="583"/>
      <c r="Y225" s="586"/>
      <c r="Z225" s="583"/>
      <c r="AA225" s="583"/>
      <c r="AB225" s="586"/>
      <c r="AC225" s="583"/>
      <c r="AD225" s="586"/>
      <c r="AE225" s="583"/>
      <c r="AF225" s="587" t="s">
        <v>370</v>
      </c>
      <c r="AG225" s="583"/>
      <c r="AH225" s="583"/>
      <c r="AI225" s="583"/>
      <c r="AJ225" s="583"/>
      <c r="AK225" s="583"/>
      <c r="AL225" s="583"/>
      <c r="AM225" s="583"/>
      <c r="AN225" s="586" t="s">
        <v>307</v>
      </c>
      <c r="AO225" s="583"/>
      <c r="AP225" s="583"/>
      <c r="AQ225" s="583"/>
      <c r="AR225" s="583"/>
      <c r="AS225" s="586" t="s">
        <v>308</v>
      </c>
      <c r="AT225" s="583"/>
      <c r="AU225" s="583"/>
      <c r="AV225" s="484" t="s">
        <v>84</v>
      </c>
      <c r="AW225" s="588" t="s">
        <v>309</v>
      </c>
      <c r="AX225" s="583"/>
      <c r="AY225" s="583"/>
      <c r="AZ225" s="583"/>
      <c r="BA225" s="583"/>
      <c r="BB225" s="583"/>
      <c r="BC225" s="485">
        <v>3500000000</v>
      </c>
      <c r="BD225" s="485">
        <v>3367220000</v>
      </c>
      <c r="BE225" s="485">
        <v>132780000</v>
      </c>
      <c r="BF225" s="485">
        <v>1500000000</v>
      </c>
      <c r="BG225" s="485">
        <v>2520045224</v>
      </c>
      <c r="BH225" s="485">
        <v>847174776</v>
      </c>
      <c r="BI225" s="485">
        <v>613084132</v>
      </c>
      <c r="BJ225" s="485">
        <v>1906961092</v>
      </c>
      <c r="BK225" s="485">
        <v>596769668</v>
      </c>
      <c r="BL225" s="485">
        <v>16314464</v>
      </c>
      <c r="BM225" s="485" t="s">
        <v>672</v>
      </c>
      <c r="BN225" s="486" t="s">
        <v>468</v>
      </c>
      <c r="BO225" s="486" t="s">
        <v>468</v>
      </c>
    </row>
    <row r="226" spans="1:67" s="488" customFormat="1" ht="14.45" hidden="1" customHeight="1">
      <c r="B226" s="491" t="str">
        <f t="shared" si="54"/>
        <v>C</v>
      </c>
      <c r="C226" s="491" t="str">
        <f t="shared" si="55"/>
        <v>2502</v>
      </c>
      <c r="D226" s="491" t="str">
        <f t="shared" si="56"/>
        <v>1000</v>
      </c>
      <c r="E226" s="491" t="str">
        <f t="shared" si="58"/>
        <v>7</v>
      </c>
      <c r="F226" s="491" t="str">
        <f t="shared" si="59"/>
        <v>0</v>
      </c>
      <c r="G226" s="491">
        <f t="shared" si="53"/>
        <v>0</v>
      </c>
      <c r="H226" s="491">
        <f t="shared" si="60"/>
        <v>0</v>
      </c>
      <c r="I226" s="491"/>
      <c r="J226" s="491"/>
      <c r="K226" s="491"/>
      <c r="M226" s="510"/>
      <c r="N226" s="582" t="s">
        <v>118</v>
      </c>
      <c r="O226" s="583"/>
      <c r="P226" s="582" t="s">
        <v>356</v>
      </c>
      <c r="Q226" s="583"/>
      <c r="R226" s="582" t="s">
        <v>358</v>
      </c>
      <c r="S226" s="583"/>
      <c r="T226" s="582" t="s">
        <v>327</v>
      </c>
      <c r="U226" s="583"/>
      <c r="V226" s="582" t="s">
        <v>314</v>
      </c>
      <c r="W226" s="583"/>
      <c r="X226" s="583"/>
      <c r="Y226" s="582"/>
      <c r="Z226" s="583"/>
      <c r="AA226" s="583"/>
      <c r="AB226" s="582"/>
      <c r="AC226" s="583"/>
      <c r="AD226" s="582"/>
      <c r="AE226" s="583"/>
      <c r="AF226" s="584" t="s">
        <v>370</v>
      </c>
      <c r="AG226" s="583"/>
      <c r="AH226" s="583"/>
      <c r="AI226" s="583"/>
      <c r="AJ226" s="583"/>
      <c r="AK226" s="583"/>
      <c r="AL226" s="583"/>
      <c r="AM226" s="583"/>
      <c r="AN226" s="582" t="s">
        <v>307</v>
      </c>
      <c r="AO226" s="583"/>
      <c r="AP226" s="583"/>
      <c r="AQ226" s="583"/>
      <c r="AR226" s="583"/>
      <c r="AS226" s="582" t="s">
        <v>308</v>
      </c>
      <c r="AT226" s="583"/>
      <c r="AU226" s="583"/>
      <c r="AV226" s="481" t="s">
        <v>84</v>
      </c>
      <c r="AW226" s="585" t="s">
        <v>309</v>
      </c>
      <c r="AX226" s="583"/>
      <c r="AY226" s="583"/>
      <c r="AZ226" s="583"/>
      <c r="BA226" s="583"/>
      <c r="BB226" s="583"/>
      <c r="BC226" s="482">
        <v>3500000000</v>
      </c>
      <c r="BD226" s="482">
        <v>3367220000</v>
      </c>
      <c r="BE226" s="482">
        <v>132780000</v>
      </c>
      <c r="BF226" s="483">
        <v>0</v>
      </c>
      <c r="BG226" s="482">
        <v>2520045224</v>
      </c>
      <c r="BH226" s="482">
        <v>847174776</v>
      </c>
      <c r="BI226" s="482">
        <v>613084132</v>
      </c>
      <c r="BJ226" s="482">
        <v>1906961092</v>
      </c>
      <c r="BK226" s="482">
        <v>596769668</v>
      </c>
      <c r="BL226" s="482">
        <v>16314464</v>
      </c>
      <c r="BM226" s="482" t="s">
        <v>672</v>
      </c>
      <c r="BN226" s="483" t="s">
        <v>468</v>
      </c>
      <c r="BO226" s="483" t="s">
        <v>468</v>
      </c>
    </row>
    <row r="227" spans="1:67" s="488" customFormat="1" ht="14.45" hidden="1" customHeight="1">
      <c r="B227" s="491" t="str">
        <f t="shared" si="54"/>
        <v>C</v>
      </c>
      <c r="C227" s="491" t="str">
        <f t="shared" si="55"/>
        <v>2502</v>
      </c>
      <c r="D227" s="491" t="str">
        <f t="shared" si="56"/>
        <v>1000</v>
      </c>
      <c r="E227" s="491" t="str">
        <f t="shared" si="58"/>
        <v>7</v>
      </c>
      <c r="F227" s="491" t="str">
        <f t="shared" si="59"/>
        <v>0</v>
      </c>
      <c r="G227" s="491" t="str">
        <f t="shared" si="53"/>
        <v>2</v>
      </c>
      <c r="H227" s="491">
        <f t="shared" si="60"/>
        <v>0</v>
      </c>
      <c r="I227" s="491"/>
      <c r="J227" s="491"/>
      <c r="K227" s="491"/>
      <c r="M227" s="510"/>
      <c r="N227" s="582" t="s">
        <v>118</v>
      </c>
      <c r="O227" s="583"/>
      <c r="P227" s="582" t="s">
        <v>356</v>
      </c>
      <c r="Q227" s="583"/>
      <c r="R227" s="582" t="s">
        <v>358</v>
      </c>
      <c r="S227" s="583"/>
      <c r="T227" s="582" t="s">
        <v>327</v>
      </c>
      <c r="U227" s="583"/>
      <c r="V227" s="582" t="s">
        <v>314</v>
      </c>
      <c r="W227" s="583"/>
      <c r="X227" s="583"/>
      <c r="Y227" s="582" t="s">
        <v>316</v>
      </c>
      <c r="Z227" s="583"/>
      <c r="AA227" s="583"/>
      <c r="AB227" s="582"/>
      <c r="AC227" s="583"/>
      <c r="AD227" s="582"/>
      <c r="AE227" s="583"/>
      <c r="AF227" s="584" t="s">
        <v>360</v>
      </c>
      <c r="AG227" s="583"/>
      <c r="AH227" s="583"/>
      <c r="AI227" s="583"/>
      <c r="AJ227" s="583"/>
      <c r="AK227" s="583"/>
      <c r="AL227" s="583"/>
      <c r="AM227" s="583"/>
      <c r="AN227" s="582" t="s">
        <v>307</v>
      </c>
      <c r="AO227" s="583"/>
      <c r="AP227" s="583"/>
      <c r="AQ227" s="583"/>
      <c r="AR227" s="583"/>
      <c r="AS227" s="582" t="s">
        <v>308</v>
      </c>
      <c r="AT227" s="583"/>
      <c r="AU227" s="583"/>
      <c r="AV227" s="481" t="s">
        <v>84</v>
      </c>
      <c r="AW227" s="585" t="s">
        <v>309</v>
      </c>
      <c r="AX227" s="583"/>
      <c r="AY227" s="583"/>
      <c r="AZ227" s="583"/>
      <c r="BA227" s="583"/>
      <c r="BB227" s="583"/>
      <c r="BC227" s="482">
        <v>3500000000</v>
      </c>
      <c r="BD227" s="482">
        <v>3367220000</v>
      </c>
      <c r="BE227" s="482">
        <v>132780000</v>
      </c>
      <c r="BF227" s="483">
        <v>0</v>
      </c>
      <c r="BG227" s="482">
        <v>2520045224</v>
      </c>
      <c r="BH227" s="482">
        <v>847174776</v>
      </c>
      <c r="BI227" s="482">
        <v>613084132</v>
      </c>
      <c r="BJ227" s="482">
        <v>1906961092</v>
      </c>
      <c r="BK227" s="482">
        <v>596769668</v>
      </c>
      <c r="BL227" s="482">
        <v>16314464</v>
      </c>
      <c r="BM227" s="482" t="s">
        <v>672</v>
      </c>
      <c r="BN227" s="483" t="s">
        <v>468</v>
      </c>
      <c r="BO227" s="483" t="s">
        <v>468</v>
      </c>
    </row>
    <row r="228" spans="1:67" s="497" customFormat="1" hidden="1">
      <c r="A228" s="497" t="str">
        <f t="shared" ref="A228:A233" si="61">+B228&amp;"-"&amp;C228&amp;"-"&amp;D228&amp;"-"&amp;E228&amp;"-"&amp;F228&amp;"-"&amp;G228&amp;"-"&amp;H228&amp;"-"&amp;AV228</f>
        <v>C-2502-1000-7-0-2-1-10</v>
      </c>
      <c r="B228" s="498" t="str">
        <f t="shared" si="54"/>
        <v>C</v>
      </c>
      <c r="C228" s="498" t="str">
        <f t="shared" si="55"/>
        <v>2502</v>
      </c>
      <c r="D228" s="498" t="str">
        <f t="shared" si="56"/>
        <v>1000</v>
      </c>
      <c r="E228" s="498" t="str">
        <f t="shared" si="58"/>
        <v>7</v>
      </c>
      <c r="F228" s="498" t="str">
        <f t="shared" si="59"/>
        <v>0</v>
      </c>
      <c r="G228" s="498" t="str">
        <f t="shared" si="53"/>
        <v>2</v>
      </c>
      <c r="H228" s="498" t="str">
        <f t="shared" si="60"/>
        <v>1</v>
      </c>
      <c r="I228" s="498"/>
      <c r="J228" s="498"/>
      <c r="K228" s="498"/>
      <c r="M228" s="511"/>
      <c r="N228" s="578" t="s">
        <v>118</v>
      </c>
      <c r="O228" s="579"/>
      <c r="P228" s="578" t="s">
        <v>356</v>
      </c>
      <c r="Q228" s="579"/>
      <c r="R228" s="578" t="s">
        <v>358</v>
      </c>
      <c r="S228" s="579"/>
      <c r="T228" s="578" t="s">
        <v>327</v>
      </c>
      <c r="U228" s="579"/>
      <c r="V228" s="578" t="s">
        <v>314</v>
      </c>
      <c r="W228" s="579"/>
      <c r="X228" s="579"/>
      <c r="Y228" s="578" t="s">
        <v>316</v>
      </c>
      <c r="Z228" s="579"/>
      <c r="AA228" s="579"/>
      <c r="AB228" s="578" t="s">
        <v>313</v>
      </c>
      <c r="AC228" s="579"/>
      <c r="AD228" s="578"/>
      <c r="AE228" s="579"/>
      <c r="AF228" s="581" t="s">
        <v>366</v>
      </c>
      <c r="AG228" s="579"/>
      <c r="AH228" s="579"/>
      <c r="AI228" s="579"/>
      <c r="AJ228" s="579"/>
      <c r="AK228" s="579"/>
      <c r="AL228" s="579"/>
      <c r="AM228" s="579"/>
      <c r="AN228" s="578" t="s">
        <v>307</v>
      </c>
      <c r="AO228" s="579"/>
      <c r="AP228" s="579"/>
      <c r="AQ228" s="579"/>
      <c r="AR228" s="579"/>
      <c r="AS228" s="578" t="s">
        <v>308</v>
      </c>
      <c r="AT228" s="579"/>
      <c r="AU228" s="579"/>
      <c r="AV228" s="499" t="s">
        <v>84</v>
      </c>
      <c r="AW228" s="580" t="s">
        <v>309</v>
      </c>
      <c r="AX228" s="579"/>
      <c r="AY228" s="579"/>
      <c r="AZ228" s="579"/>
      <c r="BA228" s="579"/>
      <c r="BB228" s="579"/>
      <c r="BC228" s="500">
        <v>2400000000</v>
      </c>
      <c r="BD228" s="500">
        <v>2342220000</v>
      </c>
      <c r="BE228" s="500">
        <v>57780000</v>
      </c>
      <c r="BF228" s="501">
        <v>0</v>
      </c>
      <c r="BG228" s="500">
        <v>1784397999</v>
      </c>
      <c r="BH228" s="500">
        <v>557822001</v>
      </c>
      <c r="BI228" s="500">
        <v>381941653</v>
      </c>
      <c r="BJ228" s="500">
        <v>1402456346</v>
      </c>
      <c r="BK228" s="500">
        <v>381941653</v>
      </c>
      <c r="BL228" s="501">
        <v>0</v>
      </c>
      <c r="BM228" s="500" t="s">
        <v>673</v>
      </c>
      <c r="BN228" s="501" t="s">
        <v>468</v>
      </c>
      <c r="BO228" s="501" t="s">
        <v>468</v>
      </c>
    </row>
    <row r="229" spans="1:67" s="497" customFormat="1" hidden="1">
      <c r="A229" s="497" t="str">
        <f t="shared" si="61"/>
        <v>C-2502-1000-7-0-2-2-10</v>
      </c>
      <c r="B229" s="498" t="str">
        <f t="shared" si="54"/>
        <v>C</v>
      </c>
      <c r="C229" s="498" t="str">
        <f t="shared" si="55"/>
        <v>2502</v>
      </c>
      <c r="D229" s="498" t="str">
        <f t="shared" si="56"/>
        <v>1000</v>
      </c>
      <c r="E229" s="498" t="str">
        <f t="shared" si="58"/>
        <v>7</v>
      </c>
      <c r="F229" s="498" t="str">
        <f t="shared" si="59"/>
        <v>0</v>
      </c>
      <c r="G229" s="498" t="str">
        <f t="shared" si="53"/>
        <v>2</v>
      </c>
      <c r="H229" s="498" t="str">
        <f t="shared" si="60"/>
        <v>2</v>
      </c>
      <c r="I229" s="498"/>
      <c r="J229" s="498"/>
      <c r="K229" s="498"/>
      <c r="M229" s="511"/>
      <c r="N229" s="578" t="s">
        <v>118</v>
      </c>
      <c r="O229" s="579"/>
      <c r="P229" s="578" t="s">
        <v>356</v>
      </c>
      <c r="Q229" s="579"/>
      <c r="R229" s="578" t="s">
        <v>358</v>
      </c>
      <c r="S229" s="579"/>
      <c r="T229" s="578" t="s">
        <v>327</v>
      </c>
      <c r="U229" s="579"/>
      <c r="V229" s="578" t="s">
        <v>314</v>
      </c>
      <c r="W229" s="579"/>
      <c r="X229" s="579"/>
      <c r="Y229" s="578" t="s">
        <v>316</v>
      </c>
      <c r="Z229" s="579"/>
      <c r="AA229" s="579"/>
      <c r="AB229" s="578" t="s">
        <v>316</v>
      </c>
      <c r="AC229" s="579"/>
      <c r="AD229" s="578"/>
      <c r="AE229" s="579"/>
      <c r="AF229" s="581" t="s">
        <v>361</v>
      </c>
      <c r="AG229" s="579"/>
      <c r="AH229" s="579"/>
      <c r="AI229" s="579"/>
      <c r="AJ229" s="579"/>
      <c r="AK229" s="579"/>
      <c r="AL229" s="579"/>
      <c r="AM229" s="579"/>
      <c r="AN229" s="578" t="s">
        <v>307</v>
      </c>
      <c r="AO229" s="579"/>
      <c r="AP229" s="579"/>
      <c r="AQ229" s="579"/>
      <c r="AR229" s="579"/>
      <c r="AS229" s="578" t="s">
        <v>308</v>
      </c>
      <c r="AT229" s="579"/>
      <c r="AU229" s="579"/>
      <c r="AV229" s="499" t="s">
        <v>84</v>
      </c>
      <c r="AW229" s="580" t="s">
        <v>309</v>
      </c>
      <c r="AX229" s="579"/>
      <c r="AY229" s="579"/>
      <c r="AZ229" s="579"/>
      <c r="BA229" s="579"/>
      <c r="BB229" s="579"/>
      <c r="BC229" s="500">
        <v>375000000</v>
      </c>
      <c r="BD229" s="500">
        <v>375000000</v>
      </c>
      <c r="BE229" s="501">
        <v>0</v>
      </c>
      <c r="BF229" s="501">
        <v>0</v>
      </c>
      <c r="BG229" s="500">
        <v>375000000</v>
      </c>
      <c r="BH229" s="501">
        <v>0</v>
      </c>
      <c r="BI229" s="500">
        <v>75000000</v>
      </c>
      <c r="BJ229" s="500">
        <v>300000000</v>
      </c>
      <c r="BK229" s="500">
        <v>75000000</v>
      </c>
      <c r="BL229" s="501">
        <v>0</v>
      </c>
      <c r="BM229" s="500" t="s">
        <v>575</v>
      </c>
      <c r="BN229" s="501" t="s">
        <v>468</v>
      </c>
      <c r="BO229" s="501" t="s">
        <v>468</v>
      </c>
    </row>
    <row r="230" spans="1:67" s="497" customFormat="1" hidden="1">
      <c r="A230" s="497" t="str">
        <f t="shared" si="61"/>
        <v>C-2502-1000-7-0-2-3-10</v>
      </c>
      <c r="B230" s="498" t="str">
        <f t="shared" si="54"/>
        <v>C</v>
      </c>
      <c r="C230" s="498" t="str">
        <f t="shared" si="55"/>
        <v>2502</v>
      </c>
      <c r="D230" s="498" t="str">
        <f t="shared" si="56"/>
        <v>1000</v>
      </c>
      <c r="E230" s="498" t="str">
        <f t="shared" si="58"/>
        <v>7</v>
      </c>
      <c r="F230" s="498" t="str">
        <f t="shared" si="59"/>
        <v>0</v>
      </c>
      <c r="G230" s="498" t="str">
        <f t="shared" si="53"/>
        <v>2</v>
      </c>
      <c r="H230" s="498" t="str">
        <f t="shared" si="60"/>
        <v>3</v>
      </c>
      <c r="I230" s="498"/>
      <c r="J230" s="498"/>
      <c r="K230" s="498"/>
      <c r="M230" s="511"/>
      <c r="N230" s="578" t="s">
        <v>118</v>
      </c>
      <c r="O230" s="579"/>
      <c r="P230" s="578" t="s">
        <v>356</v>
      </c>
      <c r="Q230" s="579"/>
      <c r="R230" s="578" t="s">
        <v>358</v>
      </c>
      <c r="S230" s="579"/>
      <c r="T230" s="578" t="s">
        <v>327</v>
      </c>
      <c r="U230" s="579"/>
      <c r="V230" s="578" t="s">
        <v>314</v>
      </c>
      <c r="W230" s="579"/>
      <c r="X230" s="579"/>
      <c r="Y230" s="578" t="s">
        <v>316</v>
      </c>
      <c r="Z230" s="579"/>
      <c r="AA230" s="579"/>
      <c r="AB230" s="578" t="s">
        <v>323</v>
      </c>
      <c r="AC230" s="579"/>
      <c r="AD230" s="578"/>
      <c r="AE230" s="579"/>
      <c r="AF230" s="581" t="s">
        <v>362</v>
      </c>
      <c r="AG230" s="579"/>
      <c r="AH230" s="579"/>
      <c r="AI230" s="579"/>
      <c r="AJ230" s="579"/>
      <c r="AK230" s="579"/>
      <c r="AL230" s="579"/>
      <c r="AM230" s="579"/>
      <c r="AN230" s="578" t="s">
        <v>307</v>
      </c>
      <c r="AO230" s="579"/>
      <c r="AP230" s="579"/>
      <c r="AQ230" s="579"/>
      <c r="AR230" s="579"/>
      <c r="AS230" s="578" t="s">
        <v>308</v>
      </c>
      <c r="AT230" s="579"/>
      <c r="AU230" s="579"/>
      <c r="AV230" s="499" t="s">
        <v>84</v>
      </c>
      <c r="AW230" s="580" t="s">
        <v>309</v>
      </c>
      <c r="AX230" s="579"/>
      <c r="AY230" s="579"/>
      <c r="AZ230" s="579"/>
      <c r="BA230" s="579"/>
      <c r="BB230" s="579"/>
      <c r="BC230" s="500">
        <v>150000000</v>
      </c>
      <c r="BD230" s="500">
        <v>150000000</v>
      </c>
      <c r="BE230" s="501">
        <v>0</v>
      </c>
      <c r="BF230" s="501">
        <v>0</v>
      </c>
      <c r="BG230" s="500">
        <v>150000000</v>
      </c>
      <c r="BH230" s="501">
        <v>0</v>
      </c>
      <c r="BI230" s="500">
        <v>14010313</v>
      </c>
      <c r="BJ230" s="500">
        <v>135989687</v>
      </c>
      <c r="BK230" s="500">
        <v>14010313</v>
      </c>
      <c r="BL230" s="501">
        <v>0</v>
      </c>
      <c r="BM230" s="500" t="s">
        <v>674</v>
      </c>
      <c r="BN230" s="501" t="s">
        <v>468</v>
      </c>
      <c r="BO230" s="501" t="s">
        <v>468</v>
      </c>
    </row>
    <row r="231" spans="1:67" s="497" customFormat="1" ht="14.45" hidden="1" customHeight="1">
      <c r="A231" s="497" t="str">
        <f t="shared" si="61"/>
        <v>C-2502-1000-7-0-2-4-10</v>
      </c>
      <c r="B231" s="498" t="str">
        <f t="shared" si="54"/>
        <v>C</v>
      </c>
      <c r="C231" s="498" t="str">
        <f t="shared" si="55"/>
        <v>2502</v>
      </c>
      <c r="D231" s="498" t="str">
        <f t="shared" si="56"/>
        <v>1000</v>
      </c>
      <c r="E231" s="498" t="str">
        <f t="shared" si="58"/>
        <v>7</v>
      </c>
      <c r="F231" s="498" t="str">
        <f t="shared" si="59"/>
        <v>0</v>
      </c>
      <c r="G231" s="498" t="str">
        <f t="shared" si="53"/>
        <v>2</v>
      </c>
      <c r="H231" s="498" t="str">
        <f t="shared" si="60"/>
        <v>4</v>
      </c>
      <c r="I231" s="498"/>
      <c r="J231" s="498"/>
      <c r="K231" s="498"/>
      <c r="M231" s="511"/>
      <c r="N231" s="578" t="s">
        <v>118</v>
      </c>
      <c r="O231" s="579"/>
      <c r="P231" s="578" t="s">
        <v>356</v>
      </c>
      <c r="Q231" s="579"/>
      <c r="R231" s="578" t="s">
        <v>358</v>
      </c>
      <c r="S231" s="579"/>
      <c r="T231" s="578" t="s">
        <v>327</v>
      </c>
      <c r="U231" s="579"/>
      <c r="V231" s="578" t="s">
        <v>314</v>
      </c>
      <c r="W231" s="579"/>
      <c r="X231" s="579"/>
      <c r="Y231" s="578" t="s">
        <v>316</v>
      </c>
      <c r="Z231" s="579"/>
      <c r="AA231" s="579"/>
      <c r="AB231" s="578" t="s">
        <v>317</v>
      </c>
      <c r="AC231" s="579"/>
      <c r="AD231" s="578"/>
      <c r="AE231" s="579"/>
      <c r="AF231" s="581" t="s">
        <v>103</v>
      </c>
      <c r="AG231" s="579"/>
      <c r="AH231" s="579"/>
      <c r="AI231" s="579"/>
      <c r="AJ231" s="579"/>
      <c r="AK231" s="579"/>
      <c r="AL231" s="579"/>
      <c r="AM231" s="579"/>
      <c r="AN231" s="578" t="s">
        <v>307</v>
      </c>
      <c r="AO231" s="579"/>
      <c r="AP231" s="579"/>
      <c r="AQ231" s="579"/>
      <c r="AR231" s="579"/>
      <c r="AS231" s="578" t="s">
        <v>308</v>
      </c>
      <c r="AT231" s="579"/>
      <c r="AU231" s="579"/>
      <c r="AV231" s="499" t="s">
        <v>84</v>
      </c>
      <c r="AW231" s="580" t="s">
        <v>309</v>
      </c>
      <c r="AX231" s="579"/>
      <c r="AY231" s="579"/>
      <c r="AZ231" s="579"/>
      <c r="BA231" s="579"/>
      <c r="BB231" s="579"/>
      <c r="BC231" s="500">
        <v>500000000</v>
      </c>
      <c r="BD231" s="500">
        <v>500000000</v>
      </c>
      <c r="BE231" s="501">
        <v>0</v>
      </c>
      <c r="BF231" s="501">
        <v>0</v>
      </c>
      <c r="BG231" s="500">
        <v>210647225</v>
      </c>
      <c r="BH231" s="500">
        <v>289352775</v>
      </c>
      <c r="BI231" s="500">
        <v>142132166</v>
      </c>
      <c r="BJ231" s="500">
        <v>68515059</v>
      </c>
      <c r="BK231" s="500">
        <v>125817702</v>
      </c>
      <c r="BL231" s="500">
        <v>16314464</v>
      </c>
      <c r="BM231" s="500" t="s">
        <v>675</v>
      </c>
      <c r="BN231" s="501" t="s">
        <v>468</v>
      </c>
      <c r="BO231" s="501" t="s">
        <v>468</v>
      </c>
    </row>
    <row r="232" spans="1:67" s="497" customFormat="1" hidden="1">
      <c r="A232" s="497" t="str">
        <f t="shared" si="61"/>
        <v>C-2502-1000-7-0-2-6-10</v>
      </c>
      <c r="B232" s="498" t="str">
        <f t="shared" si="54"/>
        <v>C</v>
      </c>
      <c r="C232" s="498" t="str">
        <f t="shared" si="55"/>
        <v>2502</v>
      </c>
      <c r="D232" s="498" t="str">
        <f t="shared" si="56"/>
        <v>1000</v>
      </c>
      <c r="E232" s="498" t="str">
        <f t="shared" si="58"/>
        <v>7</v>
      </c>
      <c r="F232" s="498" t="str">
        <f t="shared" si="59"/>
        <v>0</v>
      </c>
      <c r="G232" s="498" t="str">
        <f t="shared" si="53"/>
        <v>2</v>
      </c>
      <c r="H232" s="498" t="str">
        <f t="shared" si="60"/>
        <v>6</v>
      </c>
      <c r="I232" s="498"/>
      <c r="J232" s="498"/>
      <c r="K232" s="498"/>
      <c r="M232" s="511"/>
      <c r="N232" s="578" t="s">
        <v>118</v>
      </c>
      <c r="O232" s="579"/>
      <c r="P232" s="578" t="s">
        <v>356</v>
      </c>
      <c r="Q232" s="579"/>
      <c r="R232" s="578" t="s">
        <v>358</v>
      </c>
      <c r="S232" s="579"/>
      <c r="T232" s="578" t="s">
        <v>327</v>
      </c>
      <c r="U232" s="579"/>
      <c r="V232" s="578" t="s">
        <v>314</v>
      </c>
      <c r="W232" s="579"/>
      <c r="X232" s="579"/>
      <c r="Y232" s="578" t="s">
        <v>316</v>
      </c>
      <c r="Z232" s="579"/>
      <c r="AA232" s="579"/>
      <c r="AB232" s="578" t="s">
        <v>326</v>
      </c>
      <c r="AC232" s="579"/>
      <c r="AD232" s="578"/>
      <c r="AE232" s="579"/>
      <c r="AF232" s="581" t="s">
        <v>363</v>
      </c>
      <c r="AG232" s="579"/>
      <c r="AH232" s="579"/>
      <c r="AI232" s="579"/>
      <c r="AJ232" s="579"/>
      <c r="AK232" s="579"/>
      <c r="AL232" s="579"/>
      <c r="AM232" s="579"/>
      <c r="AN232" s="578" t="s">
        <v>307</v>
      </c>
      <c r="AO232" s="579"/>
      <c r="AP232" s="579"/>
      <c r="AQ232" s="579"/>
      <c r="AR232" s="579"/>
      <c r="AS232" s="578" t="s">
        <v>308</v>
      </c>
      <c r="AT232" s="579"/>
      <c r="AU232" s="579"/>
      <c r="AV232" s="499" t="s">
        <v>84</v>
      </c>
      <c r="AW232" s="580" t="s">
        <v>309</v>
      </c>
      <c r="AX232" s="579"/>
      <c r="AY232" s="579"/>
      <c r="AZ232" s="579"/>
      <c r="BA232" s="579"/>
      <c r="BB232" s="579"/>
      <c r="BC232" s="500">
        <v>75000000</v>
      </c>
      <c r="BD232" s="501">
        <v>0</v>
      </c>
      <c r="BE232" s="500">
        <v>75000000</v>
      </c>
      <c r="BF232" s="501">
        <v>0</v>
      </c>
      <c r="BG232" s="501">
        <v>0</v>
      </c>
      <c r="BH232" s="501">
        <v>0</v>
      </c>
      <c r="BI232" s="501">
        <v>0</v>
      </c>
      <c r="BJ232" s="501">
        <v>0</v>
      </c>
      <c r="BK232" s="501">
        <v>0</v>
      </c>
      <c r="BL232" s="501">
        <v>0</v>
      </c>
      <c r="BM232" s="501" t="s">
        <v>468</v>
      </c>
      <c r="BN232" s="501" t="s">
        <v>468</v>
      </c>
      <c r="BO232" s="501" t="s">
        <v>468</v>
      </c>
    </row>
    <row r="233" spans="1:67" s="497" customFormat="1" hidden="1">
      <c r="A233" s="497" t="str">
        <f t="shared" si="61"/>
        <v>C-2502-1000-7-0-2-11-10</v>
      </c>
      <c r="B233" s="498" t="str">
        <f t="shared" si="54"/>
        <v>C</v>
      </c>
      <c r="C233" s="498" t="str">
        <f t="shared" si="55"/>
        <v>2502</v>
      </c>
      <c r="D233" s="498" t="str">
        <f t="shared" si="56"/>
        <v>1000</v>
      </c>
      <c r="E233" s="498" t="str">
        <f t="shared" si="58"/>
        <v>7</v>
      </c>
      <c r="F233" s="498" t="str">
        <f t="shared" si="59"/>
        <v>0</v>
      </c>
      <c r="G233" s="498" t="str">
        <f t="shared" si="53"/>
        <v>2</v>
      </c>
      <c r="H233" s="498" t="str">
        <f>+AB233</f>
        <v>11</v>
      </c>
      <c r="I233" s="498"/>
      <c r="J233" s="498"/>
      <c r="K233" s="498"/>
      <c r="M233" s="511"/>
      <c r="N233" s="578" t="s">
        <v>118</v>
      </c>
      <c r="O233" s="579"/>
      <c r="P233" s="578" t="s">
        <v>356</v>
      </c>
      <c r="Q233" s="579"/>
      <c r="R233" s="578" t="s">
        <v>358</v>
      </c>
      <c r="S233" s="579"/>
      <c r="T233" s="578" t="s">
        <v>327</v>
      </c>
      <c r="U233" s="579"/>
      <c r="V233" s="578" t="s">
        <v>314</v>
      </c>
      <c r="W233" s="579"/>
      <c r="X233" s="579"/>
      <c r="Y233" s="578" t="s">
        <v>316</v>
      </c>
      <c r="Z233" s="579"/>
      <c r="AA233" s="579"/>
      <c r="AB233" s="578" t="s">
        <v>99</v>
      </c>
      <c r="AC233" s="579"/>
      <c r="AD233" s="578"/>
      <c r="AE233" s="579"/>
      <c r="AF233" s="581" t="s">
        <v>364</v>
      </c>
      <c r="AG233" s="579"/>
      <c r="AH233" s="579"/>
      <c r="AI233" s="579"/>
      <c r="AJ233" s="579"/>
      <c r="AK233" s="579"/>
      <c r="AL233" s="579"/>
      <c r="AM233" s="579"/>
      <c r="AN233" s="578" t="s">
        <v>307</v>
      </c>
      <c r="AO233" s="579"/>
      <c r="AP233" s="579"/>
      <c r="AQ233" s="579"/>
      <c r="AR233" s="579"/>
      <c r="AS233" s="578" t="s">
        <v>308</v>
      </c>
      <c r="AT233" s="579"/>
      <c r="AU233" s="579"/>
      <c r="AV233" s="499" t="s">
        <v>84</v>
      </c>
      <c r="AW233" s="580" t="s">
        <v>309</v>
      </c>
      <c r="AX233" s="579"/>
      <c r="AY233" s="579"/>
      <c r="AZ233" s="579"/>
      <c r="BA233" s="579"/>
      <c r="BB233" s="579"/>
      <c r="BC233" s="501">
        <v>0</v>
      </c>
      <c r="BD233" s="501">
        <v>0</v>
      </c>
      <c r="BE233" s="501">
        <v>0</v>
      </c>
      <c r="BF233" s="501">
        <v>0</v>
      </c>
      <c r="BG233" s="501">
        <v>0</v>
      </c>
      <c r="BH233" s="501">
        <v>0</v>
      </c>
      <c r="BI233" s="501">
        <v>0</v>
      </c>
      <c r="BJ233" s="501">
        <v>0</v>
      </c>
      <c r="BK233" s="501">
        <v>0</v>
      </c>
      <c r="BL233" s="501">
        <v>0</v>
      </c>
      <c r="BM233" s="501" t="s">
        <v>468</v>
      </c>
      <c r="BN233" s="501" t="s">
        <v>468</v>
      </c>
      <c r="BO233" s="501" t="s">
        <v>468</v>
      </c>
    </row>
    <row r="234" spans="1:67" s="488" customFormat="1" hidden="1">
      <c r="B234" s="491" t="str">
        <f t="shared" si="54"/>
        <v>C</v>
      </c>
      <c r="C234" s="491" t="str">
        <f t="shared" si="55"/>
        <v>2599</v>
      </c>
      <c r="D234" s="491"/>
      <c r="E234" s="491"/>
      <c r="F234" s="491"/>
      <c r="G234" s="491"/>
      <c r="H234" s="491"/>
      <c r="I234" s="491"/>
      <c r="J234" s="491"/>
      <c r="K234" s="491"/>
      <c r="M234" s="510"/>
      <c r="N234" s="582" t="s">
        <v>118</v>
      </c>
      <c r="O234" s="583"/>
      <c r="P234" s="582" t="s">
        <v>371</v>
      </c>
      <c r="Q234" s="583"/>
      <c r="R234" s="582"/>
      <c r="S234" s="583"/>
      <c r="T234" s="582"/>
      <c r="U234" s="583"/>
      <c r="V234" s="582"/>
      <c r="W234" s="583"/>
      <c r="X234" s="583"/>
      <c r="Y234" s="582"/>
      <c r="Z234" s="583"/>
      <c r="AA234" s="583"/>
      <c r="AB234" s="582"/>
      <c r="AC234" s="583"/>
      <c r="AD234" s="582"/>
      <c r="AE234" s="583"/>
      <c r="AF234" s="584" t="s">
        <v>372</v>
      </c>
      <c r="AG234" s="583"/>
      <c r="AH234" s="583"/>
      <c r="AI234" s="583"/>
      <c r="AJ234" s="583"/>
      <c r="AK234" s="583"/>
      <c r="AL234" s="583"/>
      <c r="AM234" s="583"/>
      <c r="AN234" s="582" t="s">
        <v>307</v>
      </c>
      <c r="AO234" s="583"/>
      <c r="AP234" s="583"/>
      <c r="AQ234" s="583"/>
      <c r="AR234" s="583"/>
      <c r="AS234" s="582" t="s">
        <v>308</v>
      </c>
      <c r="AT234" s="583"/>
      <c r="AU234" s="583"/>
      <c r="AV234" s="481" t="s">
        <v>84</v>
      </c>
      <c r="AW234" s="585" t="s">
        <v>309</v>
      </c>
      <c r="AX234" s="583"/>
      <c r="AY234" s="583"/>
      <c r="AZ234" s="583"/>
      <c r="BA234" s="583"/>
      <c r="BB234" s="583"/>
      <c r="BC234" s="483">
        <v>0</v>
      </c>
      <c r="BD234" s="483">
        <v>0</v>
      </c>
      <c r="BE234" s="483">
        <v>0</v>
      </c>
      <c r="BF234" s="482">
        <v>10875414179</v>
      </c>
      <c r="BG234" s="483">
        <v>0</v>
      </c>
      <c r="BH234" s="483">
        <v>0</v>
      </c>
      <c r="BI234" s="483">
        <v>0</v>
      </c>
      <c r="BJ234" s="483">
        <v>0</v>
      </c>
      <c r="BK234" s="483">
        <v>0</v>
      </c>
      <c r="BL234" s="483">
        <v>0</v>
      </c>
      <c r="BM234" s="483" t="s">
        <v>468</v>
      </c>
      <c r="BN234" s="483" t="s">
        <v>468</v>
      </c>
      <c r="BO234" s="483" t="s">
        <v>468</v>
      </c>
    </row>
    <row r="235" spans="1:67" s="488" customFormat="1" hidden="1">
      <c r="B235" s="491" t="str">
        <f t="shared" si="54"/>
        <v>C</v>
      </c>
      <c r="C235" s="491" t="str">
        <f t="shared" si="55"/>
        <v>2599</v>
      </c>
      <c r="D235" s="491"/>
      <c r="E235" s="491"/>
      <c r="F235" s="491"/>
      <c r="G235" s="491"/>
      <c r="H235" s="491"/>
      <c r="I235" s="491"/>
      <c r="J235" s="491"/>
      <c r="K235" s="491"/>
      <c r="M235" s="510"/>
      <c r="N235" s="582" t="s">
        <v>118</v>
      </c>
      <c r="O235" s="583"/>
      <c r="P235" s="582" t="s">
        <v>371</v>
      </c>
      <c r="Q235" s="583"/>
      <c r="R235" s="582"/>
      <c r="S235" s="583"/>
      <c r="T235" s="582"/>
      <c r="U235" s="583"/>
      <c r="V235" s="582"/>
      <c r="W235" s="583"/>
      <c r="X235" s="583"/>
      <c r="Y235" s="582"/>
      <c r="Z235" s="583"/>
      <c r="AA235" s="583"/>
      <c r="AB235" s="582"/>
      <c r="AC235" s="583"/>
      <c r="AD235" s="582"/>
      <c r="AE235" s="583"/>
      <c r="AF235" s="584" t="s">
        <v>372</v>
      </c>
      <c r="AG235" s="583"/>
      <c r="AH235" s="583"/>
      <c r="AI235" s="583"/>
      <c r="AJ235" s="583"/>
      <c r="AK235" s="583"/>
      <c r="AL235" s="583"/>
      <c r="AM235" s="583"/>
      <c r="AN235" s="582" t="s">
        <v>307</v>
      </c>
      <c r="AO235" s="583"/>
      <c r="AP235" s="583"/>
      <c r="AQ235" s="583"/>
      <c r="AR235" s="583"/>
      <c r="AS235" s="582" t="s">
        <v>308</v>
      </c>
      <c r="AT235" s="583"/>
      <c r="AU235" s="583"/>
      <c r="AV235" s="481" t="s">
        <v>337</v>
      </c>
      <c r="AW235" s="585" t="s">
        <v>355</v>
      </c>
      <c r="AX235" s="583"/>
      <c r="AY235" s="583"/>
      <c r="AZ235" s="583"/>
      <c r="BA235" s="583"/>
      <c r="BB235" s="583"/>
      <c r="BC235" s="482">
        <v>5000000000</v>
      </c>
      <c r="BD235" s="482">
        <v>5000000000</v>
      </c>
      <c r="BE235" s="483">
        <v>0</v>
      </c>
      <c r="BF235" s="482">
        <v>4021085821</v>
      </c>
      <c r="BG235" s="482">
        <v>5000000000</v>
      </c>
      <c r="BH235" s="483">
        <v>0</v>
      </c>
      <c r="BI235" s="483">
        <v>0</v>
      </c>
      <c r="BJ235" s="482">
        <v>5000000000</v>
      </c>
      <c r="BK235" s="483">
        <v>0</v>
      </c>
      <c r="BL235" s="483">
        <v>0</v>
      </c>
      <c r="BM235" s="483" t="s">
        <v>468</v>
      </c>
      <c r="BN235" s="483" t="s">
        <v>468</v>
      </c>
      <c r="BO235" s="483" t="s">
        <v>468</v>
      </c>
    </row>
    <row r="236" spans="1:67" s="488" customFormat="1" hidden="1">
      <c r="B236" s="491" t="str">
        <f t="shared" si="54"/>
        <v>C</v>
      </c>
      <c r="C236" s="491" t="str">
        <f t="shared" si="55"/>
        <v>2599</v>
      </c>
      <c r="D236" s="491" t="str">
        <f t="shared" ref="D236:D239" si="62">+R236</f>
        <v>1000</v>
      </c>
      <c r="E236" s="491">
        <f t="shared" ref="E236:E239" si="63">+T236</f>
        <v>0</v>
      </c>
      <c r="F236" s="491"/>
      <c r="G236" s="491"/>
      <c r="H236" s="491"/>
      <c r="I236" s="491"/>
      <c r="J236" s="491"/>
      <c r="K236" s="491"/>
      <c r="M236" s="510"/>
      <c r="N236" s="582" t="s">
        <v>118</v>
      </c>
      <c r="O236" s="583"/>
      <c r="P236" s="582" t="s">
        <v>371</v>
      </c>
      <c r="Q236" s="583"/>
      <c r="R236" s="582" t="s">
        <v>358</v>
      </c>
      <c r="S236" s="583"/>
      <c r="T236" s="582"/>
      <c r="U236" s="583"/>
      <c r="V236" s="582"/>
      <c r="W236" s="583"/>
      <c r="X236" s="583"/>
      <c r="Y236" s="582"/>
      <c r="Z236" s="583"/>
      <c r="AA236" s="583"/>
      <c r="AB236" s="582"/>
      <c r="AC236" s="583"/>
      <c r="AD236" s="582"/>
      <c r="AE236" s="583"/>
      <c r="AF236" s="584" t="s">
        <v>359</v>
      </c>
      <c r="AG236" s="583"/>
      <c r="AH236" s="583"/>
      <c r="AI236" s="583"/>
      <c r="AJ236" s="583"/>
      <c r="AK236" s="583"/>
      <c r="AL236" s="583"/>
      <c r="AM236" s="583"/>
      <c r="AN236" s="582" t="s">
        <v>307</v>
      </c>
      <c r="AO236" s="583"/>
      <c r="AP236" s="583"/>
      <c r="AQ236" s="583"/>
      <c r="AR236" s="583"/>
      <c r="AS236" s="582" t="s">
        <v>308</v>
      </c>
      <c r="AT236" s="583"/>
      <c r="AU236" s="583"/>
      <c r="AV236" s="481" t="s">
        <v>84</v>
      </c>
      <c r="AW236" s="585" t="s">
        <v>309</v>
      </c>
      <c r="AX236" s="583"/>
      <c r="AY236" s="583"/>
      <c r="AZ236" s="583"/>
      <c r="BA236" s="583"/>
      <c r="BB236" s="583"/>
      <c r="BC236" s="483">
        <v>0</v>
      </c>
      <c r="BD236" s="483">
        <v>0</v>
      </c>
      <c r="BE236" s="483">
        <v>0</v>
      </c>
      <c r="BF236" s="482">
        <v>10875414179</v>
      </c>
      <c r="BG236" s="483">
        <v>0</v>
      </c>
      <c r="BH236" s="483">
        <v>0</v>
      </c>
      <c r="BI236" s="483">
        <v>0</v>
      </c>
      <c r="BJ236" s="483">
        <v>0</v>
      </c>
      <c r="BK236" s="483">
        <v>0</v>
      </c>
      <c r="BL236" s="483">
        <v>0</v>
      </c>
      <c r="BM236" s="483" t="s">
        <v>468</v>
      </c>
      <c r="BN236" s="483" t="s">
        <v>468</v>
      </c>
      <c r="BO236" s="483" t="s">
        <v>468</v>
      </c>
    </row>
    <row r="237" spans="1:67" s="488" customFormat="1" hidden="1">
      <c r="B237" s="491" t="str">
        <f t="shared" si="54"/>
        <v>C</v>
      </c>
      <c r="C237" s="491" t="str">
        <f t="shared" si="55"/>
        <v>2599</v>
      </c>
      <c r="D237" s="491" t="str">
        <f t="shared" si="62"/>
        <v>1000</v>
      </c>
      <c r="E237" s="491">
        <f t="shared" si="63"/>
        <v>0</v>
      </c>
      <c r="F237" s="491"/>
      <c r="G237" s="491"/>
      <c r="H237" s="491"/>
      <c r="I237" s="491"/>
      <c r="J237" s="491"/>
      <c r="K237" s="491"/>
      <c r="M237" s="510"/>
      <c r="N237" s="582" t="s">
        <v>118</v>
      </c>
      <c r="O237" s="583"/>
      <c r="P237" s="582" t="s">
        <v>371</v>
      </c>
      <c r="Q237" s="583"/>
      <c r="R237" s="582" t="s">
        <v>358</v>
      </c>
      <c r="S237" s="583"/>
      <c r="T237" s="582"/>
      <c r="U237" s="583"/>
      <c r="V237" s="582"/>
      <c r="W237" s="583"/>
      <c r="X237" s="583"/>
      <c r="Y237" s="582"/>
      <c r="Z237" s="583"/>
      <c r="AA237" s="583"/>
      <c r="AB237" s="582"/>
      <c r="AC237" s="583"/>
      <c r="AD237" s="582"/>
      <c r="AE237" s="583"/>
      <c r="AF237" s="584" t="s">
        <v>359</v>
      </c>
      <c r="AG237" s="583"/>
      <c r="AH237" s="583"/>
      <c r="AI237" s="583"/>
      <c r="AJ237" s="583"/>
      <c r="AK237" s="583"/>
      <c r="AL237" s="583"/>
      <c r="AM237" s="583"/>
      <c r="AN237" s="582" t="s">
        <v>307</v>
      </c>
      <c r="AO237" s="583"/>
      <c r="AP237" s="583"/>
      <c r="AQ237" s="583"/>
      <c r="AR237" s="583"/>
      <c r="AS237" s="582" t="s">
        <v>308</v>
      </c>
      <c r="AT237" s="583"/>
      <c r="AU237" s="583"/>
      <c r="AV237" s="481" t="s">
        <v>337</v>
      </c>
      <c r="AW237" s="585" t="s">
        <v>355</v>
      </c>
      <c r="AX237" s="583"/>
      <c r="AY237" s="583"/>
      <c r="AZ237" s="583"/>
      <c r="BA237" s="583"/>
      <c r="BB237" s="583"/>
      <c r="BC237" s="482">
        <v>5000000000</v>
      </c>
      <c r="BD237" s="482">
        <v>5000000000</v>
      </c>
      <c r="BE237" s="483">
        <v>0</v>
      </c>
      <c r="BF237" s="482">
        <v>4021085821</v>
      </c>
      <c r="BG237" s="482">
        <v>5000000000</v>
      </c>
      <c r="BH237" s="483">
        <v>0</v>
      </c>
      <c r="BI237" s="483">
        <v>0</v>
      </c>
      <c r="BJ237" s="482">
        <v>5000000000</v>
      </c>
      <c r="BK237" s="483">
        <v>0</v>
      </c>
      <c r="BL237" s="483">
        <v>0</v>
      </c>
      <c r="BM237" s="483" t="s">
        <v>468</v>
      </c>
      <c r="BN237" s="483" t="s">
        <v>468</v>
      </c>
      <c r="BO237" s="483" t="s">
        <v>468</v>
      </c>
    </row>
    <row r="238" spans="1:67" s="497" customFormat="1" hidden="1">
      <c r="A238" s="497" t="str">
        <f t="shared" ref="A238:A239" si="64">+B238&amp;"-"&amp;C238&amp;"-"&amp;D238&amp;"-"&amp;E238&amp;"-"&amp;F238&amp;"-"&amp;G238&amp;"-"&amp;H238&amp;"-"&amp;AV238</f>
        <v>C-2599-1000-1----10</v>
      </c>
      <c r="B238" s="498" t="str">
        <f t="shared" si="54"/>
        <v>C</v>
      </c>
      <c r="C238" s="498" t="str">
        <f t="shared" si="55"/>
        <v>2599</v>
      </c>
      <c r="D238" s="498" t="str">
        <f t="shared" si="62"/>
        <v>1000</v>
      </c>
      <c r="E238" s="498" t="str">
        <f t="shared" si="63"/>
        <v>1</v>
      </c>
      <c r="F238" s="498"/>
      <c r="G238" s="498"/>
      <c r="H238" s="498"/>
      <c r="I238" s="498"/>
      <c r="J238" s="498"/>
      <c r="K238" s="498"/>
      <c r="M238" s="511"/>
      <c r="N238" s="578" t="s">
        <v>118</v>
      </c>
      <c r="O238" s="579"/>
      <c r="P238" s="578" t="s">
        <v>371</v>
      </c>
      <c r="Q238" s="579"/>
      <c r="R238" s="578" t="s">
        <v>358</v>
      </c>
      <c r="S238" s="579"/>
      <c r="T238" s="578" t="s">
        <v>313</v>
      </c>
      <c r="U238" s="579"/>
      <c r="V238" s="578"/>
      <c r="W238" s="579"/>
      <c r="X238" s="579"/>
      <c r="Y238" s="578"/>
      <c r="Z238" s="579"/>
      <c r="AA238" s="579"/>
      <c r="AB238" s="578"/>
      <c r="AC238" s="579"/>
      <c r="AD238" s="578"/>
      <c r="AE238" s="579"/>
      <c r="AF238" s="581" t="s">
        <v>208</v>
      </c>
      <c r="AG238" s="579"/>
      <c r="AH238" s="579"/>
      <c r="AI238" s="579"/>
      <c r="AJ238" s="579"/>
      <c r="AK238" s="579"/>
      <c r="AL238" s="579"/>
      <c r="AM238" s="579"/>
      <c r="AN238" s="578" t="s">
        <v>307</v>
      </c>
      <c r="AO238" s="579"/>
      <c r="AP238" s="579"/>
      <c r="AQ238" s="579"/>
      <c r="AR238" s="579"/>
      <c r="AS238" s="578" t="s">
        <v>308</v>
      </c>
      <c r="AT238" s="579"/>
      <c r="AU238" s="579"/>
      <c r="AV238" s="499" t="s">
        <v>84</v>
      </c>
      <c r="AW238" s="580" t="s">
        <v>309</v>
      </c>
      <c r="AX238" s="579"/>
      <c r="AY238" s="579"/>
      <c r="AZ238" s="579"/>
      <c r="BA238" s="579"/>
      <c r="BB238" s="579"/>
      <c r="BC238" s="501">
        <v>0</v>
      </c>
      <c r="BD238" s="501">
        <v>0</v>
      </c>
      <c r="BE238" s="501">
        <v>0</v>
      </c>
      <c r="BF238" s="500">
        <v>10875414179</v>
      </c>
      <c r="BG238" s="501">
        <v>0</v>
      </c>
      <c r="BH238" s="501">
        <v>0</v>
      </c>
      <c r="BI238" s="501">
        <v>0</v>
      </c>
      <c r="BJ238" s="501">
        <v>0</v>
      </c>
      <c r="BK238" s="501">
        <v>0</v>
      </c>
      <c r="BL238" s="501">
        <v>0</v>
      </c>
      <c r="BM238" s="501" t="s">
        <v>468</v>
      </c>
      <c r="BN238" s="501" t="s">
        <v>468</v>
      </c>
      <c r="BO238" s="501" t="s">
        <v>468</v>
      </c>
    </row>
    <row r="239" spans="1:67" s="497" customFormat="1" hidden="1">
      <c r="A239" s="497" t="str">
        <f t="shared" si="64"/>
        <v>C-2599-1000-1----13</v>
      </c>
      <c r="B239" s="498" t="str">
        <f t="shared" si="54"/>
        <v>C</v>
      </c>
      <c r="C239" s="498" t="str">
        <f t="shared" si="55"/>
        <v>2599</v>
      </c>
      <c r="D239" s="498" t="str">
        <f t="shared" si="62"/>
        <v>1000</v>
      </c>
      <c r="E239" s="498" t="str">
        <f t="shared" si="63"/>
        <v>1</v>
      </c>
      <c r="F239" s="498"/>
      <c r="G239" s="498"/>
      <c r="H239" s="498"/>
      <c r="I239" s="498"/>
      <c r="J239" s="498"/>
      <c r="K239" s="498"/>
      <c r="M239" s="511"/>
      <c r="N239" s="578" t="s">
        <v>118</v>
      </c>
      <c r="O239" s="579"/>
      <c r="P239" s="578" t="s">
        <v>371</v>
      </c>
      <c r="Q239" s="579"/>
      <c r="R239" s="578" t="s">
        <v>358</v>
      </c>
      <c r="S239" s="579"/>
      <c r="T239" s="578" t="s">
        <v>313</v>
      </c>
      <c r="U239" s="579"/>
      <c r="V239" s="578"/>
      <c r="W239" s="579"/>
      <c r="X239" s="579"/>
      <c r="Y239" s="578"/>
      <c r="Z239" s="579"/>
      <c r="AA239" s="579"/>
      <c r="AB239" s="578"/>
      <c r="AC239" s="579"/>
      <c r="AD239" s="578"/>
      <c r="AE239" s="579"/>
      <c r="AF239" s="581" t="s">
        <v>208</v>
      </c>
      <c r="AG239" s="579"/>
      <c r="AH239" s="579"/>
      <c r="AI239" s="579"/>
      <c r="AJ239" s="579"/>
      <c r="AK239" s="579"/>
      <c r="AL239" s="579"/>
      <c r="AM239" s="579"/>
      <c r="AN239" s="578" t="s">
        <v>307</v>
      </c>
      <c r="AO239" s="579"/>
      <c r="AP239" s="579"/>
      <c r="AQ239" s="579"/>
      <c r="AR239" s="579"/>
      <c r="AS239" s="578" t="s">
        <v>308</v>
      </c>
      <c r="AT239" s="579"/>
      <c r="AU239" s="579"/>
      <c r="AV239" s="499" t="s">
        <v>337</v>
      </c>
      <c r="AW239" s="580" t="s">
        <v>355</v>
      </c>
      <c r="AX239" s="579"/>
      <c r="AY239" s="579"/>
      <c r="AZ239" s="579"/>
      <c r="BA239" s="579"/>
      <c r="BB239" s="579"/>
      <c r="BC239" s="500">
        <v>5000000000</v>
      </c>
      <c r="BD239" s="500">
        <v>5000000000</v>
      </c>
      <c r="BE239" s="501">
        <v>0</v>
      </c>
      <c r="BF239" s="500">
        <v>4021085821</v>
      </c>
      <c r="BG239" s="500">
        <v>5000000000</v>
      </c>
      <c r="BH239" s="501">
        <v>0</v>
      </c>
      <c r="BI239" s="501">
        <v>0</v>
      </c>
      <c r="BJ239" s="500">
        <v>5000000000</v>
      </c>
      <c r="BK239" s="501">
        <v>0</v>
      </c>
      <c r="BL239" s="501">
        <v>0</v>
      </c>
      <c r="BM239" s="501" t="s">
        <v>468</v>
      </c>
      <c r="BN239" s="501" t="s">
        <v>468</v>
      </c>
      <c r="BO239" s="501" t="s">
        <v>468</v>
      </c>
    </row>
  </sheetData>
  <autoFilter ref="N17:BQ239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>
      <filters>
        <filter val="DEFENSORIA PUBLICA (LEY 24 DE 1992)"/>
      </filters>
    </filterColumn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2694">
    <mergeCell ref="N15:S15"/>
    <mergeCell ref="T15:AT15"/>
    <mergeCell ref="AZ15:BB15"/>
    <mergeCell ref="AQ9:AZ9"/>
    <mergeCell ref="BB9:BF9"/>
    <mergeCell ref="N14:R14"/>
    <mergeCell ref="S14:U14"/>
    <mergeCell ref="V14:AC14"/>
    <mergeCell ref="AD14:AJ14"/>
    <mergeCell ref="AK14:AQ14"/>
    <mergeCell ref="AR14:AW14"/>
    <mergeCell ref="AZ14:BB14"/>
    <mergeCell ref="N2:W6"/>
    <mergeCell ref="Z3:AN5"/>
    <mergeCell ref="AQ3:AZ3"/>
    <mergeCell ref="BB3:BF3"/>
    <mergeCell ref="AQ5:AZ7"/>
    <mergeCell ref="BB5:BF7"/>
    <mergeCell ref="AN17:AR17"/>
    <mergeCell ref="AS17:AU17"/>
    <mergeCell ref="AW17:BB17"/>
    <mergeCell ref="N18:O18"/>
    <mergeCell ref="P18:Q18"/>
    <mergeCell ref="R18:S18"/>
    <mergeCell ref="T18:U18"/>
    <mergeCell ref="V18:X18"/>
    <mergeCell ref="Y18:AA18"/>
    <mergeCell ref="AB18:AC18"/>
    <mergeCell ref="N17:O17"/>
    <mergeCell ref="P17:Q17"/>
    <mergeCell ref="R17:S17"/>
    <mergeCell ref="T17:U17"/>
    <mergeCell ref="V17:X17"/>
    <mergeCell ref="Y17:AA17"/>
    <mergeCell ref="AB17:AC17"/>
    <mergeCell ref="AD17:AE17"/>
    <mergeCell ref="AF17:AM17"/>
    <mergeCell ref="AW19:BB19"/>
    <mergeCell ref="N20:O20"/>
    <mergeCell ref="P20:Q20"/>
    <mergeCell ref="R20:S20"/>
    <mergeCell ref="T20:U20"/>
    <mergeCell ref="V20:X20"/>
    <mergeCell ref="Y20:AA20"/>
    <mergeCell ref="AB20:AC20"/>
    <mergeCell ref="AD20:AE20"/>
    <mergeCell ref="AF20:AM20"/>
    <mergeCell ref="Y19:AA19"/>
    <mergeCell ref="AB19:AC19"/>
    <mergeCell ref="AD19:AE19"/>
    <mergeCell ref="AF19:AM19"/>
    <mergeCell ref="AN19:AR19"/>
    <mergeCell ref="AS19:AU19"/>
    <mergeCell ref="AD18:AE18"/>
    <mergeCell ref="AF18:AM18"/>
    <mergeCell ref="AN18:AR18"/>
    <mergeCell ref="AS18:AU18"/>
    <mergeCell ref="AW18:BB18"/>
    <mergeCell ref="N19:O19"/>
    <mergeCell ref="P19:Q19"/>
    <mergeCell ref="R19:S19"/>
    <mergeCell ref="T19:U19"/>
    <mergeCell ref="V19:X19"/>
    <mergeCell ref="AD21:AE21"/>
    <mergeCell ref="AF21:AM21"/>
    <mergeCell ref="AN21:AR21"/>
    <mergeCell ref="AS21:AU21"/>
    <mergeCell ref="AW21:BB21"/>
    <mergeCell ref="N22:O22"/>
    <mergeCell ref="P22:Q22"/>
    <mergeCell ref="R22:S22"/>
    <mergeCell ref="T22:U22"/>
    <mergeCell ref="V22:X22"/>
    <mergeCell ref="AN20:AR20"/>
    <mergeCell ref="AS20:AU20"/>
    <mergeCell ref="AW20:BB20"/>
    <mergeCell ref="N21:O21"/>
    <mergeCell ref="P21:Q21"/>
    <mergeCell ref="R21:S21"/>
    <mergeCell ref="T21:U21"/>
    <mergeCell ref="V21:X21"/>
    <mergeCell ref="Y21:AA21"/>
    <mergeCell ref="AB21:AC21"/>
    <mergeCell ref="AN23:AR23"/>
    <mergeCell ref="AS23:AU23"/>
    <mergeCell ref="AW23:BB23"/>
    <mergeCell ref="N24:O24"/>
    <mergeCell ref="P24:Q24"/>
    <mergeCell ref="R24:S24"/>
    <mergeCell ref="T24:U24"/>
    <mergeCell ref="V24:X24"/>
    <mergeCell ref="Y24:AA24"/>
    <mergeCell ref="AB24:AC24"/>
    <mergeCell ref="AW22:BB22"/>
    <mergeCell ref="N23:O23"/>
    <mergeCell ref="P23:Q23"/>
    <mergeCell ref="R23:S23"/>
    <mergeCell ref="T23:U23"/>
    <mergeCell ref="V23:X23"/>
    <mergeCell ref="Y23:AA23"/>
    <mergeCell ref="AB23:AC23"/>
    <mergeCell ref="AD23:AE23"/>
    <mergeCell ref="AF23:AM23"/>
    <mergeCell ref="Y22:AA22"/>
    <mergeCell ref="AB22:AC22"/>
    <mergeCell ref="AD22:AE22"/>
    <mergeCell ref="AF22:AM22"/>
    <mergeCell ref="AN22:AR22"/>
    <mergeCell ref="AS22:AU22"/>
    <mergeCell ref="AW25:BB25"/>
    <mergeCell ref="N26:O26"/>
    <mergeCell ref="P26:Q26"/>
    <mergeCell ref="R26:S26"/>
    <mergeCell ref="T26:U26"/>
    <mergeCell ref="V26:X26"/>
    <mergeCell ref="Y26:AA26"/>
    <mergeCell ref="AB26:AC26"/>
    <mergeCell ref="AD26:AE26"/>
    <mergeCell ref="AF26:AM26"/>
    <mergeCell ref="Y25:AA25"/>
    <mergeCell ref="AB25:AC25"/>
    <mergeCell ref="AD25:AE25"/>
    <mergeCell ref="AF25:AM25"/>
    <mergeCell ref="AN25:AR25"/>
    <mergeCell ref="AS25:AU25"/>
    <mergeCell ref="AD24:AE24"/>
    <mergeCell ref="AF24:AM24"/>
    <mergeCell ref="AN24:AR24"/>
    <mergeCell ref="AS24:AU24"/>
    <mergeCell ref="AW24:BB24"/>
    <mergeCell ref="N25:O25"/>
    <mergeCell ref="P25:Q25"/>
    <mergeCell ref="R25:S25"/>
    <mergeCell ref="T25:U25"/>
    <mergeCell ref="V25:X25"/>
    <mergeCell ref="AD27:AE27"/>
    <mergeCell ref="AF27:AM27"/>
    <mergeCell ref="AN27:AR27"/>
    <mergeCell ref="AS27:AU27"/>
    <mergeCell ref="AW27:BB27"/>
    <mergeCell ref="N28:O28"/>
    <mergeCell ref="P28:Q28"/>
    <mergeCell ref="R28:S28"/>
    <mergeCell ref="T28:U28"/>
    <mergeCell ref="V28:X28"/>
    <mergeCell ref="AN26:AR26"/>
    <mergeCell ref="AS26:AU26"/>
    <mergeCell ref="AW26:BB26"/>
    <mergeCell ref="N27:O27"/>
    <mergeCell ref="P27:Q27"/>
    <mergeCell ref="R27:S27"/>
    <mergeCell ref="T27:U27"/>
    <mergeCell ref="V27:X27"/>
    <mergeCell ref="Y27:AA27"/>
    <mergeCell ref="AB27:AC27"/>
    <mergeCell ref="AN29:AR29"/>
    <mergeCell ref="AS29:AU29"/>
    <mergeCell ref="AW29:BB29"/>
    <mergeCell ref="N30:O30"/>
    <mergeCell ref="P30:Q30"/>
    <mergeCell ref="R30:S30"/>
    <mergeCell ref="T30:U30"/>
    <mergeCell ref="V30:X30"/>
    <mergeCell ref="Y30:AA30"/>
    <mergeCell ref="AB30:AC30"/>
    <mergeCell ref="AW28:BB28"/>
    <mergeCell ref="N29:O29"/>
    <mergeCell ref="P29:Q29"/>
    <mergeCell ref="R29:S29"/>
    <mergeCell ref="T29:U29"/>
    <mergeCell ref="V29:X29"/>
    <mergeCell ref="Y29:AA29"/>
    <mergeCell ref="AB29:AC29"/>
    <mergeCell ref="AD29:AE29"/>
    <mergeCell ref="AF29:AM29"/>
    <mergeCell ref="Y28:AA28"/>
    <mergeCell ref="AB28:AC28"/>
    <mergeCell ref="AD28:AE28"/>
    <mergeCell ref="AF28:AM28"/>
    <mergeCell ref="AN28:AR28"/>
    <mergeCell ref="AS28:AU28"/>
    <mergeCell ref="AW31:BB31"/>
    <mergeCell ref="N32:O32"/>
    <mergeCell ref="P32:Q32"/>
    <mergeCell ref="R32:S32"/>
    <mergeCell ref="T32:U32"/>
    <mergeCell ref="V32:X32"/>
    <mergeCell ref="Y32:AA32"/>
    <mergeCell ref="AB32:AC32"/>
    <mergeCell ref="AD32:AE32"/>
    <mergeCell ref="AF32:AM32"/>
    <mergeCell ref="Y31:AA31"/>
    <mergeCell ref="AB31:AC31"/>
    <mergeCell ref="AD31:AE31"/>
    <mergeCell ref="AF31:AM31"/>
    <mergeCell ref="AN31:AR31"/>
    <mergeCell ref="AS31:AU31"/>
    <mergeCell ref="AD30:AE30"/>
    <mergeCell ref="AF30:AM30"/>
    <mergeCell ref="AN30:AR30"/>
    <mergeCell ref="AS30:AU30"/>
    <mergeCell ref="AW30:BB30"/>
    <mergeCell ref="N31:O31"/>
    <mergeCell ref="P31:Q31"/>
    <mergeCell ref="R31:S31"/>
    <mergeCell ref="T31:U31"/>
    <mergeCell ref="V31:X31"/>
    <mergeCell ref="AD33:AE33"/>
    <mergeCell ref="AF33:AM33"/>
    <mergeCell ref="AN33:AR33"/>
    <mergeCell ref="AS33:AU33"/>
    <mergeCell ref="AW33:BB33"/>
    <mergeCell ref="N34:O34"/>
    <mergeCell ref="P34:Q34"/>
    <mergeCell ref="R34:S34"/>
    <mergeCell ref="T34:U34"/>
    <mergeCell ref="V34:X34"/>
    <mergeCell ref="AN32:AR32"/>
    <mergeCell ref="AS32:AU32"/>
    <mergeCell ref="AW32:BB32"/>
    <mergeCell ref="N33:O33"/>
    <mergeCell ref="P33:Q33"/>
    <mergeCell ref="R33:S33"/>
    <mergeCell ref="T33:U33"/>
    <mergeCell ref="V33:X33"/>
    <mergeCell ref="Y33:AA33"/>
    <mergeCell ref="AB33:AC33"/>
    <mergeCell ref="AN35:AR35"/>
    <mergeCell ref="AS35:AU35"/>
    <mergeCell ref="AW35:BB35"/>
    <mergeCell ref="N36:O36"/>
    <mergeCell ref="P36:Q36"/>
    <mergeCell ref="R36:S36"/>
    <mergeCell ref="T36:U36"/>
    <mergeCell ref="V36:X36"/>
    <mergeCell ref="Y36:AA36"/>
    <mergeCell ref="AB36:AC36"/>
    <mergeCell ref="AW34:BB34"/>
    <mergeCell ref="N35:O35"/>
    <mergeCell ref="P35:Q35"/>
    <mergeCell ref="R35:S35"/>
    <mergeCell ref="T35:U35"/>
    <mergeCell ref="V35:X35"/>
    <mergeCell ref="Y35:AA35"/>
    <mergeCell ref="AB35:AC35"/>
    <mergeCell ref="AD35:AE35"/>
    <mergeCell ref="AF35:AM35"/>
    <mergeCell ref="Y34:AA34"/>
    <mergeCell ref="AB34:AC34"/>
    <mergeCell ref="AD34:AE34"/>
    <mergeCell ref="AF34:AM34"/>
    <mergeCell ref="AN34:AR34"/>
    <mergeCell ref="AS34:AU34"/>
    <mergeCell ref="AW37:BB37"/>
    <mergeCell ref="N38:O38"/>
    <mergeCell ref="P38:Q38"/>
    <mergeCell ref="R38:S38"/>
    <mergeCell ref="T38:U38"/>
    <mergeCell ref="V38:X38"/>
    <mergeCell ref="Y38:AA38"/>
    <mergeCell ref="AB38:AC38"/>
    <mergeCell ref="AD38:AE38"/>
    <mergeCell ref="AF38:AM38"/>
    <mergeCell ref="Y37:AA37"/>
    <mergeCell ref="AB37:AC37"/>
    <mergeCell ref="AD37:AE37"/>
    <mergeCell ref="AF37:AM37"/>
    <mergeCell ref="AN37:AR37"/>
    <mergeCell ref="AS37:AU37"/>
    <mergeCell ref="AD36:AE36"/>
    <mergeCell ref="AF36:AM36"/>
    <mergeCell ref="AN36:AR36"/>
    <mergeCell ref="AS36:AU36"/>
    <mergeCell ref="AW36:BB36"/>
    <mergeCell ref="N37:O37"/>
    <mergeCell ref="P37:Q37"/>
    <mergeCell ref="R37:S37"/>
    <mergeCell ref="T37:U37"/>
    <mergeCell ref="V37:X37"/>
    <mergeCell ref="AD39:AE39"/>
    <mergeCell ref="AF39:AM39"/>
    <mergeCell ref="AN39:AR39"/>
    <mergeCell ref="AS39:AU39"/>
    <mergeCell ref="AW39:BB39"/>
    <mergeCell ref="N40:O40"/>
    <mergeCell ref="P40:Q40"/>
    <mergeCell ref="R40:S40"/>
    <mergeCell ref="T40:U40"/>
    <mergeCell ref="V40:X40"/>
    <mergeCell ref="AN38:AR38"/>
    <mergeCell ref="AS38:AU38"/>
    <mergeCell ref="AW38:BB38"/>
    <mergeCell ref="N39:O39"/>
    <mergeCell ref="P39:Q39"/>
    <mergeCell ref="R39:S39"/>
    <mergeCell ref="T39:U39"/>
    <mergeCell ref="V39:X39"/>
    <mergeCell ref="Y39:AA39"/>
    <mergeCell ref="AB39:AC39"/>
    <mergeCell ref="AN41:AR41"/>
    <mergeCell ref="AS41:AU41"/>
    <mergeCell ref="AW41:BB41"/>
    <mergeCell ref="N42:O42"/>
    <mergeCell ref="P42:Q42"/>
    <mergeCell ref="R42:S42"/>
    <mergeCell ref="T42:U42"/>
    <mergeCell ref="V42:X42"/>
    <mergeCell ref="Y42:AA42"/>
    <mergeCell ref="AB42:AC42"/>
    <mergeCell ref="AW40:BB40"/>
    <mergeCell ref="N41:O41"/>
    <mergeCell ref="P41:Q41"/>
    <mergeCell ref="R41:S41"/>
    <mergeCell ref="T41:U41"/>
    <mergeCell ref="V41:X41"/>
    <mergeCell ref="Y41:AA41"/>
    <mergeCell ref="AB41:AC41"/>
    <mergeCell ref="AD41:AE41"/>
    <mergeCell ref="AF41:AM41"/>
    <mergeCell ref="Y40:AA40"/>
    <mergeCell ref="AB40:AC40"/>
    <mergeCell ref="AD40:AE40"/>
    <mergeCell ref="AF40:AM40"/>
    <mergeCell ref="AN40:AR40"/>
    <mergeCell ref="AS40:AU40"/>
    <mergeCell ref="AW43:BB43"/>
    <mergeCell ref="N44:O44"/>
    <mergeCell ref="P44:Q44"/>
    <mergeCell ref="R44:S44"/>
    <mergeCell ref="T44:U44"/>
    <mergeCell ref="V44:X44"/>
    <mergeCell ref="Y44:AA44"/>
    <mergeCell ref="AB44:AC44"/>
    <mergeCell ref="AD44:AE44"/>
    <mergeCell ref="AF44:AM44"/>
    <mergeCell ref="Y43:AA43"/>
    <mergeCell ref="AB43:AC43"/>
    <mergeCell ref="AD43:AE43"/>
    <mergeCell ref="AF43:AM43"/>
    <mergeCell ref="AN43:AR43"/>
    <mergeCell ref="AS43:AU43"/>
    <mergeCell ref="AD42:AE42"/>
    <mergeCell ref="AF42:AM42"/>
    <mergeCell ref="AN42:AR42"/>
    <mergeCell ref="AS42:AU42"/>
    <mergeCell ref="AW42:BB42"/>
    <mergeCell ref="N43:O43"/>
    <mergeCell ref="P43:Q43"/>
    <mergeCell ref="R43:S43"/>
    <mergeCell ref="T43:U43"/>
    <mergeCell ref="V43:X43"/>
    <mergeCell ref="AD45:AE45"/>
    <mergeCell ref="AF45:AM45"/>
    <mergeCell ref="AN45:AR45"/>
    <mergeCell ref="AS45:AU45"/>
    <mergeCell ref="AW45:BB45"/>
    <mergeCell ref="N46:O46"/>
    <mergeCell ref="P46:Q46"/>
    <mergeCell ref="R46:S46"/>
    <mergeCell ref="T46:U46"/>
    <mergeCell ref="V46:X46"/>
    <mergeCell ref="AN44:AR44"/>
    <mergeCell ref="AS44:AU44"/>
    <mergeCell ref="AW44:BB44"/>
    <mergeCell ref="N45:O45"/>
    <mergeCell ref="P45:Q45"/>
    <mergeCell ref="R45:S45"/>
    <mergeCell ref="T45:U45"/>
    <mergeCell ref="V45:X45"/>
    <mergeCell ref="Y45:AA45"/>
    <mergeCell ref="AB45:AC45"/>
    <mergeCell ref="AN47:AR47"/>
    <mergeCell ref="AS47:AU47"/>
    <mergeCell ref="AW47:BB47"/>
    <mergeCell ref="N48:O48"/>
    <mergeCell ref="P48:Q48"/>
    <mergeCell ref="R48:S48"/>
    <mergeCell ref="T48:U48"/>
    <mergeCell ref="V48:X48"/>
    <mergeCell ref="Y48:AA48"/>
    <mergeCell ref="AB48:AC48"/>
    <mergeCell ref="AW46:BB46"/>
    <mergeCell ref="N47:O47"/>
    <mergeCell ref="P47:Q47"/>
    <mergeCell ref="R47:S47"/>
    <mergeCell ref="T47:U47"/>
    <mergeCell ref="V47:X47"/>
    <mergeCell ref="Y47:AA47"/>
    <mergeCell ref="AB47:AC47"/>
    <mergeCell ref="AD47:AE47"/>
    <mergeCell ref="AF47:AM47"/>
    <mergeCell ref="Y46:AA46"/>
    <mergeCell ref="AB46:AC46"/>
    <mergeCell ref="AD46:AE46"/>
    <mergeCell ref="AF46:AM46"/>
    <mergeCell ref="AN46:AR46"/>
    <mergeCell ref="AS46:AU46"/>
    <mergeCell ref="AW49:BB49"/>
    <mergeCell ref="N50:O50"/>
    <mergeCell ref="P50:Q50"/>
    <mergeCell ref="R50:S50"/>
    <mergeCell ref="T50:U50"/>
    <mergeCell ref="V50:X50"/>
    <mergeCell ref="Y50:AA50"/>
    <mergeCell ref="AB50:AC50"/>
    <mergeCell ref="AD50:AE50"/>
    <mergeCell ref="AF50:AM50"/>
    <mergeCell ref="Y49:AA49"/>
    <mergeCell ref="AB49:AC49"/>
    <mergeCell ref="AD49:AE49"/>
    <mergeCell ref="AF49:AM49"/>
    <mergeCell ref="AN49:AR49"/>
    <mergeCell ref="AS49:AU49"/>
    <mergeCell ref="AD48:AE48"/>
    <mergeCell ref="AF48:AM48"/>
    <mergeCell ref="AN48:AR48"/>
    <mergeCell ref="AS48:AU48"/>
    <mergeCell ref="AW48:BB48"/>
    <mergeCell ref="N49:O49"/>
    <mergeCell ref="P49:Q49"/>
    <mergeCell ref="R49:S49"/>
    <mergeCell ref="T49:U49"/>
    <mergeCell ref="V49:X49"/>
    <mergeCell ref="AD51:AE51"/>
    <mergeCell ref="AF51:AM51"/>
    <mergeCell ref="AN51:AR51"/>
    <mergeCell ref="AS51:AU51"/>
    <mergeCell ref="AW51:BB51"/>
    <mergeCell ref="N52:O52"/>
    <mergeCell ref="P52:Q52"/>
    <mergeCell ref="R52:S52"/>
    <mergeCell ref="T52:U52"/>
    <mergeCell ref="V52:X52"/>
    <mergeCell ref="AN50:AR50"/>
    <mergeCell ref="AS50:AU50"/>
    <mergeCell ref="AW50:BB50"/>
    <mergeCell ref="N51:O51"/>
    <mergeCell ref="P51:Q51"/>
    <mergeCell ref="R51:S51"/>
    <mergeCell ref="T51:U51"/>
    <mergeCell ref="V51:X51"/>
    <mergeCell ref="Y51:AA51"/>
    <mergeCell ref="AB51:AC51"/>
    <mergeCell ref="AN53:AR53"/>
    <mergeCell ref="AS53:AU53"/>
    <mergeCell ref="AW53:BB53"/>
    <mergeCell ref="N54:O54"/>
    <mergeCell ref="P54:Q54"/>
    <mergeCell ref="R54:S54"/>
    <mergeCell ref="T54:U54"/>
    <mergeCell ref="V54:X54"/>
    <mergeCell ref="Y54:AA54"/>
    <mergeCell ref="AB54:AC54"/>
    <mergeCell ref="AW52:BB52"/>
    <mergeCell ref="N53:O53"/>
    <mergeCell ref="P53:Q53"/>
    <mergeCell ref="R53:S53"/>
    <mergeCell ref="T53:U53"/>
    <mergeCell ref="V53:X53"/>
    <mergeCell ref="Y53:AA53"/>
    <mergeCell ref="AB53:AC53"/>
    <mergeCell ref="AD53:AE53"/>
    <mergeCell ref="AF53:AM53"/>
    <mergeCell ref="Y52:AA52"/>
    <mergeCell ref="AB52:AC52"/>
    <mergeCell ref="AD52:AE52"/>
    <mergeCell ref="AF52:AM52"/>
    <mergeCell ref="AN52:AR52"/>
    <mergeCell ref="AS52:AU52"/>
    <mergeCell ref="AW55:BB55"/>
    <mergeCell ref="N56:O56"/>
    <mergeCell ref="P56:Q56"/>
    <mergeCell ref="R56:S56"/>
    <mergeCell ref="T56:U56"/>
    <mergeCell ref="V56:X56"/>
    <mergeCell ref="Y56:AA56"/>
    <mergeCell ref="AB56:AC56"/>
    <mergeCell ref="AD56:AE56"/>
    <mergeCell ref="AF56:AM56"/>
    <mergeCell ref="Y55:AA55"/>
    <mergeCell ref="AB55:AC55"/>
    <mergeCell ref="AD55:AE55"/>
    <mergeCell ref="AF55:AM55"/>
    <mergeCell ref="AN55:AR55"/>
    <mergeCell ref="AS55:AU55"/>
    <mergeCell ref="AD54:AE54"/>
    <mergeCell ref="AF54:AM54"/>
    <mergeCell ref="AN54:AR54"/>
    <mergeCell ref="AS54:AU54"/>
    <mergeCell ref="AW54:BB54"/>
    <mergeCell ref="N55:O55"/>
    <mergeCell ref="P55:Q55"/>
    <mergeCell ref="R55:S55"/>
    <mergeCell ref="T55:U55"/>
    <mergeCell ref="V55:X55"/>
    <mergeCell ref="AD57:AE57"/>
    <mergeCell ref="AF57:AM57"/>
    <mergeCell ref="AN57:AR57"/>
    <mergeCell ref="AS57:AU57"/>
    <mergeCell ref="AW57:BB57"/>
    <mergeCell ref="N58:O58"/>
    <mergeCell ref="P58:Q58"/>
    <mergeCell ref="R58:S58"/>
    <mergeCell ref="T58:U58"/>
    <mergeCell ref="V58:X58"/>
    <mergeCell ref="AN56:AR56"/>
    <mergeCell ref="AS56:AU56"/>
    <mergeCell ref="AW56:BB56"/>
    <mergeCell ref="N57:O57"/>
    <mergeCell ref="P57:Q57"/>
    <mergeCell ref="R57:S57"/>
    <mergeCell ref="T57:U57"/>
    <mergeCell ref="V57:X57"/>
    <mergeCell ref="Y57:AA57"/>
    <mergeCell ref="AB57:AC57"/>
    <mergeCell ref="AN59:AR59"/>
    <mergeCell ref="AS59:AU59"/>
    <mergeCell ref="AW59:BB59"/>
    <mergeCell ref="N60:O60"/>
    <mergeCell ref="P60:Q60"/>
    <mergeCell ref="R60:S60"/>
    <mergeCell ref="T60:U60"/>
    <mergeCell ref="V60:X60"/>
    <mergeCell ref="Y60:AA60"/>
    <mergeCell ref="AB60:AC60"/>
    <mergeCell ref="AW58:BB58"/>
    <mergeCell ref="N59:O59"/>
    <mergeCell ref="P59:Q59"/>
    <mergeCell ref="R59:S59"/>
    <mergeCell ref="T59:U59"/>
    <mergeCell ref="V59:X59"/>
    <mergeCell ref="Y59:AA59"/>
    <mergeCell ref="AB59:AC59"/>
    <mergeCell ref="AD59:AE59"/>
    <mergeCell ref="AF59:AM59"/>
    <mergeCell ref="Y58:AA58"/>
    <mergeCell ref="AB58:AC58"/>
    <mergeCell ref="AD58:AE58"/>
    <mergeCell ref="AF58:AM58"/>
    <mergeCell ref="AN58:AR58"/>
    <mergeCell ref="AS58:AU58"/>
    <mergeCell ref="AW61:BB61"/>
    <mergeCell ref="N62:O62"/>
    <mergeCell ref="P62:Q62"/>
    <mergeCell ref="R62:S62"/>
    <mergeCell ref="T62:U62"/>
    <mergeCell ref="V62:X62"/>
    <mergeCell ref="Y62:AA62"/>
    <mergeCell ref="AB62:AC62"/>
    <mergeCell ref="AD62:AE62"/>
    <mergeCell ref="AF62:AM62"/>
    <mergeCell ref="Y61:AA61"/>
    <mergeCell ref="AB61:AC61"/>
    <mergeCell ref="AD61:AE61"/>
    <mergeCell ref="AF61:AM61"/>
    <mergeCell ref="AN61:AR61"/>
    <mergeCell ref="AS61:AU61"/>
    <mergeCell ref="AD60:AE60"/>
    <mergeCell ref="AF60:AM60"/>
    <mergeCell ref="AN60:AR60"/>
    <mergeCell ref="AS60:AU60"/>
    <mergeCell ref="AW60:BB60"/>
    <mergeCell ref="N61:O61"/>
    <mergeCell ref="P61:Q61"/>
    <mergeCell ref="R61:S61"/>
    <mergeCell ref="T61:U61"/>
    <mergeCell ref="V61:X61"/>
    <mergeCell ref="AD63:AE63"/>
    <mergeCell ref="AF63:AM63"/>
    <mergeCell ref="AN63:AR63"/>
    <mergeCell ref="AS63:AU63"/>
    <mergeCell ref="AW63:BB63"/>
    <mergeCell ref="N64:O64"/>
    <mergeCell ref="P64:Q64"/>
    <mergeCell ref="R64:S64"/>
    <mergeCell ref="T64:U64"/>
    <mergeCell ref="V64:X64"/>
    <mergeCell ref="AN62:AR62"/>
    <mergeCell ref="AS62:AU62"/>
    <mergeCell ref="AW62:BB62"/>
    <mergeCell ref="N63:O63"/>
    <mergeCell ref="P63:Q63"/>
    <mergeCell ref="R63:S63"/>
    <mergeCell ref="T63:U63"/>
    <mergeCell ref="V63:X63"/>
    <mergeCell ref="Y63:AA63"/>
    <mergeCell ref="AB63:AC63"/>
    <mergeCell ref="AN65:AR65"/>
    <mergeCell ref="AS65:AU65"/>
    <mergeCell ref="AW65:BB65"/>
    <mergeCell ref="N66:O66"/>
    <mergeCell ref="P66:Q66"/>
    <mergeCell ref="R66:S66"/>
    <mergeCell ref="T66:U66"/>
    <mergeCell ref="V66:X66"/>
    <mergeCell ref="Y66:AA66"/>
    <mergeCell ref="AB66:AC66"/>
    <mergeCell ref="AW64:BB64"/>
    <mergeCell ref="N65:O65"/>
    <mergeCell ref="P65:Q65"/>
    <mergeCell ref="R65:S65"/>
    <mergeCell ref="T65:U65"/>
    <mergeCell ref="V65:X65"/>
    <mergeCell ref="Y65:AA65"/>
    <mergeCell ref="AB65:AC65"/>
    <mergeCell ref="AD65:AE65"/>
    <mergeCell ref="AF65:AM65"/>
    <mergeCell ref="Y64:AA64"/>
    <mergeCell ref="AB64:AC64"/>
    <mergeCell ref="AD64:AE64"/>
    <mergeCell ref="AF64:AM64"/>
    <mergeCell ref="AN64:AR64"/>
    <mergeCell ref="AS64:AU64"/>
    <mergeCell ref="AW67:BB67"/>
    <mergeCell ref="N68:O68"/>
    <mergeCell ref="P68:Q68"/>
    <mergeCell ref="R68:S68"/>
    <mergeCell ref="T68:U68"/>
    <mergeCell ref="V68:X68"/>
    <mergeCell ref="Y68:AA68"/>
    <mergeCell ref="AB68:AC68"/>
    <mergeCell ref="AD68:AE68"/>
    <mergeCell ref="AF68:AM68"/>
    <mergeCell ref="Y67:AA67"/>
    <mergeCell ref="AB67:AC67"/>
    <mergeCell ref="AD67:AE67"/>
    <mergeCell ref="AF67:AM67"/>
    <mergeCell ref="AN67:AR67"/>
    <mergeCell ref="AS67:AU67"/>
    <mergeCell ref="AD66:AE66"/>
    <mergeCell ref="AF66:AM66"/>
    <mergeCell ref="AN66:AR66"/>
    <mergeCell ref="AS66:AU66"/>
    <mergeCell ref="AW66:BB66"/>
    <mergeCell ref="N67:O67"/>
    <mergeCell ref="P67:Q67"/>
    <mergeCell ref="R67:S67"/>
    <mergeCell ref="T67:U67"/>
    <mergeCell ref="V67:X67"/>
    <mergeCell ref="AD69:AE69"/>
    <mergeCell ref="AF69:AM69"/>
    <mergeCell ref="AN69:AR69"/>
    <mergeCell ref="AS69:AU69"/>
    <mergeCell ref="AW69:BB69"/>
    <mergeCell ref="N70:O70"/>
    <mergeCell ref="P70:Q70"/>
    <mergeCell ref="R70:S70"/>
    <mergeCell ref="T70:U70"/>
    <mergeCell ref="V70:X70"/>
    <mergeCell ref="AN68:AR68"/>
    <mergeCell ref="AS68:AU68"/>
    <mergeCell ref="AW68:BB68"/>
    <mergeCell ref="N69:O69"/>
    <mergeCell ref="P69:Q69"/>
    <mergeCell ref="R69:S69"/>
    <mergeCell ref="T69:U69"/>
    <mergeCell ref="V69:X69"/>
    <mergeCell ref="Y69:AA69"/>
    <mergeCell ref="AB69:AC69"/>
    <mergeCell ref="AN71:AR71"/>
    <mergeCell ref="AS71:AU71"/>
    <mergeCell ref="AW71:BB71"/>
    <mergeCell ref="N72:O72"/>
    <mergeCell ref="P72:Q72"/>
    <mergeCell ref="R72:S72"/>
    <mergeCell ref="T72:U72"/>
    <mergeCell ref="V72:X72"/>
    <mergeCell ref="Y72:AA72"/>
    <mergeCell ref="AB72:AC72"/>
    <mergeCell ref="AW70:BB70"/>
    <mergeCell ref="N71:O71"/>
    <mergeCell ref="P71:Q71"/>
    <mergeCell ref="R71:S71"/>
    <mergeCell ref="T71:U71"/>
    <mergeCell ref="V71:X71"/>
    <mergeCell ref="Y71:AA71"/>
    <mergeCell ref="AB71:AC71"/>
    <mergeCell ref="AD71:AE71"/>
    <mergeCell ref="AF71:AM71"/>
    <mergeCell ref="Y70:AA70"/>
    <mergeCell ref="AB70:AC70"/>
    <mergeCell ref="AD70:AE70"/>
    <mergeCell ref="AF70:AM70"/>
    <mergeCell ref="AN70:AR70"/>
    <mergeCell ref="AS70:AU70"/>
    <mergeCell ref="AW73:BB73"/>
    <mergeCell ref="N74:O74"/>
    <mergeCell ref="P74:Q74"/>
    <mergeCell ref="R74:S74"/>
    <mergeCell ref="T74:U74"/>
    <mergeCell ref="V74:X74"/>
    <mergeCell ref="Y74:AA74"/>
    <mergeCell ref="AB74:AC74"/>
    <mergeCell ref="AD74:AE74"/>
    <mergeCell ref="AF74:AM74"/>
    <mergeCell ref="Y73:AA73"/>
    <mergeCell ref="AB73:AC73"/>
    <mergeCell ref="AD73:AE73"/>
    <mergeCell ref="AF73:AM73"/>
    <mergeCell ref="AN73:AR73"/>
    <mergeCell ref="AS73:AU73"/>
    <mergeCell ref="AD72:AE72"/>
    <mergeCell ref="AF72:AM72"/>
    <mergeCell ref="AN72:AR72"/>
    <mergeCell ref="AS72:AU72"/>
    <mergeCell ref="AW72:BB72"/>
    <mergeCell ref="N73:O73"/>
    <mergeCell ref="P73:Q73"/>
    <mergeCell ref="R73:S73"/>
    <mergeCell ref="T73:U73"/>
    <mergeCell ref="V73:X73"/>
    <mergeCell ref="AD75:AE75"/>
    <mergeCell ref="AF75:AM75"/>
    <mergeCell ref="AN75:AR75"/>
    <mergeCell ref="AS75:AU75"/>
    <mergeCell ref="AW75:BB75"/>
    <mergeCell ref="N76:O76"/>
    <mergeCell ref="P76:Q76"/>
    <mergeCell ref="R76:S76"/>
    <mergeCell ref="T76:U76"/>
    <mergeCell ref="V76:X76"/>
    <mergeCell ref="AN74:AR74"/>
    <mergeCell ref="AS74:AU74"/>
    <mergeCell ref="AW74:BB74"/>
    <mergeCell ref="N75:O75"/>
    <mergeCell ref="P75:Q75"/>
    <mergeCell ref="R75:S75"/>
    <mergeCell ref="T75:U75"/>
    <mergeCell ref="V75:X75"/>
    <mergeCell ref="Y75:AA75"/>
    <mergeCell ref="AB75:AC75"/>
    <mergeCell ref="AN77:AR77"/>
    <mergeCell ref="AS77:AU77"/>
    <mergeCell ref="AW77:BB77"/>
    <mergeCell ref="N78:O78"/>
    <mergeCell ref="P78:Q78"/>
    <mergeCell ref="R78:S78"/>
    <mergeCell ref="T78:U78"/>
    <mergeCell ref="V78:X78"/>
    <mergeCell ref="Y78:AA78"/>
    <mergeCell ref="AB78:AC78"/>
    <mergeCell ref="AW76:BB76"/>
    <mergeCell ref="N77:O77"/>
    <mergeCell ref="P77:Q77"/>
    <mergeCell ref="R77:S77"/>
    <mergeCell ref="T77:U77"/>
    <mergeCell ref="V77:X77"/>
    <mergeCell ref="Y77:AA77"/>
    <mergeCell ref="AB77:AC77"/>
    <mergeCell ref="AD77:AE77"/>
    <mergeCell ref="AF77:AM77"/>
    <mergeCell ref="Y76:AA76"/>
    <mergeCell ref="AB76:AC76"/>
    <mergeCell ref="AD76:AE76"/>
    <mergeCell ref="AF76:AM76"/>
    <mergeCell ref="AN76:AR76"/>
    <mergeCell ref="AS76:AU76"/>
    <mergeCell ref="AW79:BB79"/>
    <mergeCell ref="N80:O80"/>
    <mergeCell ref="P80:Q80"/>
    <mergeCell ref="R80:S80"/>
    <mergeCell ref="T80:U80"/>
    <mergeCell ref="V80:X80"/>
    <mergeCell ref="Y80:AA80"/>
    <mergeCell ref="AB80:AC80"/>
    <mergeCell ref="AD80:AE80"/>
    <mergeCell ref="AF80:AM80"/>
    <mergeCell ref="Y79:AA79"/>
    <mergeCell ref="AB79:AC79"/>
    <mergeCell ref="AD79:AE79"/>
    <mergeCell ref="AF79:AM79"/>
    <mergeCell ref="AN79:AR79"/>
    <mergeCell ref="AS79:AU79"/>
    <mergeCell ref="AD78:AE78"/>
    <mergeCell ref="AF78:AM78"/>
    <mergeCell ref="AN78:AR78"/>
    <mergeCell ref="AS78:AU78"/>
    <mergeCell ref="AW78:BB78"/>
    <mergeCell ref="N79:O79"/>
    <mergeCell ref="P79:Q79"/>
    <mergeCell ref="R79:S79"/>
    <mergeCell ref="T79:U79"/>
    <mergeCell ref="V79:X79"/>
    <mergeCell ref="AD81:AE81"/>
    <mergeCell ref="AF81:AM81"/>
    <mergeCell ref="AN81:AR81"/>
    <mergeCell ref="AS81:AU81"/>
    <mergeCell ref="AW81:BB81"/>
    <mergeCell ref="N82:O82"/>
    <mergeCell ref="P82:Q82"/>
    <mergeCell ref="R82:S82"/>
    <mergeCell ref="T82:U82"/>
    <mergeCell ref="V82:X82"/>
    <mergeCell ref="AN80:AR80"/>
    <mergeCell ref="AS80:AU80"/>
    <mergeCell ref="AW80:BB80"/>
    <mergeCell ref="N81:O81"/>
    <mergeCell ref="P81:Q81"/>
    <mergeCell ref="R81:S81"/>
    <mergeCell ref="T81:U81"/>
    <mergeCell ref="V81:X81"/>
    <mergeCell ref="Y81:AA81"/>
    <mergeCell ref="AB81:AC81"/>
    <mergeCell ref="AN83:AR83"/>
    <mergeCell ref="AS83:AU83"/>
    <mergeCell ref="AW83:BB83"/>
    <mergeCell ref="N84:O84"/>
    <mergeCell ref="P84:Q84"/>
    <mergeCell ref="R84:S84"/>
    <mergeCell ref="T84:U84"/>
    <mergeCell ref="V84:X84"/>
    <mergeCell ref="Y84:AA84"/>
    <mergeCell ref="AB84:AC84"/>
    <mergeCell ref="AW82:BB82"/>
    <mergeCell ref="N83:O83"/>
    <mergeCell ref="P83:Q83"/>
    <mergeCell ref="R83:S83"/>
    <mergeCell ref="T83:U83"/>
    <mergeCell ref="V83:X83"/>
    <mergeCell ref="Y83:AA83"/>
    <mergeCell ref="AB83:AC83"/>
    <mergeCell ref="AD83:AE83"/>
    <mergeCell ref="AF83:AM83"/>
    <mergeCell ref="Y82:AA82"/>
    <mergeCell ref="AB82:AC82"/>
    <mergeCell ref="AD82:AE82"/>
    <mergeCell ref="AF82:AM82"/>
    <mergeCell ref="AN82:AR82"/>
    <mergeCell ref="AS82:AU82"/>
    <mergeCell ref="AW85:BB85"/>
    <mergeCell ref="N86:O86"/>
    <mergeCell ref="P86:Q86"/>
    <mergeCell ref="R86:S86"/>
    <mergeCell ref="T86:U86"/>
    <mergeCell ref="V86:X86"/>
    <mergeCell ref="Y86:AA86"/>
    <mergeCell ref="AB86:AC86"/>
    <mergeCell ref="AD86:AE86"/>
    <mergeCell ref="AF86:AM86"/>
    <mergeCell ref="Y85:AA85"/>
    <mergeCell ref="AB85:AC85"/>
    <mergeCell ref="AD85:AE85"/>
    <mergeCell ref="AF85:AM85"/>
    <mergeCell ref="AN85:AR85"/>
    <mergeCell ref="AS85:AU85"/>
    <mergeCell ref="AD84:AE84"/>
    <mergeCell ref="AF84:AM84"/>
    <mergeCell ref="AN84:AR84"/>
    <mergeCell ref="AS84:AU84"/>
    <mergeCell ref="AW84:BB84"/>
    <mergeCell ref="N85:O85"/>
    <mergeCell ref="P85:Q85"/>
    <mergeCell ref="R85:S85"/>
    <mergeCell ref="T85:U85"/>
    <mergeCell ref="V85:X85"/>
    <mergeCell ref="AD87:AE87"/>
    <mergeCell ref="AF87:AM87"/>
    <mergeCell ref="AN87:AR87"/>
    <mergeCell ref="AS87:AU87"/>
    <mergeCell ref="AW87:BB87"/>
    <mergeCell ref="N88:O88"/>
    <mergeCell ref="P88:Q88"/>
    <mergeCell ref="R88:S88"/>
    <mergeCell ref="T88:U88"/>
    <mergeCell ref="V88:X88"/>
    <mergeCell ref="AN86:AR86"/>
    <mergeCell ref="AS86:AU86"/>
    <mergeCell ref="AW86:BB86"/>
    <mergeCell ref="N87:O87"/>
    <mergeCell ref="P87:Q87"/>
    <mergeCell ref="R87:S87"/>
    <mergeCell ref="T87:U87"/>
    <mergeCell ref="V87:X87"/>
    <mergeCell ref="Y87:AA87"/>
    <mergeCell ref="AB87:AC87"/>
    <mergeCell ref="AN89:AR89"/>
    <mergeCell ref="AS89:AU89"/>
    <mergeCell ref="AW89:BB89"/>
    <mergeCell ref="N90:O90"/>
    <mergeCell ref="P90:Q90"/>
    <mergeCell ref="R90:S90"/>
    <mergeCell ref="T90:U90"/>
    <mergeCell ref="V90:X90"/>
    <mergeCell ref="Y90:AA90"/>
    <mergeCell ref="AB90:AC90"/>
    <mergeCell ref="AW88:BB88"/>
    <mergeCell ref="N89:O89"/>
    <mergeCell ref="P89:Q89"/>
    <mergeCell ref="R89:S89"/>
    <mergeCell ref="T89:U89"/>
    <mergeCell ref="V89:X89"/>
    <mergeCell ref="Y89:AA89"/>
    <mergeCell ref="AB89:AC89"/>
    <mergeCell ref="AD89:AE89"/>
    <mergeCell ref="AF89:AM89"/>
    <mergeCell ref="Y88:AA88"/>
    <mergeCell ref="AB88:AC88"/>
    <mergeCell ref="AD88:AE88"/>
    <mergeCell ref="AF88:AM88"/>
    <mergeCell ref="AN88:AR88"/>
    <mergeCell ref="AS88:AU88"/>
    <mergeCell ref="AW91:BB91"/>
    <mergeCell ref="N92:O92"/>
    <mergeCell ref="P92:Q92"/>
    <mergeCell ref="R92:S92"/>
    <mergeCell ref="T92:U92"/>
    <mergeCell ref="V92:X92"/>
    <mergeCell ref="Y92:AA92"/>
    <mergeCell ref="AB92:AC92"/>
    <mergeCell ref="AD92:AE92"/>
    <mergeCell ref="AF92:AM92"/>
    <mergeCell ref="Y91:AA91"/>
    <mergeCell ref="AB91:AC91"/>
    <mergeCell ref="AD91:AE91"/>
    <mergeCell ref="AF91:AM91"/>
    <mergeCell ref="AN91:AR91"/>
    <mergeCell ref="AS91:AU91"/>
    <mergeCell ref="AD90:AE90"/>
    <mergeCell ref="AF90:AM90"/>
    <mergeCell ref="AN90:AR90"/>
    <mergeCell ref="AS90:AU90"/>
    <mergeCell ref="AW90:BB90"/>
    <mergeCell ref="N91:O91"/>
    <mergeCell ref="P91:Q91"/>
    <mergeCell ref="R91:S91"/>
    <mergeCell ref="T91:U91"/>
    <mergeCell ref="V91:X91"/>
    <mergeCell ref="AD93:AE93"/>
    <mergeCell ref="AF93:AM93"/>
    <mergeCell ref="AN93:AR93"/>
    <mergeCell ref="AS93:AU93"/>
    <mergeCell ref="AW93:BB93"/>
    <mergeCell ref="N94:O94"/>
    <mergeCell ref="P94:Q94"/>
    <mergeCell ref="R94:S94"/>
    <mergeCell ref="T94:U94"/>
    <mergeCell ref="V94:X94"/>
    <mergeCell ref="AN92:AR92"/>
    <mergeCell ref="AS92:AU92"/>
    <mergeCell ref="AW92:BB92"/>
    <mergeCell ref="N93:O93"/>
    <mergeCell ref="P93:Q93"/>
    <mergeCell ref="R93:S93"/>
    <mergeCell ref="T93:U93"/>
    <mergeCell ref="V93:X93"/>
    <mergeCell ref="Y93:AA93"/>
    <mergeCell ref="AB93:AC93"/>
    <mergeCell ref="AN95:AR95"/>
    <mergeCell ref="AS95:AU95"/>
    <mergeCell ref="AW95:BB95"/>
    <mergeCell ref="N96:O96"/>
    <mergeCell ref="P96:Q96"/>
    <mergeCell ref="R96:S96"/>
    <mergeCell ref="T96:U96"/>
    <mergeCell ref="V96:X96"/>
    <mergeCell ref="Y96:AA96"/>
    <mergeCell ref="AB96:AC96"/>
    <mergeCell ref="AW94:BB94"/>
    <mergeCell ref="N95:O95"/>
    <mergeCell ref="P95:Q95"/>
    <mergeCell ref="R95:S95"/>
    <mergeCell ref="T95:U95"/>
    <mergeCell ref="V95:X95"/>
    <mergeCell ref="Y95:AA95"/>
    <mergeCell ref="AB95:AC95"/>
    <mergeCell ref="AD95:AE95"/>
    <mergeCell ref="AF95:AM95"/>
    <mergeCell ref="Y94:AA94"/>
    <mergeCell ref="AB94:AC94"/>
    <mergeCell ref="AD94:AE94"/>
    <mergeCell ref="AF94:AM94"/>
    <mergeCell ref="AN94:AR94"/>
    <mergeCell ref="AS94:AU94"/>
    <mergeCell ref="AW97:BB97"/>
    <mergeCell ref="N98:O98"/>
    <mergeCell ref="P98:Q98"/>
    <mergeCell ref="R98:S98"/>
    <mergeCell ref="T98:U98"/>
    <mergeCell ref="V98:X98"/>
    <mergeCell ref="Y98:AA98"/>
    <mergeCell ref="AB98:AC98"/>
    <mergeCell ref="AD98:AE98"/>
    <mergeCell ref="AF98:AM98"/>
    <mergeCell ref="Y97:AA97"/>
    <mergeCell ref="AB97:AC97"/>
    <mergeCell ref="AD97:AE97"/>
    <mergeCell ref="AF97:AM97"/>
    <mergeCell ref="AN97:AR97"/>
    <mergeCell ref="AS97:AU97"/>
    <mergeCell ref="AD96:AE96"/>
    <mergeCell ref="AF96:AM96"/>
    <mergeCell ref="AN96:AR96"/>
    <mergeCell ref="AS96:AU96"/>
    <mergeCell ref="AW96:BB96"/>
    <mergeCell ref="N97:O97"/>
    <mergeCell ref="P97:Q97"/>
    <mergeCell ref="R97:S97"/>
    <mergeCell ref="T97:U97"/>
    <mergeCell ref="V97:X97"/>
    <mergeCell ref="AD99:AE99"/>
    <mergeCell ref="AF99:AM99"/>
    <mergeCell ref="AN99:AR99"/>
    <mergeCell ref="AS99:AU99"/>
    <mergeCell ref="AW99:BB99"/>
    <mergeCell ref="N100:O100"/>
    <mergeCell ref="P100:Q100"/>
    <mergeCell ref="R100:S100"/>
    <mergeCell ref="T100:U100"/>
    <mergeCell ref="V100:X100"/>
    <mergeCell ref="AN98:AR98"/>
    <mergeCell ref="AS98:AU98"/>
    <mergeCell ref="AW98:BB98"/>
    <mergeCell ref="N99:O99"/>
    <mergeCell ref="P99:Q99"/>
    <mergeCell ref="R99:S99"/>
    <mergeCell ref="T99:U99"/>
    <mergeCell ref="V99:X99"/>
    <mergeCell ref="Y99:AA99"/>
    <mergeCell ref="AB99:AC99"/>
    <mergeCell ref="AN101:AR101"/>
    <mergeCell ref="AS101:AU101"/>
    <mergeCell ref="AW101:BB101"/>
    <mergeCell ref="N102:O102"/>
    <mergeCell ref="P102:Q102"/>
    <mergeCell ref="R102:S102"/>
    <mergeCell ref="T102:U102"/>
    <mergeCell ref="V102:X102"/>
    <mergeCell ref="Y102:AA102"/>
    <mergeCell ref="AB102:AC102"/>
    <mergeCell ref="AW100:BB100"/>
    <mergeCell ref="N101:O101"/>
    <mergeCell ref="P101:Q101"/>
    <mergeCell ref="R101:S101"/>
    <mergeCell ref="T101:U101"/>
    <mergeCell ref="V101:X101"/>
    <mergeCell ref="Y101:AA101"/>
    <mergeCell ref="AB101:AC101"/>
    <mergeCell ref="AD101:AE101"/>
    <mergeCell ref="AF101:AM101"/>
    <mergeCell ref="Y100:AA100"/>
    <mergeCell ref="AB100:AC100"/>
    <mergeCell ref="AD100:AE100"/>
    <mergeCell ref="AF100:AM100"/>
    <mergeCell ref="AN100:AR100"/>
    <mergeCell ref="AS100:AU100"/>
    <mergeCell ref="AW103:BB103"/>
    <mergeCell ref="N104:O104"/>
    <mergeCell ref="P104:Q104"/>
    <mergeCell ref="R104:S104"/>
    <mergeCell ref="T104:U104"/>
    <mergeCell ref="V104:X104"/>
    <mergeCell ref="Y104:AA104"/>
    <mergeCell ref="AB104:AC104"/>
    <mergeCell ref="AD104:AE104"/>
    <mergeCell ref="AF104:AM104"/>
    <mergeCell ref="Y103:AA103"/>
    <mergeCell ref="AB103:AC103"/>
    <mergeCell ref="AD103:AE103"/>
    <mergeCell ref="AF103:AM103"/>
    <mergeCell ref="AN103:AR103"/>
    <mergeCell ref="AS103:AU103"/>
    <mergeCell ref="AD102:AE102"/>
    <mergeCell ref="AF102:AM102"/>
    <mergeCell ref="AN102:AR102"/>
    <mergeCell ref="AS102:AU102"/>
    <mergeCell ref="AW102:BB102"/>
    <mergeCell ref="N103:O103"/>
    <mergeCell ref="P103:Q103"/>
    <mergeCell ref="R103:S103"/>
    <mergeCell ref="T103:U103"/>
    <mergeCell ref="V103:X103"/>
    <mergeCell ref="AD105:AE105"/>
    <mergeCell ref="AF105:AM105"/>
    <mergeCell ref="AN105:AR105"/>
    <mergeCell ref="AS105:AU105"/>
    <mergeCell ref="AW105:BB105"/>
    <mergeCell ref="N106:O106"/>
    <mergeCell ref="P106:Q106"/>
    <mergeCell ref="R106:S106"/>
    <mergeCell ref="T106:U106"/>
    <mergeCell ref="V106:X106"/>
    <mergeCell ref="AN104:AR104"/>
    <mergeCell ref="AS104:AU104"/>
    <mergeCell ref="AW104:BB104"/>
    <mergeCell ref="N105:O105"/>
    <mergeCell ref="P105:Q105"/>
    <mergeCell ref="R105:S105"/>
    <mergeCell ref="T105:U105"/>
    <mergeCell ref="V105:X105"/>
    <mergeCell ref="Y105:AA105"/>
    <mergeCell ref="AB105:AC105"/>
    <mergeCell ref="AN107:AR107"/>
    <mergeCell ref="AS107:AU107"/>
    <mergeCell ref="AW107:BB107"/>
    <mergeCell ref="N108:O108"/>
    <mergeCell ref="P108:Q108"/>
    <mergeCell ref="R108:S108"/>
    <mergeCell ref="T108:U108"/>
    <mergeCell ref="V108:X108"/>
    <mergeCell ref="Y108:AA108"/>
    <mergeCell ref="AB108:AC108"/>
    <mergeCell ref="AW106:BB106"/>
    <mergeCell ref="N107:O107"/>
    <mergeCell ref="P107:Q107"/>
    <mergeCell ref="R107:S107"/>
    <mergeCell ref="T107:U107"/>
    <mergeCell ref="V107:X107"/>
    <mergeCell ref="Y107:AA107"/>
    <mergeCell ref="AB107:AC107"/>
    <mergeCell ref="AD107:AE107"/>
    <mergeCell ref="AF107:AM107"/>
    <mergeCell ref="Y106:AA106"/>
    <mergeCell ref="AB106:AC106"/>
    <mergeCell ref="AD106:AE106"/>
    <mergeCell ref="AF106:AM106"/>
    <mergeCell ref="AN106:AR106"/>
    <mergeCell ref="AS106:AU106"/>
    <mergeCell ref="AW109:BB109"/>
    <mergeCell ref="N110:O110"/>
    <mergeCell ref="P110:Q110"/>
    <mergeCell ref="R110:S110"/>
    <mergeCell ref="T110:U110"/>
    <mergeCell ref="V110:X110"/>
    <mergeCell ref="Y110:AA110"/>
    <mergeCell ref="AB110:AC110"/>
    <mergeCell ref="AD110:AE110"/>
    <mergeCell ref="AF110:AM110"/>
    <mergeCell ref="Y109:AA109"/>
    <mergeCell ref="AB109:AC109"/>
    <mergeCell ref="AD109:AE109"/>
    <mergeCell ref="AF109:AM109"/>
    <mergeCell ref="AN109:AR109"/>
    <mergeCell ref="AS109:AU109"/>
    <mergeCell ref="AD108:AE108"/>
    <mergeCell ref="AF108:AM108"/>
    <mergeCell ref="AN108:AR108"/>
    <mergeCell ref="AS108:AU108"/>
    <mergeCell ref="AW108:BB108"/>
    <mergeCell ref="N109:O109"/>
    <mergeCell ref="P109:Q109"/>
    <mergeCell ref="R109:S109"/>
    <mergeCell ref="T109:U109"/>
    <mergeCell ref="V109:X109"/>
    <mergeCell ref="AD111:AE111"/>
    <mergeCell ref="AF111:AM111"/>
    <mergeCell ref="AN111:AR111"/>
    <mergeCell ref="AS111:AU111"/>
    <mergeCell ref="AW111:BB111"/>
    <mergeCell ref="N112:O112"/>
    <mergeCell ref="P112:Q112"/>
    <mergeCell ref="R112:S112"/>
    <mergeCell ref="T112:U112"/>
    <mergeCell ref="V112:X112"/>
    <mergeCell ref="AN110:AR110"/>
    <mergeCell ref="AS110:AU110"/>
    <mergeCell ref="AW110:BB110"/>
    <mergeCell ref="N111:O111"/>
    <mergeCell ref="P111:Q111"/>
    <mergeCell ref="R111:S111"/>
    <mergeCell ref="T111:U111"/>
    <mergeCell ref="V111:X111"/>
    <mergeCell ref="Y111:AA111"/>
    <mergeCell ref="AB111:AC111"/>
    <mergeCell ref="AN113:AR113"/>
    <mergeCell ref="AS113:AU113"/>
    <mergeCell ref="AW113:BB113"/>
    <mergeCell ref="N114:O114"/>
    <mergeCell ref="P114:Q114"/>
    <mergeCell ref="R114:S114"/>
    <mergeCell ref="T114:U114"/>
    <mergeCell ref="V114:X114"/>
    <mergeCell ref="Y114:AA114"/>
    <mergeCell ref="AB114:AC114"/>
    <mergeCell ref="AW112:BB112"/>
    <mergeCell ref="N113:O113"/>
    <mergeCell ref="P113:Q113"/>
    <mergeCell ref="R113:S113"/>
    <mergeCell ref="T113:U113"/>
    <mergeCell ref="V113:X113"/>
    <mergeCell ref="Y113:AA113"/>
    <mergeCell ref="AB113:AC113"/>
    <mergeCell ref="AD113:AE113"/>
    <mergeCell ref="AF113:AM113"/>
    <mergeCell ref="Y112:AA112"/>
    <mergeCell ref="AB112:AC112"/>
    <mergeCell ref="AD112:AE112"/>
    <mergeCell ref="AF112:AM112"/>
    <mergeCell ref="AN112:AR112"/>
    <mergeCell ref="AS112:AU112"/>
    <mergeCell ref="AW115:BB115"/>
    <mergeCell ref="N116:O116"/>
    <mergeCell ref="P116:Q116"/>
    <mergeCell ref="R116:S116"/>
    <mergeCell ref="T116:U116"/>
    <mergeCell ref="V116:X116"/>
    <mergeCell ref="Y116:AA116"/>
    <mergeCell ref="AB116:AC116"/>
    <mergeCell ref="AD116:AE116"/>
    <mergeCell ref="AF116:AM116"/>
    <mergeCell ref="Y115:AA115"/>
    <mergeCell ref="AB115:AC115"/>
    <mergeCell ref="AD115:AE115"/>
    <mergeCell ref="AF115:AM115"/>
    <mergeCell ref="AN115:AR115"/>
    <mergeCell ref="AS115:AU115"/>
    <mergeCell ref="AD114:AE114"/>
    <mergeCell ref="AF114:AM114"/>
    <mergeCell ref="AN114:AR114"/>
    <mergeCell ref="AS114:AU114"/>
    <mergeCell ref="AW114:BB114"/>
    <mergeCell ref="N115:O115"/>
    <mergeCell ref="P115:Q115"/>
    <mergeCell ref="R115:S115"/>
    <mergeCell ref="T115:U115"/>
    <mergeCell ref="V115:X115"/>
    <mergeCell ref="AD117:AE117"/>
    <mergeCell ref="AF117:AM117"/>
    <mergeCell ref="AN117:AR117"/>
    <mergeCell ref="AS117:AU117"/>
    <mergeCell ref="AW117:BB117"/>
    <mergeCell ref="N118:O118"/>
    <mergeCell ref="P118:Q118"/>
    <mergeCell ref="R118:S118"/>
    <mergeCell ref="T118:U118"/>
    <mergeCell ref="V118:X118"/>
    <mergeCell ref="AN116:AR116"/>
    <mergeCell ref="AS116:AU116"/>
    <mergeCell ref="AW116:BB116"/>
    <mergeCell ref="N117:O117"/>
    <mergeCell ref="P117:Q117"/>
    <mergeCell ref="R117:S117"/>
    <mergeCell ref="T117:U117"/>
    <mergeCell ref="V117:X117"/>
    <mergeCell ref="Y117:AA117"/>
    <mergeCell ref="AB117:AC117"/>
    <mergeCell ref="AN119:AR119"/>
    <mergeCell ref="AS119:AU119"/>
    <mergeCell ref="AW119:BB119"/>
    <mergeCell ref="N120:O120"/>
    <mergeCell ref="P120:Q120"/>
    <mergeCell ref="R120:S120"/>
    <mergeCell ref="T120:U120"/>
    <mergeCell ref="V120:X120"/>
    <mergeCell ref="Y120:AA120"/>
    <mergeCell ref="AB120:AC120"/>
    <mergeCell ref="AW118:BB118"/>
    <mergeCell ref="N119:O119"/>
    <mergeCell ref="P119:Q119"/>
    <mergeCell ref="R119:S119"/>
    <mergeCell ref="T119:U119"/>
    <mergeCell ref="V119:X119"/>
    <mergeCell ref="Y119:AA119"/>
    <mergeCell ref="AB119:AC119"/>
    <mergeCell ref="AD119:AE119"/>
    <mergeCell ref="AF119:AM119"/>
    <mergeCell ref="Y118:AA118"/>
    <mergeCell ref="AB118:AC118"/>
    <mergeCell ref="AD118:AE118"/>
    <mergeCell ref="AF118:AM118"/>
    <mergeCell ref="AN118:AR118"/>
    <mergeCell ref="AS118:AU118"/>
    <mergeCell ref="AW121:BB121"/>
    <mergeCell ref="N122:O122"/>
    <mergeCell ref="P122:Q122"/>
    <mergeCell ref="R122:S122"/>
    <mergeCell ref="T122:U122"/>
    <mergeCell ref="V122:X122"/>
    <mergeCell ref="Y122:AA122"/>
    <mergeCell ref="AB122:AC122"/>
    <mergeCell ref="AD122:AE122"/>
    <mergeCell ref="AF122:AM122"/>
    <mergeCell ref="Y121:AA121"/>
    <mergeCell ref="AB121:AC121"/>
    <mergeCell ref="AD121:AE121"/>
    <mergeCell ref="AF121:AM121"/>
    <mergeCell ref="AN121:AR121"/>
    <mergeCell ref="AS121:AU121"/>
    <mergeCell ref="AD120:AE120"/>
    <mergeCell ref="AF120:AM120"/>
    <mergeCell ref="AN120:AR120"/>
    <mergeCell ref="AS120:AU120"/>
    <mergeCell ref="AW120:BB120"/>
    <mergeCell ref="N121:O121"/>
    <mergeCell ref="P121:Q121"/>
    <mergeCell ref="R121:S121"/>
    <mergeCell ref="T121:U121"/>
    <mergeCell ref="V121:X121"/>
    <mergeCell ref="AD123:AE123"/>
    <mergeCell ref="AF123:AM123"/>
    <mergeCell ref="AN123:AR123"/>
    <mergeCell ref="AS123:AU123"/>
    <mergeCell ref="AW123:BB123"/>
    <mergeCell ref="N124:O124"/>
    <mergeCell ref="P124:Q124"/>
    <mergeCell ref="R124:S124"/>
    <mergeCell ref="T124:U124"/>
    <mergeCell ref="V124:X124"/>
    <mergeCell ref="AN122:AR122"/>
    <mergeCell ref="AS122:AU122"/>
    <mergeCell ref="AW122:BB122"/>
    <mergeCell ref="N123:O123"/>
    <mergeCell ref="P123:Q123"/>
    <mergeCell ref="R123:S123"/>
    <mergeCell ref="T123:U123"/>
    <mergeCell ref="V123:X123"/>
    <mergeCell ref="Y123:AA123"/>
    <mergeCell ref="AB123:AC123"/>
    <mergeCell ref="AN125:AR125"/>
    <mergeCell ref="AS125:AU125"/>
    <mergeCell ref="AW125:BB125"/>
    <mergeCell ref="N126:O126"/>
    <mergeCell ref="P126:Q126"/>
    <mergeCell ref="R126:S126"/>
    <mergeCell ref="T126:U126"/>
    <mergeCell ref="V126:X126"/>
    <mergeCell ref="Y126:AA126"/>
    <mergeCell ref="AB126:AC126"/>
    <mergeCell ref="AW124:BB124"/>
    <mergeCell ref="N125:O125"/>
    <mergeCell ref="P125:Q125"/>
    <mergeCell ref="R125:S125"/>
    <mergeCell ref="T125:U125"/>
    <mergeCell ref="V125:X125"/>
    <mergeCell ref="Y125:AA125"/>
    <mergeCell ref="AB125:AC125"/>
    <mergeCell ref="AD125:AE125"/>
    <mergeCell ref="AF125:AM125"/>
    <mergeCell ref="Y124:AA124"/>
    <mergeCell ref="AB124:AC124"/>
    <mergeCell ref="AD124:AE124"/>
    <mergeCell ref="AF124:AM124"/>
    <mergeCell ref="AN124:AR124"/>
    <mergeCell ref="AS124:AU124"/>
    <mergeCell ref="AW127:BB127"/>
    <mergeCell ref="N128:O128"/>
    <mergeCell ref="P128:Q128"/>
    <mergeCell ref="R128:S128"/>
    <mergeCell ref="T128:U128"/>
    <mergeCell ref="V128:X128"/>
    <mergeCell ref="Y128:AA128"/>
    <mergeCell ref="AB128:AC128"/>
    <mergeCell ref="AD128:AE128"/>
    <mergeCell ref="AF128:AM128"/>
    <mergeCell ref="Y127:AA127"/>
    <mergeCell ref="AB127:AC127"/>
    <mergeCell ref="AD127:AE127"/>
    <mergeCell ref="AF127:AM127"/>
    <mergeCell ref="AN127:AR127"/>
    <mergeCell ref="AS127:AU127"/>
    <mergeCell ref="AD126:AE126"/>
    <mergeCell ref="AF126:AM126"/>
    <mergeCell ref="AN126:AR126"/>
    <mergeCell ref="AS126:AU126"/>
    <mergeCell ref="AW126:BB126"/>
    <mergeCell ref="N127:O127"/>
    <mergeCell ref="P127:Q127"/>
    <mergeCell ref="R127:S127"/>
    <mergeCell ref="T127:U127"/>
    <mergeCell ref="V127:X127"/>
    <mergeCell ref="AD129:AE129"/>
    <mergeCell ref="AF129:AM129"/>
    <mergeCell ref="AN129:AR129"/>
    <mergeCell ref="AS129:AU129"/>
    <mergeCell ref="AW129:BB129"/>
    <mergeCell ref="N130:O130"/>
    <mergeCell ref="P130:Q130"/>
    <mergeCell ref="R130:S130"/>
    <mergeCell ref="T130:U130"/>
    <mergeCell ref="V130:X130"/>
    <mergeCell ref="AN128:AR128"/>
    <mergeCell ref="AS128:AU128"/>
    <mergeCell ref="AW128:BB128"/>
    <mergeCell ref="N129:O129"/>
    <mergeCell ref="P129:Q129"/>
    <mergeCell ref="R129:S129"/>
    <mergeCell ref="T129:U129"/>
    <mergeCell ref="V129:X129"/>
    <mergeCell ref="Y129:AA129"/>
    <mergeCell ref="AB129:AC129"/>
    <mergeCell ref="AN131:AR131"/>
    <mergeCell ref="AS131:AU131"/>
    <mergeCell ref="AW131:BB131"/>
    <mergeCell ref="N132:O132"/>
    <mergeCell ref="P132:Q132"/>
    <mergeCell ref="R132:S132"/>
    <mergeCell ref="T132:U132"/>
    <mergeCell ref="V132:X132"/>
    <mergeCell ref="Y132:AA132"/>
    <mergeCell ref="AB132:AC132"/>
    <mergeCell ref="AW130:BB130"/>
    <mergeCell ref="N131:O131"/>
    <mergeCell ref="P131:Q131"/>
    <mergeCell ref="R131:S131"/>
    <mergeCell ref="T131:U131"/>
    <mergeCell ref="V131:X131"/>
    <mergeCell ref="Y131:AA131"/>
    <mergeCell ref="AB131:AC131"/>
    <mergeCell ref="AD131:AE131"/>
    <mergeCell ref="AF131:AM131"/>
    <mergeCell ref="Y130:AA130"/>
    <mergeCell ref="AB130:AC130"/>
    <mergeCell ref="AD130:AE130"/>
    <mergeCell ref="AF130:AM130"/>
    <mergeCell ref="AN130:AR130"/>
    <mergeCell ref="AS130:AU130"/>
    <mergeCell ref="AW133:BB133"/>
    <mergeCell ref="N134:O134"/>
    <mergeCell ref="P134:Q134"/>
    <mergeCell ref="R134:S134"/>
    <mergeCell ref="T134:U134"/>
    <mergeCell ref="V134:X134"/>
    <mergeCell ref="Y134:AA134"/>
    <mergeCell ref="AB134:AC134"/>
    <mergeCell ref="AD134:AE134"/>
    <mergeCell ref="AF134:AM134"/>
    <mergeCell ref="Y133:AA133"/>
    <mergeCell ref="AB133:AC133"/>
    <mergeCell ref="AD133:AE133"/>
    <mergeCell ref="AF133:AM133"/>
    <mergeCell ref="AN133:AR133"/>
    <mergeCell ref="AS133:AU133"/>
    <mergeCell ref="AD132:AE132"/>
    <mergeCell ref="AF132:AM132"/>
    <mergeCell ref="AN132:AR132"/>
    <mergeCell ref="AS132:AU132"/>
    <mergeCell ref="AW132:BB132"/>
    <mergeCell ref="N133:O133"/>
    <mergeCell ref="P133:Q133"/>
    <mergeCell ref="R133:S133"/>
    <mergeCell ref="T133:U133"/>
    <mergeCell ref="V133:X133"/>
    <mergeCell ref="AD135:AE135"/>
    <mergeCell ref="AF135:AM135"/>
    <mergeCell ref="AN135:AR135"/>
    <mergeCell ref="AS135:AU135"/>
    <mergeCell ref="AW135:BB135"/>
    <mergeCell ref="N136:O136"/>
    <mergeCell ref="P136:Q136"/>
    <mergeCell ref="R136:S136"/>
    <mergeCell ref="T136:U136"/>
    <mergeCell ref="V136:X136"/>
    <mergeCell ref="AN134:AR134"/>
    <mergeCell ref="AS134:AU134"/>
    <mergeCell ref="AW134:BB134"/>
    <mergeCell ref="N135:O135"/>
    <mergeCell ref="P135:Q135"/>
    <mergeCell ref="R135:S135"/>
    <mergeCell ref="T135:U135"/>
    <mergeCell ref="V135:X135"/>
    <mergeCell ref="Y135:AA135"/>
    <mergeCell ref="AB135:AC135"/>
    <mergeCell ref="AN137:AR137"/>
    <mergeCell ref="AS137:AU137"/>
    <mergeCell ref="AW137:BB137"/>
    <mergeCell ref="N138:O138"/>
    <mergeCell ref="P138:Q138"/>
    <mergeCell ref="R138:S138"/>
    <mergeCell ref="T138:U138"/>
    <mergeCell ref="V138:X138"/>
    <mergeCell ref="Y138:AA138"/>
    <mergeCell ref="AB138:AC138"/>
    <mergeCell ref="AW136:BB136"/>
    <mergeCell ref="N137:O137"/>
    <mergeCell ref="P137:Q137"/>
    <mergeCell ref="R137:S137"/>
    <mergeCell ref="T137:U137"/>
    <mergeCell ref="V137:X137"/>
    <mergeCell ref="Y137:AA137"/>
    <mergeCell ref="AB137:AC137"/>
    <mergeCell ref="AD137:AE137"/>
    <mergeCell ref="AF137:AM137"/>
    <mergeCell ref="Y136:AA136"/>
    <mergeCell ref="AB136:AC136"/>
    <mergeCell ref="AD136:AE136"/>
    <mergeCell ref="AF136:AM136"/>
    <mergeCell ref="AN136:AR136"/>
    <mergeCell ref="AS136:AU136"/>
    <mergeCell ref="AW139:BB139"/>
    <mergeCell ref="N140:O140"/>
    <mergeCell ref="P140:Q140"/>
    <mergeCell ref="R140:S140"/>
    <mergeCell ref="T140:U140"/>
    <mergeCell ref="V140:X140"/>
    <mergeCell ref="Y140:AA140"/>
    <mergeCell ref="AB140:AC140"/>
    <mergeCell ref="AD140:AE140"/>
    <mergeCell ref="AF140:AM140"/>
    <mergeCell ref="Y139:AA139"/>
    <mergeCell ref="AB139:AC139"/>
    <mergeCell ref="AD139:AE139"/>
    <mergeCell ref="AF139:AM139"/>
    <mergeCell ref="AN139:AR139"/>
    <mergeCell ref="AS139:AU139"/>
    <mergeCell ref="AD138:AE138"/>
    <mergeCell ref="AF138:AM138"/>
    <mergeCell ref="AN138:AR138"/>
    <mergeCell ref="AS138:AU138"/>
    <mergeCell ref="AW138:BB138"/>
    <mergeCell ref="N139:O139"/>
    <mergeCell ref="P139:Q139"/>
    <mergeCell ref="R139:S139"/>
    <mergeCell ref="T139:U139"/>
    <mergeCell ref="V139:X139"/>
    <mergeCell ref="AD141:AE141"/>
    <mergeCell ref="AF141:AM141"/>
    <mergeCell ref="AN141:AR141"/>
    <mergeCell ref="AS141:AU141"/>
    <mergeCell ref="AW141:BB141"/>
    <mergeCell ref="N142:O142"/>
    <mergeCell ref="P142:Q142"/>
    <mergeCell ref="R142:S142"/>
    <mergeCell ref="T142:U142"/>
    <mergeCell ref="V142:X142"/>
    <mergeCell ref="AN140:AR140"/>
    <mergeCell ref="AS140:AU140"/>
    <mergeCell ref="AW140:BB140"/>
    <mergeCell ref="N141:O141"/>
    <mergeCell ref="P141:Q141"/>
    <mergeCell ref="R141:S141"/>
    <mergeCell ref="T141:U141"/>
    <mergeCell ref="V141:X141"/>
    <mergeCell ref="Y141:AA141"/>
    <mergeCell ref="AB141:AC141"/>
    <mergeCell ref="AN143:AR143"/>
    <mergeCell ref="AS143:AU143"/>
    <mergeCell ref="AW143:BB143"/>
    <mergeCell ref="N144:O144"/>
    <mergeCell ref="P144:Q144"/>
    <mergeCell ref="R144:S144"/>
    <mergeCell ref="T144:U144"/>
    <mergeCell ref="V144:X144"/>
    <mergeCell ref="Y144:AA144"/>
    <mergeCell ref="AB144:AC144"/>
    <mergeCell ref="AW142:BB142"/>
    <mergeCell ref="N143:O143"/>
    <mergeCell ref="P143:Q143"/>
    <mergeCell ref="R143:S143"/>
    <mergeCell ref="T143:U143"/>
    <mergeCell ref="V143:X143"/>
    <mergeCell ref="Y143:AA143"/>
    <mergeCell ref="AB143:AC143"/>
    <mergeCell ref="AD143:AE143"/>
    <mergeCell ref="AF143:AM143"/>
    <mergeCell ref="Y142:AA142"/>
    <mergeCell ref="AB142:AC142"/>
    <mergeCell ref="AD142:AE142"/>
    <mergeCell ref="AF142:AM142"/>
    <mergeCell ref="AN142:AR142"/>
    <mergeCell ref="AS142:AU142"/>
    <mergeCell ref="AW145:BB145"/>
    <mergeCell ref="N146:O146"/>
    <mergeCell ref="P146:Q146"/>
    <mergeCell ref="R146:S146"/>
    <mergeCell ref="T146:U146"/>
    <mergeCell ref="V146:X146"/>
    <mergeCell ref="Y146:AA146"/>
    <mergeCell ref="AB146:AC146"/>
    <mergeCell ref="AD146:AE146"/>
    <mergeCell ref="AF146:AM146"/>
    <mergeCell ref="Y145:AA145"/>
    <mergeCell ref="AB145:AC145"/>
    <mergeCell ref="AD145:AE145"/>
    <mergeCell ref="AF145:AM145"/>
    <mergeCell ref="AN145:AR145"/>
    <mergeCell ref="AS145:AU145"/>
    <mergeCell ref="AD144:AE144"/>
    <mergeCell ref="AF144:AM144"/>
    <mergeCell ref="AN144:AR144"/>
    <mergeCell ref="AS144:AU144"/>
    <mergeCell ref="AW144:BB144"/>
    <mergeCell ref="N145:O145"/>
    <mergeCell ref="P145:Q145"/>
    <mergeCell ref="R145:S145"/>
    <mergeCell ref="T145:U145"/>
    <mergeCell ref="V145:X145"/>
    <mergeCell ref="AD147:AE147"/>
    <mergeCell ref="AF147:AM147"/>
    <mergeCell ref="AN147:AR147"/>
    <mergeCell ref="AS147:AU147"/>
    <mergeCell ref="AW147:BB147"/>
    <mergeCell ref="N148:O148"/>
    <mergeCell ref="P148:Q148"/>
    <mergeCell ref="R148:S148"/>
    <mergeCell ref="T148:U148"/>
    <mergeCell ref="V148:X148"/>
    <mergeCell ref="AN146:AR146"/>
    <mergeCell ref="AS146:AU146"/>
    <mergeCell ref="AW146:BB146"/>
    <mergeCell ref="N147:O147"/>
    <mergeCell ref="P147:Q147"/>
    <mergeCell ref="R147:S147"/>
    <mergeCell ref="T147:U147"/>
    <mergeCell ref="V147:X147"/>
    <mergeCell ref="Y147:AA147"/>
    <mergeCell ref="AB147:AC147"/>
    <mergeCell ref="AN149:AR149"/>
    <mergeCell ref="AS149:AU149"/>
    <mergeCell ref="AW149:BB149"/>
    <mergeCell ref="N150:O150"/>
    <mergeCell ref="P150:Q150"/>
    <mergeCell ref="R150:S150"/>
    <mergeCell ref="T150:U150"/>
    <mergeCell ref="V150:X150"/>
    <mergeCell ref="Y150:AA150"/>
    <mergeCell ref="AB150:AC150"/>
    <mergeCell ref="AW148:BB148"/>
    <mergeCell ref="N149:O149"/>
    <mergeCell ref="P149:Q149"/>
    <mergeCell ref="R149:S149"/>
    <mergeCell ref="T149:U149"/>
    <mergeCell ref="V149:X149"/>
    <mergeCell ref="Y149:AA149"/>
    <mergeCell ref="AB149:AC149"/>
    <mergeCell ref="AD149:AE149"/>
    <mergeCell ref="AF149:AM149"/>
    <mergeCell ref="Y148:AA148"/>
    <mergeCell ref="AB148:AC148"/>
    <mergeCell ref="AD148:AE148"/>
    <mergeCell ref="AF148:AM148"/>
    <mergeCell ref="AN148:AR148"/>
    <mergeCell ref="AS148:AU148"/>
    <mergeCell ref="AW151:BB151"/>
    <mergeCell ref="N152:O152"/>
    <mergeCell ref="P152:Q152"/>
    <mergeCell ref="R152:S152"/>
    <mergeCell ref="T152:U152"/>
    <mergeCell ref="V152:X152"/>
    <mergeCell ref="Y152:AA152"/>
    <mergeCell ref="AB152:AC152"/>
    <mergeCell ref="AD152:AE152"/>
    <mergeCell ref="AF152:AM152"/>
    <mergeCell ref="Y151:AA151"/>
    <mergeCell ref="AB151:AC151"/>
    <mergeCell ref="AD151:AE151"/>
    <mergeCell ref="AF151:AM151"/>
    <mergeCell ref="AN151:AR151"/>
    <mergeCell ref="AS151:AU151"/>
    <mergeCell ref="AD150:AE150"/>
    <mergeCell ref="AF150:AM150"/>
    <mergeCell ref="AN150:AR150"/>
    <mergeCell ref="AS150:AU150"/>
    <mergeCell ref="AW150:BB150"/>
    <mergeCell ref="N151:O151"/>
    <mergeCell ref="P151:Q151"/>
    <mergeCell ref="R151:S151"/>
    <mergeCell ref="T151:U151"/>
    <mergeCell ref="V151:X151"/>
    <mergeCell ref="AD153:AE153"/>
    <mergeCell ref="AF153:AM153"/>
    <mergeCell ref="AN153:AR153"/>
    <mergeCell ref="AS153:AU153"/>
    <mergeCell ref="AW153:BB153"/>
    <mergeCell ref="N154:O154"/>
    <mergeCell ref="P154:Q154"/>
    <mergeCell ref="R154:S154"/>
    <mergeCell ref="T154:U154"/>
    <mergeCell ref="V154:X154"/>
    <mergeCell ref="AN152:AR152"/>
    <mergeCell ref="AS152:AU152"/>
    <mergeCell ref="AW152:BB152"/>
    <mergeCell ref="N153:O153"/>
    <mergeCell ref="P153:Q153"/>
    <mergeCell ref="R153:S153"/>
    <mergeCell ref="T153:U153"/>
    <mergeCell ref="V153:X153"/>
    <mergeCell ref="Y153:AA153"/>
    <mergeCell ref="AB153:AC153"/>
    <mergeCell ref="AN155:AR155"/>
    <mergeCell ref="AS155:AU155"/>
    <mergeCell ref="AW155:BB155"/>
    <mergeCell ref="N156:O156"/>
    <mergeCell ref="P156:Q156"/>
    <mergeCell ref="R156:S156"/>
    <mergeCell ref="T156:U156"/>
    <mergeCell ref="V156:X156"/>
    <mergeCell ref="Y156:AA156"/>
    <mergeCell ref="AB156:AC156"/>
    <mergeCell ref="AW154:BB154"/>
    <mergeCell ref="N155:O155"/>
    <mergeCell ref="P155:Q155"/>
    <mergeCell ref="R155:S155"/>
    <mergeCell ref="T155:U155"/>
    <mergeCell ref="V155:X155"/>
    <mergeCell ref="Y155:AA155"/>
    <mergeCell ref="AB155:AC155"/>
    <mergeCell ref="AD155:AE155"/>
    <mergeCell ref="AF155:AM155"/>
    <mergeCell ref="Y154:AA154"/>
    <mergeCell ref="AB154:AC154"/>
    <mergeCell ref="AD154:AE154"/>
    <mergeCell ref="AF154:AM154"/>
    <mergeCell ref="AN154:AR154"/>
    <mergeCell ref="AS154:AU154"/>
    <mergeCell ref="AW157:BB157"/>
    <mergeCell ref="N158:O158"/>
    <mergeCell ref="P158:Q158"/>
    <mergeCell ref="R158:S158"/>
    <mergeCell ref="T158:U158"/>
    <mergeCell ref="V158:X158"/>
    <mergeCell ref="Y158:AA158"/>
    <mergeCell ref="AB158:AC158"/>
    <mergeCell ref="AD158:AE158"/>
    <mergeCell ref="AF158:AM158"/>
    <mergeCell ref="Y157:AA157"/>
    <mergeCell ref="AB157:AC157"/>
    <mergeCell ref="AD157:AE157"/>
    <mergeCell ref="AF157:AM157"/>
    <mergeCell ref="AN157:AR157"/>
    <mergeCell ref="AS157:AU157"/>
    <mergeCell ref="AD156:AE156"/>
    <mergeCell ref="AF156:AM156"/>
    <mergeCell ref="AN156:AR156"/>
    <mergeCell ref="AS156:AU156"/>
    <mergeCell ref="AW156:BB156"/>
    <mergeCell ref="N157:O157"/>
    <mergeCell ref="P157:Q157"/>
    <mergeCell ref="R157:S157"/>
    <mergeCell ref="T157:U157"/>
    <mergeCell ref="V157:X157"/>
    <mergeCell ref="AD159:AE159"/>
    <mergeCell ref="AF159:AM159"/>
    <mergeCell ref="AN159:AR159"/>
    <mergeCell ref="AS159:AU159"/>
    <mergeCell ref="AW159:BB159"/>
    <mergeCell ref="N160:O160"/>
    <mergeCell ref="P160:Q160"/>
    <mergeCell ref="R160:S160"/>
    <mergeCell ref="T160:U160"/>
    <mergeCell ref="V160:X160"/>
    <mergeCell ref="AN158:AR158"/>
    <mergeCell ref="AS158:AU158"/>
    <mergeCell ref="AW158:BB158"/>
    <mergeCell ref="N159:O159"/>
    <mergeCell ref="P159:Q159"/>
    <mergeCell ref="R159:S159"/>
    <mergeCell ref="T159:U159"/>
    <mergeCell ref="V159:X159"/>
    <mergeCell ref="Y159:AA159"/>
    <mergeCell ref="AB159:AC159"/>
    <mergeCell ref="AN161:AR161"/>
    <mergeCell ref="AS161:AU161"/>
    <mergeCell ref="AW161:BB161"/>
    <mergeCell ref="N162:O162"/>
    <mergeCell ref="P162:Q162"/>
    <mergeCell ref="R162:S162"/>
    <mergeCell ref="T162:U162"/>
    <mergeCell ref="V162:X162"/>
    <mergeCell ref="Y162:AA162"/>
    <mergeCell ref="AB162:AC162"/>
    <mergeCell ref="AW160:BB160"/>
    <mergeCell ref="N161:O161"/>
    <mergeCell ref="P161:Q161"/>
    <mergeCell ref="R161:S161"/>
    <mergeCell ref="T161:U161"/>
    <mergeCell ref="V161:X161"/>
    <mergeCell ref="Y161:AA161"/>
    <mergeCell ref="AB161:AC161"/>
    <mergeCell ref="AD161:AE161"/>
    <mergeCell ref="AF161:AM161"/>
    <mergeCell ref="Y160:AA160"/>
    <mergeCell ref="AB160:AC160"/>
    <mergeCell ref="AD160:AE160"/>
    <mergeCell ref="AF160:AM160"/>
    <mergeCell ref="AN160:AR160"/>
    <mergeCell ref="AS160:AU160"/>
    <mergeCell ref="AW163:BB163"/>
    <mergeCell ref="N164:O164"/>
    <mergeCell ref="P164:Q164"/>
    <mergeCell ref="R164:S164"/>
    <mergeCell ref="T164:U164"/>
    <mergeCell ref="V164:X164"/>
    <mergeCell ref="Y164:AA164"/>
    <mergeCell ref="AB164:AC164"/>
    <mergeCell ref="AD164:AE164"/>
    <mergeCell ref="AF164:AM164"/>
    <mergeCell ref="Y163:AA163"/>
    <mergeCell ref="AB163:AC163"/>
    <mergeCell ref="AD163:AE163"/>
    <mergeCell ref="AF163:AM163"/>
    <mergeCell ref="AN163:AR163"/>
    <mergeCell ref="AS163:AU163"/>
    <mergeCell ref="AD162:AE162"/>
    <mergeCell ref="AF162:AM162"/>
    <mergeCell ref="AN162:AR162"/>
    <mergeCell ref="AS162:AU162"/>
    <mergeCell ref="AW162:BB162"/>
    <mergeCell ref="N163:O163"/>
    <mergeCell ref="P163:Q163"/>
    <mergeCell ref="R163:S163"/>
    <mergeCell ref="T163:U163"/>
    <mergeCell ref="V163:X163"/>
    <mergeCell ref="AD165:AE165"/>
    <mergeCell ref="AF165:AM165"/>
    <mergeCell ref="AN165:AR165"/>
    <mergeCell ref="AS165:AU165"/>
    <mergeCell ref="AW165:BB165"/>
    <mergeCell ref="N166:O166"/>
    <mergeCell ref="P166:Q166"/>
    <mergeCell ref="R166:S166"/>
    <mergeCell ref="T166:U166"/>
    <mergeCell ref="V166:X166"/>
    <mergeCell ref="AN164:AR164"/>
    <mergeCell ref="AS164:AU164"/>
    <mergeCell ref="AW164:BB164"/>
    <mergeCell ref="N165:O165"/>
    <mergeCell ref="P165:Q165"/>
    <mergeCell ref="R165:S165"/>
    <mergeCell ref="T165:U165"/>
    <mergeCell ref="V165:X165"/>
    <mergeCell ref="Y165:AA165"/>
    <mergeCell ref="AB165:AC165"/>
    <mergeCell ref="AN167:AR167"/>
    <mergeCell ref="AS167:AU167"/>
    <mergeCell ref="AW167:BB167"/>
    <mergeCell ref="N168:O168"/>
    <mergeCell ref="P168:Q168"/>
    <mergeCell ref="R168:S168"/>
    <mergeCell ref="T168:U168"/>
    <mergeCell ref="V168:X168"/>
    <mergeCell ref="Y168:AA168"/>
    <mergeCell ref="AB168:AC168"/>
    <mergeCell ref="AW166:BB166"/>
    <mergeCell ref="N167:O167"/>
    <mergeCell ref="P167:Q167"/>
    <mergeCell ref="R167:S167"/>
    <mergeCell ref="T167:U167"/>
    <mergeCell ref="V167:X167"/>
    <mergeCell ref="Y167:AA167"/>
    <mergeCell ref="AB167:AC167"/>
    <mergeCell ref="AD167:AE167"/>
    <mergeCell ref="AF167:AM167"/>
    <mergeCell ref="Y166:AA166"/>
    <mergeCell ref="AB166:AC166"/>
    <mergeCell ref="AD166:AE166"/>
    <mergeCell ref="AF166:AM166"/>
    <mergeCell ref="AN166:AR166"/>
    <mergeCell ref="AS166:AU166"/>
    <mergeCell ref="AW169:BB169"/>
    <mergeCell ref="N170:O170"/>
    <mergeCell ref="P170:Q170"/>
    <mergeCell ref="R170:S170"/>
    <mergeCell ref="T170:U170"/>
    <mergeCell ref="V170:X170"/>
    <mergeCell ref="Y170:AA170"/>
    <mergeCell ref="AB170:AC170"/>
    <mergeCell ref="AD170:AE170"/>
    <mergeCell ref="AF170:AM170"/>
    <mergeCell ref="Y169:AA169"/>
    <mergeCell ref="AB169:AC169"/>
    <mergeCell ref="AD169:AE169"/>
    <mergeCell ref="AF169:AM169"/>
    <mergeCell ref="AN169:AR169"/>
    <mergeCell ref="AS169:AU169"/>
    <mergeCell ref="AD168:AE168"/>
    <mergeCell ref="AF168:AM168"/>
    <mergeCell ref="AN168:AR168"/>
    <mergeCell ref="AS168:AU168"/>
    <mergeCell ref="AW168:BB168"/>
    <mergeCell ref="N169:O169"/>
    <mergeCell ref="P169:Q169"/>
    <mergeCell ref="R169:S169"/>
    <mergeCell ref="T169:U169"/>
    <mergeCell ref="V169:X169"/>
    <mergeCell ref="AD171:AE171"/>
    <mergeCell ref="AF171:AM171"/>
    <mergeCell ref="AN171:AR171"/>
    <mergeCell ref="AS171:AU171"/>
    <mergeCell ref="AW171:BB171"/>
    <mergeCell ref="N172:O172"/>
    <mergeCell ref="P172:Q172"/>
    <mergeCell ref="R172:S172"/>
    <mergeCell ref="T172:U172"/>
    <mergeCell ref="V172:X172"/>
    <mergeCell ref="AN170:AR170"/>
    <mergeCell ref="AS170:AU170"/>
    <mergeCell ref="AW170:BB170"/>
    <mergeCell ref="N171:O171"/>
    <mergeCell ref="P171:Q171"/>
    <mergeCell ref="R171:S171"/>
    <mergeCell ref="T171:U171"/>
    <mergeCell ref="V171:X171"/>
    <mergeCell ref="Y171:AA171"/>
    <mergeCell ref="AB171:AC171"/>
    <mergeCell ref="AN173:AR173"/>
    <mergeCell ref="AS173:AU173"/>
    <mergeCell ref="AW173:BB173"/>
    <mergeCell ref="N174:O174"/>
    <mergeCell ref="P174:Q174"/>
    <mergeCell ref="R174:S174"/>
    <mergeCell ref="T174:U174"/>
    <mergeCell ref="V174:X174"/>
    <mergeCell ref="Y174:AA174"/>
    <mergeCell ref="AB174:AC174"/>
    <mergeCell ref="AW172:BB172"/>
    <mergeCell ref="N173:O173"/>
    <mergeCell ref="P173:Q173"/>
    <mergeCell ref="R173:S173"/>
    <mergeCell ref="T173:U173"/>
    <mergeCell ref="V173:X173"/>
    <mergeCell ref="Y173:AA173"/>
    <mergeCell ref="AB173:AC173"/>
    <mergeCell ref="AD173:AE173"/>
    <mergeCell ref="AF173:AM173"/>
    <mergeCell ref="Y172:AA172"/>
    <mergeCell ref="AB172:AC172"/>
    <mergeCell ref="AD172:AE172"/>
    <mergeCell ref="AF172:AM172"/>
    <mergeCell ref="AN172:AR172"/>
    <mergeCell ref="AS172:AU172"/>
    <mergeCell ref="AW175:BB175"/>
    <mergeCell ref="N176:O176"/>
    <mergeCell ref="P176:Q176"/>
    <mergeCell ref="R176:S176"/>
    <mergeCell ref="T176:U176"/>
    <mergeCell ref="V176:X176"/>
    <mergeCell ref="Y176:AA176"/>
    <mergeCell ref="AB176:AC176"/>
    <mergeCell ref="AD176:AE176"/>
    <mergeCell ref="AF176:AM176"/>
    <mergeCell ref="Y175:AA175"/>
    <mergeCell ref="AB175:AC175"/>
    <mergeCell ref="AD175:AE175"/>
    <mergeCell ref="AF175:AM175"/>
    <mergeCell ref="AN175:AR175"/>
    <mergeCell ref="AS175:AU175"/>
    <mergeCell ref="AD174:AE174"/>
    <mergeCell ref="AF174:AM174"/>
    <mergeCell ref="AN174:AR174"/>
    <mergeCell ref="AS174:AU174"/>
    <mergeCell ref="AW174:BB174"/>
    <mergeCell ref="N175:O175"/>
    <mergeCell ref="P175:Q175"/>
    <mergeCell ref="R175:S175"/>
    <mergeCell ref="T175:U175"/>
    <mergeCell ref="V175:X175"/>
    <mergeCell ref="AD177:AE177"/>
    <mergeCell ref="AF177:AM177"/>
    <mergeCell ref="AN177:AR177"/>
    <mergeCell ref="AS177:AU177"/>
    <mergeCell ref="AW177:BB177"/>
    <mergeCell ref="N178:O178"/>
    <mergeCell ref="P178:Q178"/>
    <mergeCell ref="R178:S178"/>
    <mergeCell ref="T178:U178"/>
    <mergeCell ref="V178:X178"/>
    <mergeCell ref="AN176:AR176"/>
    <mergeCell ref="AS176:AU176"/>
    <mergeCell ref="AW176:BB176"/>
    <mergeCell ref="N177:O177"/>
    <mergeCell ref="P177:Q177"/>
    <mergeCell ref="R177:S177"/>
    <mergeCell ref="T177:U177"/>
    <mergeCell ref="V177:X177"/>
    <mergeCell ref="Y177:AA177"/>
    <mergeCell ref="AB177:AC177"/>
    <mergeCell ref="AN179:AR179"/>
    <mergeCell ref="AS179:AU179"/>
    <mergeCell ref="AW179:BB179"/>
    <mergeCell ref="N180:O180"/>
    <mergeCell ref="P180:Q180"/>
    <mergeCell ref="R180:S180"/>
    <mergeCell ref="T180:U180"/>
    <mergeCell ref="V180:X180"/>
    <mergeCell ref="Y180:AA180"/>
    <mergeCell ref="AB180:AC180"/>
    <mergeCell ref="AW178:BB178"/>
    <mergeCell ref="N179:O179"/>
    <mergeCell ref="P179:Q179"/>
    <mergeCell ref="R179:S179"/>
    <mergeCell ref="T179:U179"/>
    <mergeCell ref="V179:X179"/>
    <mergeCell ref="Y179:AA179"/>
    <mergeCell ref="AB179:AC179"/>
    <mergeCell ref="AD179:AE179"/>
    <mergeCell ref="AF179:AM179"/>
    <mergeCell ref="Y178:AA178"/>
    <mergeCell ref="AB178:AC178"/>
    <mergeCell ref="AD178:AE178"/>
    <mergeCell ref="AF178:AM178"/>
    <mergeCell ref="AN178:AR178"/>
    <mergeCell ref="AS178:AU178"/>
    <mergeCell ref="AW181:BB181"/>
    <mergeCell ref="N182:O182"/>
    <mergeCell ref="P182:Q182"/>
    <mergeCell ref="R182:S182"/>
    <mergeCell ref="T182:U182"/>
    <mergeCell ref="V182:X182"/>
    <mergeCell ref="Y182:AA182"/>
    <mergeCell ref="AB182:AC182"/>
    <mergeCell ref="AD182:AE182"/>
    <mergeCell ref="AF182:AM182"/>
    <mergeCell ref="Y181:AA181"/>
    <mergeCell ref="AB181:AC181"/>
    <mergeCell ref="AD181:AE181"/>
    <mergeCell ref="AF181:AM181"/>
    <mergeCell ref="AN181:AR181"/>
    <mergeCell ref="AS181:AU181"/>
    <mergeCell ref="AD180:AE180"/>
    <mergeCell ref="AF180:AM180"/>
    <mergeCell ref="AN180:AR180"/>
    <mergeCell ref="AS180:AU180"/>
    <mergeCell ref="AW180:BB180"/>
    <mergeCell ref="N181:O181"/>
    <mergeCell ref="P181:Q181"/>
    <mergeCell ref="R181:S181"/>
    <mergeCell ref="T181:U181"/>
    <mergeCell ref="V181:X181"/>
    <mergeCell ref="AD183:AE183"/>
    <mergeCell ref="AF183:AM183"/>
    <mergeCell ref="AN183:AR183"/>
    <mergeCell ref="AS183:AU183"/>
    <mergeCell ref="AW183:BB183"/>
    <mergeCell ref="N184:O184"/>
    <mergeCell ref="P184:Q184"/>
    <mergeCell ref="R184:S184"/>
    <mergeCell ref="T184:U184"/>
    <mergeCell ref="V184:X184"/>
    <mergeCell ref="AN182:AR182"/>
    <mergeCell ref="AS182:AU182"/>
    <mergeCell ref="AW182:BB182"/>
    <mergeCell ref="N183:O183"/>
    <mergeCell ref="P183:Q183"/>
    <mergeCell ref="R183:S183"/>
    <mergeCell ref="T183:U183"/>
    <mergeCell ref="V183:X183"/>
    <mergeCell ref="Y183:AA183"/>
    <mergeCell ref="AB183:AC183"/>
    <mergeCell ref="AN185:AR185"/>
    <mergeCell ref="AS185:AU185"/>
    <mergeCell ref="AW185:BB185"/>
    <mergeCell ref="N186:O186"/>
    <mergeCell ref="P186:Q186"/>
    <mergeCell ref="R186:S186"/>
    <mergeCell ref="T186:U186"/>
    <mergeCell ref="V186:X186"/>
    <mergeCell ref="Y186:AA186"/>
    <mergeCell ref="AB186:AC186"/>
    <mergeCell ref="AW184:BB184"/>
    <mergeCell ref="N185:O185"/>
    <mergeCell ref="P185:Q185"/>
    <mergeCell ref="R185:S185"/>
    <mergeCell ref="T185:U185"/>
    <mergeCell ref="V185:X185"/>
    <mergeCell ref="Y185:AA185"/>
    <mergeCell ref="AB185:AC185"/>
    <mergeCell ref="AD185:AE185"/>
    <mergeCell ref="AF185:AM185"/>
    <mergeCell ref="Y184:AA184"/>
    <mergeCell ref="AB184:AC184"/>
    <mergeCell ref="AD184:AE184"/>
    <mergeCell ref="AF184:AM184"/>
    <mergeCell ref="AN184:AR184"/>
    <mergeCell ref="AS184:AU184"/>
    <mergeCell ref="AW187:BB187"/>
    <mergeCell ref="N188:O188"/>
    <mergeCell ref="P188:Q188"/>
    <mergeCell ref="R188:S188"/>
    <mergeCell ref="T188:U188"/>
    <mergeCell ref="V188:X188"/>
    <mergeCell ref="Y188:AA188"/>
    <mergeCell ref="AB188:AC188"/>
    <mergeCell ref="AD188:AE188"/>
    <mergeCell ref="AF188:AM188"/>
    <mergeCell ref="Y187:AA187"/>
    <mergeCell ref="AB187:AC187"/>
    <mergeCell ref="AD187:AE187"/>
    <mergeCell ref="AF187:AM187"/>
    <mergeCell ref="AN187:AR187"/>
    <mergeCell ref="AS187:AU187"/>
    <mergeCell ref="AD186:AE186"/>
    <mergeCell ref="AF186:AM186"/>
    <mergeCell ref="AN186:AR186"/>
    <mergeCell ref="AS186:AU186"/>
    <mergeCell ref="AW186:BB186"/>
    <mergeCell ref="N187:O187"/>
    <mergeCell ref="P187:Q187"/>
    <mergeCell ref="R187:S187"/>
    <mergeCell ref="T187:U187"/>
    <mergeCell ref="V187:X187"/>
    <mergeCell ref="AD189:AE189"/>
    <mergeCell ref="AF189:AM189"/>
    <mergeCell ref="AN189:AR189"/>
    <mergeCell ref="AS189:AU189"/>
    <mergeCell ref="AW189:BB189"/>
    <mergeCell ref="N190:O190"/>
    <mergeCell ref="P190:Q190"/>
    <mergeCell ref="R190:S190"/>
    <mergeCell ref="T190:U190"/>
    <mergeCell ref="V190:X190"/>
    <mergeCell ref="AN188:AR188"/>
    <mergeCell ref="AS188:AU188"/>
    <mergeCell ref="AW188:BB188"/>
    <mergeCell ref="N189:O189"/>
    <mergeCell ref="P189:Q189"/>
    <mergeCell ref="R189:S189"/>
    <mergeCell ref="T189:U189"/>
    <mergeCell ref="V189:X189"/>
    <mergeCell ref="Y189:AA189"/>
    <mergeCell ref="AB189:AC189"/>
    <mergeCell ref="AN191:AR191"/>
    <mergeCell ref="AS191:AU191"/>
    <mergeCell ref="AW191:BB191"/>
    <mergeCell ref="N192:O192"/>
    <mergeCell ref="P192:Q192"/>
    <mergeCell ref="R192:S192"/>
    <mergeCell ref="T192:U192"/>
    <mergeCell ref="V192:X192"/>
    <mergeCell ref="Y192:AA192"/>
    <mergeCell ref="AB192:AC192"/>
    <mergeCell ref="AW190:BB190"/>
    <mergeCell ref="N191:O191"/>
    <mergeCell ref="P191:Q191"/>
    <mergeCell ref="R191:S191"/>
    <mergeCell ref="T191:U191"/>
    <mergeCell ref="V191:X191"/>
    <mergeCell ref="Y191:AA191"/>
    <mergeCell ref="AB191:AC191"/>
    <mergeCell ref="AD191:AE191"/>
    <mergeCell ref="AF191:AM191"/>
    <mergeCell ref="Y190:AA190"/>
    <mergeCell ref="AB190:AC190"/>
    <mergeCell ref="AD190:AE190"/>
    <mergeCell ref="AF190:AM190"/>
    <mergeCell ref="AN190:AR190"/>
    <mergeCell ref="AS190:AU190"/>
    <mergeCell ref="AW193:BB193"/>
    <mergeCell ref="N194:O194"/>
    <mergeCell ref="P194:Q194"/>
    <mergeCell ref="R194:S194"/>
    <mergeCell ref="T194:U194"/>
    <mergeCell ref="V194:X194"/>
    <mergeCell ref="Y194:AA194"/>
    <mergeCell ref="AB194:AC194"/>
    <mergeCell ref="AD194:AE194"/>
    <mergeCell ref="AF194:AM194"/>
    <mergeCell ref="Y193:AA193"/>
    <mergeCell ref="AB193:AC193"/>
    <mergeCell ref="AD193:AE193"/>
    <mergeCell ref="AF193:AM193"/>
    <mergeCell ref="AN193:AR193"/>
    <mergeCell ref="AS193:AU193"/>
    <mergeCell ref="AD192:AE192"/>
    <mergeCell ref="AF192:AM192"/>
    <mergeCell ref="AN192:AR192"/>
    <mergeCell ref="AS192:AU192"/>
    <mergeCell ref="AW192:BB192"/>
    <mergeCell ref="N193:O193"/>
    <mergeCell ref="P193:Q193"/>
    <mergeCell ref="R193:S193"/>
    <mergeCell ref="T193:U193"/>
    <mergeCell ref="V193:X193"/>
    <mergeCell ref="AD195:AE195"/>
    <mergeCell ref="AF195:AM195"/>
    <mergeCell ref="AN195:AR195"/>
    <mergeCell ref="AS195:AU195"/>
    <mergeCell ref="AW195:BB195"/>
    <mergeCell ref="N196:O196"/>
    <mergeCell ref="P196:Q196"/>
    <mergeCell ref="R196:S196"/>
    <mergeCell ref="T196:U196"/>
    <mergeCell ref="V196:X196"/>
    <mergeCell ref="AN194:AR194"/>
    <mergeCell ref="AS194:AU194"/>
    <mergeCell ref="AW194:BB194"/>
    <mergeCell ref="N195:O195"/>
    <mergeCell ref="P195:Q195"/>
    <mergeCell ref="R195:S195"/>
    <mergeCell ref="T195:U195"/>
    <mergeCell ref="V195:X195"/>
    <mergeCell ref="Y195:AA195"/>
    <mergeCell ref="AB195:AC195"/>
    <mergeCell ref="AN197:AR197"/>
    <mergeCell ref="AS197:AU197"/>
    <mergeCell ref="AW197:BB197"/>
    <mergeCell ref="N198:O198"/>
    <mergeCell ref="P198:Q198"/>
    <mergeCell ref="R198:S198"/>
    <mergeCell ref="T198:U198"/>
    <mergeCell ref="V198:X198"/>
    <mergeCell ref="Y198:AA198"/>
    <mergeCell ref="AB198:AC198"/>
    <mergeCell ref="AW196:BB196"/>
    <mergeCell ref="N197:O197"/>
    <mergeCell ref="P197:Q197"/>
    <mergeCell ref="R197:S197"/>
    <mergeCell ref="T197:U197"/>
    <mergeCell ref="V197:X197"/>
    <mergeCell ref="Y197:AA197"/>
    <mergeCell ref="AB197:AC197"/>
    <mergeCell ref="AD197:AE197"/>
    <mergeCell ref="AF197:AM197"/>
    <mergeCell ref="Y196:AA196"/>
    <mergeCell ref="AB196:AC196"/>
    <mergeCell ref="AD196:AE196"/>
    <mergeCell ref="AF196:AM196"/>
    <mergeCell ref="AN196:AR196"/>
    <mergeCell ref="AS196:AU196"/>
    <mergeCell ref="AW199:BB199"/>
    <mergeCell ref="N200:O200"/>
    <mergeCell ref="P200:Q200"/>
    <mergeCell ref="R200:S200"/>
    <mergeCell ref="T200:U200"/>
    <mergeCell ref="V200:X200"/>
    <mergeCell ref="Y200:AA200"/>
    <mergeCell ref="AB200:AC200"/>
    <mergeCell ref="AD200:AE200"/>
    <mergeCell ref="AF200:AM200"/>
    <mergeCell ref="Y199:AA199"/>
    <mergeCell ref="AB199:AC199"/>
    <mergeCell ref="AD199:AE199"/>
    <mergeCell ref="AF199:AM199"/>
    <mergeCell ref="AN199:AR199"/>
    <mergeCell ref="AS199:AU199"/>
    <mergeCell ref="AD198:AE198"/>
    <mergeCell ref="AF198:AM198"/>
    <mergeCell ref="AN198:AR198"/>
    <mergeCell ref="AS198:AU198"/>
    <mergeCell ref="AW198:BB198"/>
    <mergeCell ref="N199:O199"/>
    <mergeCell ref="P199:Q199"/>
    <mergeCell ref="R199:S199"/>
    <mergeCell ref="T199:U199"/>
    <mergeCell ref="V199:X199"/>
    <mergeCell ref="AD201:AE201"/>
    <mergeCell ref="AF201:AM201"/>
    <mergeCell ref="AN201:AR201"/>
    <mergeCell ref="AS201:AU201"/>
    <mergeCell ref="AW201:BB201"/>
    <mergeCell ref="N202:O202"/>
    <mergeCell ref="P202:Q202"/>
    <mergeCell ref="R202:S202"/>
    <mergeCell ref="T202:U202"/>
    <mergeCell ref="V202:X202"/>
    <mergeCell ref="AN200:AR200"/>
    <mergeCell ref="AS200:AU200"/>
    <mergeCell ref="AW200:BB200"/>
    <mergeCell ref="N201:O201"/>
    <mergeCell ref="P201:Q201"/>
    <mergeCell ref="R201:S201"/>
    <mergeCell ref="T201:U201"/>
    <mergeCell ref="V201:X201"/>
    <mergeCell ref="Y201:AA201"/>
    <mergeCell ref="AB201:AC201"/>
    <mergeCell ref="AN203:AR203"/>
    <mergeCell ref="AS203:AU203"/>
    <mergeCell ref="AW203:BB203"/>
    <mergeCell ref="N204:O204"/>
    <mergeCell ref="P204:Q204"/>
    <mergeCell ref="R204:S204"/>
    <mergeCell ref="T204:U204"/>
    <mergeCell ref="V204:X204"/>
    <mergeCell ref="Y204:AA204"/>
    <mergeCell ref="AB204:AC204"/>
    <mergeCell ref="AW202:BB202"/>
    <mergeCell ref="N203:O203"/>
    <mergeCell ref="P203:Q203"/>
    <mergeCell ref="R203:S203"/>
    <mergeCell ref="T203:U203"/>
    <mergeCell ref="V203:X203"/>
    <mergeCell ref="Y203:AA203"/>
    <mergeCell ref="AB203:AC203"/>
    <mergeCell ref="AD203:AE203"/>
    <mergeCell ref="AF203:AM203"/>
    <mergeCell ref="Y202:AA202"/>
    <mergeCell ref="AB202:AC202"/>
    <mergeCell ref="AD202:AE202"/>
    <mergeCell ref="AF202:AM202"/>
    <mergeCell ref="AN202:AR202"/>
    <mergeCell ref="AS202:AU202"/>
    <mergeCell ref="AW205:BB205"/>
    <mergeCell ref="N206:O206"/>
    <mergeCell ref="P206:Q206"/>
    <mergeCell ref="R206:S206"/>
    <mergeCell ref="T206:U206"/>
    <mergeCell ref="V206:X206"/>
    <mergeCell ref="Y206:AA206"/>
    <mergeCell ref="AB206:AC206"/>
    <mergeCell ref="AD206:AE206"/>
    <mergeCell ref="AF206:AM206"/>
    <mergeCell ref="Y205:AA205"/>
    <mergeCell ref="AB205:AC205"/>
    <mergeCell ref="AD205:AE205"/>
    <mergeCell ref="AF205:AM205"/>
    <mergeCell ref="AN205:AR205"/>
    <mergeCell ref="AS205:AU205"/>
    <mergeCell ref="AD204:AE204"/>
    <mergeCell ref="AF204:AM204"/>
    <mergeCell ref="AN204:AR204"/>
    <mergeCell ref="AS204:AU204"/>
    <mergeCell ref="AW204:BB204"/>
    <mergeCell ref="N205:O205"/>
    <mergeCell ref="P205:Q205"/>
    <mergeCell ref="R205:S205"/>
    <mergeCell ref="T205:U205"/>
    <mergeCell ref="V205:X205"/>
    <mergeCell ref="AD207:AE207"/>
    <mergeCell ref="AF207:AM207"/>
    <mergeCell ref="AN207:AR207"/>
    <mergeCell ref="AS207:AU207"/>
    <mergeCell ref="AW207:BB207"/>
    <mergeCell ref="N208:O208"/>
    <mergeCell ref="P208:Q208"/>
    <mergeCell ref="R208:S208"/>
    <mergeCell ref="T208:U208"/>
    <mergeCell ref="V208:X208"/>
    <mergeCell ref="AN206:AR206"/>
    <mergeCell ref="AS206:AU206"/>
    <mergeCell ref="AW206:BB206"/>
    <mergeCell ref="N207:O207"/>
    <mergeCell ref="P207:Q207"/>
    <mergeCell ref="R207:S207"/>
    <mergeCell ref="T207:U207"/>
    <mergeCell ref="V207:X207"/>
    <mergeCell ref="Y207:AA207"/>
    <mergeCell ref="AB207:AC207"/>
    <mergeCell ref="AN209:AR209"/>
    <mergeCell ref="AS209:AU209"/>
    <mergeCell ref="AW209:BB209"/>
    <mergeCell ref="N210:O210"/>
    <mergeCell ref="P210:Q210"/>
    <mergeCell ref="R210:S210"/>
    <mergeCell ref="T210:U210"/>
    <mergeCell ref="V210:X210"/>
    <mergeCell ref="Y210:AA210"/>
    <mergeCell ref="AB210:AC210"/>
    <mergeCell ref="AW208:BB208"/>
    <mergeCell ref="N209:O209"/>
    <mergeCell ref="P209:Q209"/>
    <mergeCell ref="R209:S209"/>
    <mergeCell ref="T209:U209"/>
    <mergeCell ref="V209:X209"/>
    <mergeCell ref="Y209:AA209"/>
    <mergeCell ref="AB209:AC209"/>
    <mergeCell ref="AD209:AE209"/>
    <mergeCell ref="AF209:AM209"/>
    <mergeCell ref="Y208:AA208"/>
    <mergeCell ref="AB208:AC208"/>
    <mergeCell ref="AD208:AE208"/>
    <mergeCell ref="AF208:AM208"/>
    <mergeCell ref="AN208:AR208"/>
    <mergeCell ref="AS208:AU208"/>
    <mergeCell ref="AW211:BB211"/>
    <mergeCell ref="N212:O212"/>
    <mergeCell ref="P212:Q212"/>
    <mergeCell ref="R212:S212"/>
    <mergeCell ref="T212:U212"/>
    <mergeCell ref="V212:X212"/>
    <mergeCell ref="Y212:AA212"/>
    <mergeCell ref="AB212:AC212"/>
    <mergeCell ref="AD212:AE212"/>
    <mergeCell ref="AF212:AM212"/>
    <mergeCell ref="Y211:AA211"/>
    <mergeCell ref="AB211:AC211"/>
    <mergeCell ref="AD211:AE211"/>
    <mergeCell ref="AF211:AM211"/>
    <mergeCell ref="AN211:AR211"/>
    <mergeCell ref="AS211:AU211"/>
    <mergeCell ref="AD210:AE210"/>
    <mergeCell ref="AF210:AM210"/>
    <mergeCell ref="AN210:AR210"/>
    <mergeCell ref="AS210:AU210"/>
    <mergeCell ref="AW210:BB210"/>
    <mergeCell ref="N211:O211"/>
    <mergeCell ref="P211:Q211"/>
    <mergeCell ref="R211:S211"/>
    <mergeCell ref="T211:U211"/>
    <mergeCell ref="V211:X211"/>
    <mergeCell ref="AD213:AE213"/>
    <mergeCell ref="AF213:AM213"/>
    <mergeCell ref="AN213:AR213"/>
    <mergeCell ref="AS213:AU213"/>
    <mergeCell ref="AW213:BB213"/>
    <mergeCell ref="N214:O214"/>
    <mergeCell ref="P214:Q214"/>
    <mergeCell ref="R214:S214"/>
    <mergeCell ref="T214:U214"/>
    <mergeCell ref="V214:X214"/>
    <mergeCell ref="AN212:AR212"/>
    <mergeCell ref="AS212:AU212"/>
    <mergeCell ref="AW212:BB212"/>
    <mergeCell ref="N213:O213"/>
    <mergeCell ref="P213:Q213"/>
    <mergeCell ref="R213:S213"/>
    <mergeCell ref="T213:U213"/>
    <mergeCell ref="V213:X213"/>
    <mergeCell ref="Y213:AA213"/>
    <mergeCell ref="AB213:AC213"/>
    <mergeCell ref="AN215:AR215"/>
    <mergeCell ref="AS215:AU215"/>
    <mergeCell ref="AW215:BB215"/>
    <mergeCell ref="N216:O216"/>
    <mergeCell ref="P216:Q216"/>
    <mergeCell ref="R216:S216"/>
    <mergeCell ref="T216:U216"/>
    <mergeCell ref="V216:X216"/>
    <mergeCell ref="Y216:AA216"/>
    <mergeCell ref="AB216:AC216"/>
    <mergeCell ref="AW214:BB214"/>
    <mergeCell ref="N215:O215"/>
    <mergeCell ref="P215:Q215"/>
    <mergeCell ref="R215:S215"/>
    <mergeCell ref="T215:U215"/>
    <mergeCell ref="V215:X215"/>
    <mergeCell ref="Y215:AA215"/>
    <mergeCell ref="AB215:AC215"/>
    <mergeCell ref="AD215:AE215"/>
    <mergeCell ref="AF215:AM215"/>
    <mergeCell ref="Y214:AA214"/>
    <mergeCell ref="AB214:AC214"/>
    <mergeCell ref="AD214:AE214"/>
    <mergeCell ref="AF214:AM214"/>
    <mergeCell ref="AN214:AR214"/>
    <mergeCell ref="AS214:AU214"/>
    <mergeCell ref="AW217:BB217"/>
    <mergeCell ref="N218:O218"/>
    <mergeCell ref="P218:Q218"/>
    <mergeCell ref="R218:S218"/>
    <mergeCell ref="T218:U218"/>
    <mergeCell ref="V218:X218"/>
    <mergeCell ref="Y218:AA218"/>
    <mergeCell ref="AB218:AC218"/>
    <mergeCell ref="AD218:AE218"/>
    <mergeCell ref="AF218:AM218"/>
    <mergeCell ref="Y217:AA217"/>
    <mergeCell ref="AB217:AC217"/>
    <mergeCell ref="AD217:AE217"/>
    <mergeCell ref="AF217:AM217"/>
    <mergeCell ref="AN217:AR217"/>
    <mergeCell ref="AS217:AU217"/>
    <mergeCell ref="AD216:AE216"/>
    <mergeCell ref="AF216:AM216"/>
    <mergeCell ref="AN216:AR216"/>
    <mergeCell ref="AS216:AU216"/>
    <mergeCell ref="AW216:BB216"/>
    <mergeCell ref="N217:O217"/>
    <mergeCell ref="P217:Q217"/>
    <mergeCell ref="R217:S217"/>
    <mergeCell ref="T217:U217"/>
    <mergeCell ref="V217:X217"/>
    <mergeCell ref="AD219:AE219"/>
    <mergeCell ref="AF219:AM219"/>
    <mergeCell ref="AN219:AR219"/>
    <mergeCell ref="AS219:AU219"/>
    <mergeCell ref="AW219:BB219"/>
    <mergeCell ref="N220:O220"/>
    <mergeCell ref="P220:Q220"/>
    <mergeCell ref="R220:S220"/>
    <mergeCell ref="T220:U220"/>
    <mergeCell ref="V220:X220"/>
    <mergeCell ref="AN218:AR218"/>
    <mergeCell ref="AS218:AU218"/>
    <mergeCell ref="AW218:BB218"/>
    <mergeCell ref="N219:O219"/>
    <mergeCell ref="P219:Q219"/>
    <mergeCell ref="R219:S219"/>
    <mergeCell ref="T219:U219"/>
    <mergeCell ref="V219:X219"/>
    <mergeCell ref="Y219:AA219"/>
    <mergeCell ref="AB219:AC219"/>
    <mergeCell ref="AN221:AR221"/>
    <mergeCell ref="AS221:AU221"/>
    <mergeCell ref="AW221:BB221"/>
    <mergeCell ref="N222:O222"/>
    <mergeCell ref="P222:Q222"/>
    <mergeCell ref="R222:S222"/>
    <mergeCell ref="T222:U222"/>
    <mergeCell ref="V222:X222"/>
    <mergeCell ref="Y222:AA222"/>
    <mergeCell ref="AB222:AC222"/>
    <mergeCell ref="AW220:BB220"/>
    <mergeCell ref="N221:O221"/>
    <mergeCell ref="P221:Q221"/>
    <mergeCell ref="R221:S221"/>
    <mergeCell ref="T221:U221"/>
    <mergeCell ref="V221:X221"/>
    <mergeCell ref="Y221:AA221"/>
    <mergeCell ref="AB221:AC221"/>
    <mergeCell ref="AD221:AE221"/>
    <mergeCell ref="AF221:AM221"/>
    <mergeCell ref="Y220:AA220"/>
    <mergeCell ref="AB220:AC220"/>
    <mergeCell ref="AD220:AE220"/>
    <mergeCell ref="AF220:AM220"/>
    <mergeCell ref="AN220:AR220"/>
    <mergeCell ref="AS220:AU220"/>
    <mergeCell ref="AW223:BB223"/>
    <mergeCell ref="N224:O224"/>
    <mergeCell ref="P224:Q224"/>
    <mergeCell ref="R224:S224"/>
    <mergeCell ref="T224:U224"/>
    <mergeCell ref="V224:X224"/>
    <mergeCell ref="Y224:AA224"/>
    <mergeCell ref="AB224:AC224"/>
    <mergeCell ref="AD224:AE224"/>
    <mergeCell ref="AF224:AM224"/>
    <mergeCell ref="Y223:AA223"/>
    <mergeCell ref="AB223:AC223"/>
    <mergeCell ref="AD223:AE223"/>
    <mergeCell ref="AF223:AM223"/>
    <mergeCell ref="AN223:AR223"/>
    <mergeCell ref="AS223:AU223"/>
    <mergeCell ref="AD222:AE222"/>
    <mergeCell ref="AF222:AM222"/>
    <mergeCell ref="AN222:AR222"/>
    <mergeCell ref="AS222:AU222"/>
    <mergeCell ref="AW222:BB222"/>
    <mergeCell ref="N223:O223"/>
    <mergeCell ref="P223:Q223"/>
    <mergeCell ref="R223:S223"/>
    <mergeCell ref="T223:U223"/>
    <mergeCell ref="V223:X223"/>
    <mergeCell ref="AD225:AE225"/>
    <mergeCell ref="AF225:AM225"/>
    <mergeCell ref="AN225:AR225"/>
    <mergeCell ref="AS225:AU225"/>
    <mergeCell ref="AW225:BB225"/>
    <mergeCell ref="N226:O226"/>
    <mergeCell ref="P226:Q226"/>
    <mergeCell ref="R226:S226"/>
    <mergeCell ref="T226:U226"/>
    <mergeCell ref="V226:X226"/>
    <mergeCell ref="AN224:AR224"/>
    <mergeCell ref="AS224:AU224"/>
    <mergeCell ref="AW224:BB224"/>
    <mergeCell ref="N225:O225"/>
    <mergeCell ref="P225:Q225"/>
    <mergeCell ref="R225:S225"/>
    <mergeCell ref="T225:U225"/>
    <mergeCell ref="V225:X225"/>
    <mergeCell ref="Y225:AA225"/>
    <mergeCell ref="AB225:AC225"/>
    <mergeCell ref="AN227:AR227"/>
    <mergeCell ref="AS227:AU227"/>
    <mergeCell ref="AW227:BB227"/>
    <mergeCell ref="N228:O228"/>
    <mergeCell ref="P228:Q228"/>
    <mergeCell ref="R228:S228"/>
    <mergeCell ref="T228:U228"/>
    <mergeCell ref="V228:X228"/>
    <mergeCell ref="Y228:AA228"/>
    <mergeCell ref="AB228:AC228"/>
    <mergeCell ref="AW226:BB226"/>
    <mergeCell ref="N227:O227"/>
    <mergeCell ref="P227:Q227"/>
    <mergeCell ref="R227:S227"/>
    <mergeCell ref="T227:U227"/>
    <mergeCell ref="V227:X227"/>
    <mergeCell ref="Y227:AA227"/>
    <mergeCell ref="AB227:AC227"/>
    <mergeCell ref="AD227:AE227"/>
    <mergeCell ref="AF227:AM227"/>
    <mergeCell ref="Y226:AA226"/>
    <mergeCell ref="AB226:AC226"/>
    <mergeCell ref="AD226:AE226"/>
    <mergeCell ref="AF226:AM226"/>
    <mergeCell ref="AN226:AR226"/>
    <mergeCell ref="AS226:AU226"/>
    <mergeCell ref="AW229:BB229"/>
    <mergeCell ref="N230:O230"/>
    <mergeCell ref="P230:Q230"/>
    <mergeCell ref="R230:S230"/>
    <mergeCell ref="T230:U230"/>
    <mergeCell ref="V230:X230"/>
    <mergeCell ref="Y230:AA230"/>
    <mergeCell ref="AB230:AC230"/>
    <mergeCell ref="AD230:AE230"/>
    <mergeCell ref="AF230:AM230"/>
    <mergeCell ref="Y229:AA229"/>
    <mergeCell ref="AB229:AC229"/>
    <mergeCell ref="AD229:AE229"/>
    <mergeCell ref="AF229:AM229"/>
    <mergeCell ref="AN229:AR229"/>
    <mergeCell ref="AS229:AU229"/>
    <mergeCell ref="AD228:AE228"/>
    <mergeCell ref="AF228:AM228"/>
    <mergeCell ref="AN228:AR228"/>
    <mergeCell ref="AS228:AU228"/>
    <mergeCell ref="AW228:BB228"/>
    <mergeCell ref="N229:O229"/>
    <mergeCell ref="P229:Q229"/>
    <mergeCell ref="R229:S229"/>
    <mergeCell ref="T229:U229"/>
    <mergeCell ref="V229:X229"/>
    <mergeCell ref="AD231:AE231"/>
    <mergeCell ref="AF231:AM231"/>
    <mergeCell ref="AN231:AR231"/>
    <mergeCell ref="AS231:AU231"/>
    <mergeCell ref="AW231:BB231"/>
    <mergeCell ref="N232:O232"/>
    <mergeCell ref="P232:Q232"/>
    <mergeCell ref="R232:S232"/>
    <mergeCell ref="T232:U232"/>
    <mergeCell ref="V232:X232"/>
    <mergeCell ref="AN230:AR230"/>
    <mergeCell ref="AS230:AU230"/>
    <mergeCell ref="AW230:BB230"/>
    <mergeCell ref="N231:O231"/>
    <mergeCell ref="P231:Q231"/>
    <mergeCell ref="R231:S231"/>
    <mergeCell ref="T231:U231"/>
    <mergeCell ref="V231:X231"/>
    <mergeCell ref="Y231:AA231"/>
    <mergeCell ref="AB231:AC231"/>
    <mergeCell ref="AN233:AR233"/>
    <mergeCell ref="AS233:AU233"/>
    <mergeCell ref="AW233:BB233"/>
    <mergeCell ref="N234:O234"/>
    <mergeCell ref="P234:Q234"/>
    <mergeCell ref="R234:S234"/>
    <mergeCell ref="T234:U234"/>
    <mergeCell ref="V234:X234"/>
    <mergeCell ref="Y234:AA234"/>
    <mergeCell ref="AB234:AC234"/>
    <mergeCell ref="AW232:BB232"/>
    <mergeCell ref="N233:O233"/>
    <mergeCell ref="P233:Q233"/>
    <mergeCell ref="R233:S233"/>
    <mergeCell ref="T233:U233"/>
    <mergeCell ref="V233:X233"/>
    <mergeCell ref="Y233:AA233"/>
    <mergeCell ref="AB233:AC233"/>
    <mergeCell ref="AD233:AE233"/>
    <mergeCell ref="AF233:AM233"/>
    <mergeCell ref="Y232:AA232"/>
    <mergeCell ref="AB232:AC232"/>
    <mergeCell ref="AD232:AE232"/>
    <mergeCell ref="AF232:AM232"/>
    <mergeCell ref="AN232:AR232"/>
    <mergeCell ref="AS232:AU232"/>
    <mergeCell ref="AW235:BB235"/>
    <mergeCell ref="N236:O236"/>
    <mergeCell ref="P236:Q236"/>
    <mergeCell ref="R236:S236"/>
    <mergeCell ref="T236:U236"/>
    <mergeCell ref="V236:X236"/>
    <mergeCell ref="Y236:AA236"/>
    <mergeCell ref="AB236:AC236"/>
    <mergeCell ref="AD236:AE236"/>
    <mergeCell ref="AF236:AM236"/>
    <mergeCell ref="Y235:AA235"/>
    <mergeCell ref="AB235:AC235"/>
    <mergeCell ref="AD235:AE235"/>
    <mergeCell ref="AF235:AM235"/>
    <mergeCell ref="AN235:AR235"/>
    <mergeCell ref="AS235:AU235"/>
    <mergeCell ref="AD234:AE234"/>
    <mergeCell ref="AF234:AM234"/>
    <mergeCell ref="AN234:AR234"/>
    <mergeCell ref="AS234:AU234"/>
    <mergeCell ref="AW234:BB234"/>
    <mergeCell ref="N235:O235"/>
    <mergeCell ref="P235:Q235"/>
    <mergeCell ref="R235:S235"/>
    <mergeCell ref="T235:U235"/>
    <mergeCell ref="V235:X235"/>
    <mergeCell ref="AD237:AE237"/>
    <mergeCell ref="AF237:AM237"/>
    <mergeCell ref="AN237:AR237"/>
    <mergeCell ref="AS237:AU237"/>
    <mergeCell ref="AW237:BB237"/>
    <mergeCell ref="N238:O238"/>
    <mergeCell ref="P238:Q238"/>
    <mergeCell ref="R238:S238"/>
    <mergeCell ref="T238:U238"/>
    <mergeCell ref="V238:X238"/>
    <mergeCell ref="AN236:AR236"/>
    <mergeCell ref="AS236:AU236"/>
    <mergeCell ref="AW236:BB236"/>
    <mergeCell ref="N237:O237"/>
    <mergeCell ref="P237:Q237"/>
    <mergeCell ref="R237:S237"/>
    <mergeCell ref="T237:U237"/>
    <mergeCell ref="V237:X237"/>
    <mergeCell ref="Y237:AA237"/>
    <mergeCell ref="AB237:AC237"/>
    <mergeCell ref="AN239:AR239"/>
    <mergeCell ref="AS239:AU239"/>
    <mergeCell ref="AW239:BB239"/>
    <mergeCell ref="AW238:BB238"/>
    <mergeCell ref="N239:O239"/>
    <mergeCell ref="P239:Q239"/>
    <mergeCell ref="R239:S239"/>
    <mergeCell ref="T239:U239"/>
    <mergeCell ref="V239:X239"/>
    <mergeCell ref="Y239:AA239"/>
    <mergeCell ref="AB239:AC239"/>
    <mergeCell ref="AD239:AE239"/>
    <mergeCell ref="AF239:AM239"/>
    <mergeCell ref="Y238:AA238"/>
    <mergeCell ref="AB238:AC238"/>
    <mergeCell ref="AD238:AE238"/>
    <mergeCell ref="AF238:AM238"/>
    <mergeCell ref="AN238:AR238"/>
    <mergeCell ref="AS238:AU23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41"/>
  <sheetViews>
    <sheetView topLeftCell="AE2" workbookViewId="0">
      <selection activeCell="BK21" sqref="BK21"/>
    </sheetView>
  </sheetViews>
  <sheetFormatPr baseColWidth="10" defaultRowHeight="15"/>
  <cols>
    <col min="1" max="1" width="23.28515625" style="488" customWidth="1"/>
    <col min="2" max="2" width="3.42578125" style="491" customWidth="1"/>
    <col min="3" max="4" width="5" style="491" bestFit="1" customWidth="1"/>
    <col min="5" max="5" width="2" style="491" bestFit="1" customWidth="1"/>
    <col min="6" max="11" width="3.42578125" style="491" customWidth="1"/>
    <col min="12" max="12" width="3.42578125" style="488" customWidth="1"/>
    <col min="13" max="13" width="2.7109375" style="510" customWidth="1"/>
    <col min="14" max="18" width="2.7109375" style="488" customWidth="1"/>
    <col min="19" max="19" width="2.85546875" style="488" customWidth="1"/>
    <col min="20" max="22" width="2.7109375" style="488" customWidth="1"/>
    <col min="23" max="23" width="2.42578125" style="488" customWidth="1"/>
    <col min="24" max="24" width="0.28515625" style="488" customWidth="1"/>
    <col min="25" max="25" width="1" style="488" customWidth="1"/>
    <col min="26" max="26" width="1.7109375" style="488" customWidth="1"/>
    <col min="27" max="39" width="2.7109375" style="488" customWidth="1"/>
    <col min="40" max="40" width="2.42578125" style="488" customWidth="1"/>
    <col min="41" max="41" width="0.28515625" style="488" customWidth="1"/>
    <col min="42" max="42" width="1.85546875" style="488" customWidth="1"/>
    <col min="43" max="43" width="0.7109375" style="488" customWidth="1"/>
    <col min="44" max="47" width="2.7109375" style="488" customWidth="1"/>
    <col min="48" max="48" width="3.28515625" style="488" customWidth="1"/>
    <col min="49" max="49" width="3.140625" style="488" customWidth="1"/>
    <col min="50" max="51" width="2.7109375" style="488" customWidth="1"/>
    <col min="52" max="52" width="0.85546875" style="488" customWidth="1"/>
    <col min="53" max="53" width="0.7109375" style="488" customWidth="1"/>
    <col min="54" max="54" width="1" style="488" customWidth="1"/>
    <col min="55" max="55" width="17.42578125" style="488" bestFit="1" customWidth="1"/>
    <col min="56" max="56" width="15.28515625" style="488" bestFit="1" customWidth="1"/>
    <col min="57" max="57" width="17" style="488" bestFit="1" customWidth="1"/>
    <col min="58" max="58" width="16.42578125" style="488" bestFit="1" customWidth="1"/>
    <col min="59" max="59" width="17.42578125" style="488" bestFit="1" customWidth="1"/>
    <col min="60" max="60" width="18.5703125" style="488" bestFit="1" customWidth="1"/>
    <col min="61" max="61" width="17.5703125" style="488" bestFit="1" customWidth="1"/>
    <col min="62" max="62" width="17.42578125" style="488" bestFit="1" customWidth="1"/>
    <col min="63" max="63" width="16.42578125" style="488" bestFit="1" customWidth="1"/>
    <col min="64" max="64" width="17.5703125" style="488" bestFit="1" customWidth="1"/>
    <col min="65" max="65" width="16.42578125" style="488" bestFit="1" customWidth="1"/>
    <col min="66" max="66" width="15.85546875" style="488" bestFit="1" customWidth="1"/>
    <col min="67" max="67" width="15" style="488" bestFit="1" customWidth="1"/>
    <col min="68" max="68" width="0.5703125" style="488" customWidth="1"/>
    <col min="69" max="16384" width="11.42578125" style="488"/>
  </cols>
  <sheetData>
    <row r="1" spans="1:67" ht="4.1500000000000004" customHeight="1"/>
    <row r="2" spans="1:67" ht="4.1500000000000004" customHeight="1">
      <c r="N2" s="583"/>
      <c r="O2" s="583"/>
      <c r="P2" s="583"/>
      <c r="Q2" s="583"/>
      <c r="R2" s="583"/>
      <c r="S2" s="583"/>
      <c r="T2" s="583"/>
      <c r="U2" s="583"/>
      <c r="V2" s="583"/>
      <c r="W2" s="583"/>
    </row>
    <row r="3" spans="1:67" ht="14.1" customHeight="1">
      <c r="N3" s="583"/>
      <c r="O3" s="583"/>
      <c r="P3" s="583"/>
      <c r="Q3" s="583"/>
      <c r="R3" s="583"/>
      <c r="S3" s="583"/>
      <c r="T3" s="583"/>
      <c r="U3" s="583"/>
      <c r="V3" s="583"/>
      <c r="W3" s="583"/>
      <c r="Z3" s="634" t="s">
        <v>452</v>
      </c>
      <c r="AA3" s="583"/>
      <c r="AB3" s="583"/>
      <c r="AC3" s="583"/>
      <c r="AD3" s="583"/>
      <c r="AE3" s="583"/>
      <c r="AF3" s="583"/>
      <c r="AG3" s="583"/>
      <c r="AH3" s="583"/>
      <c r="AI3" s="583"/>
      <c r="AJ3" s="583"/>
      <c r="AK3" s="583"/>
      <c r="AL3" s="583"/>
      <c r="AM3" s="583"/>
      <c r="AN3" s="583"/>
      <c r="AQ3" s="635" t="s">
        <v>272</v>
      </c>
      <c r="AR3" s="583"/>
      <c r="AS3" s="583"/>
      <c r="AT3" s="583"/>
      <c r="AU3" s="583"/>
      <c r="AV3" s="583"/>
      <c r="AW3" s="583"/>
      <c r="AX3" s="583"/>
      <c r="AY3" s="583"/>
      <c r="AZ3" s="583"/>
      <c r="BB3" s="636" t="s">
        <v>455</v>
      </c>
      <c r="BC3" s="583"/>
      <c r="BD3" s="583"/>
      <c r="BE3" s="583"/>
      <c r="BF3" s="583"/>
    </row>
    <row r="4" spans="1:67" ht="7.15" customHeight="1">
      <c r="N4" s="583"/>
      <c r="O4" s="583"/>
      <c r="P4" s="583"/>
      <c r="Q4" s="583"/>
      <c r="R4" s="583"/>
      <c r="S4" s="583"/>
      <c r="T4" s="583"/>
      <c r="U4" s="583"/>
      <c r="V4" s="583"/>
      <c r="W4" s="583"/>
      <c r="Z4" s="583"/>
      <c r="AA4" s="583"/>
      <c r="AB4" s="583"/>
      <c r="AC4" s="583"/>
      <c r="AD4" s="583"/>
      <c r="AE4" s="583"/>
      <c r="AF4" s="583"/>
      <c r="AG4" s="583"/>
      <c r="AH4" s="583"/>
      <c r="AI4" s="583"/>
      <c r="AJ4" s="583"/>
      <c r="AK4" s="583"/>
      <c r="AL4" s="583"/>
      <c r="AM4" s="583"/>
      <c r="AN4" s="583"/>
    </row>
    <row r="5" spans="1:67" ht="28.35" customHeight="1">
      <c r="N5" s="583"/>
      <c r="O5" s="583"/>
      <c r="P5" s="583"/>
      <c r="Q5" s="583"/>
      <c r="R5" s="583"/>
      <c r="S5" s="583"/>
      <c r="T5" s="583"/>
      <c r="U5" s="583"/>
      <c r="V5" s="583"/>
      <c r="W5" s="583"/>
      <c r="Z5" s="583"/>
      <c r="AA5" s="583"/>
      <c r="AB5" s="583"/>
      <c r="AC5" s="583"/>
      <c r="AD5" s="583"/>
      <c r="AE5" s="583"/>
      <c r="AF5" s="583"/>
      <c r="AG5" s="583"/>
      <c r="AH5" s="583"/>
      <c r="AI5" s="583"/>
      <c r="AJ5" s="583"/>
      <c r="AK5" s="583"/>
      <c r="AL5" s="583"/>
      <c r="AM5" s="583"/>
      <c r="AN5" s="583"/>
      <c r="AQ5" s="629" t="s">
        <v>273</v>
      </c>
      <c r="AR5" s="583"/>
      <c r="AS5" s="583"/>
      <c r="AT5" s="583"/>
      <c r="AU5" s="583"/>
      <c r="AV5" s="583"/>
      <c r="AW5" s="583"/>
      <c r="AX5" s="583"/>
      <c r="AY5" s="583"/>
      <c r="AZ5" s="583"/>
      <c r="BB5" s="630" t="s">
        <v>274</v>
      </c>
      <c r="BC5" s="583"/>
      <c r="BD5" s="583"/>
      <c r="BE5" s="583"/>
      <c r="BF5" s="583"/>
    </row>
    <row r="6" spans="1:67" ht="2.85" customHeight="1">
      <c r="N6" s="583"/>
      <c r="O6" s="583"/>
      <c r="P6" s="583"/>
      <c r="Q6" s="583"/>
      <c r="R6" s="583"/>
      <c r="S6" s="583"/>
      <c r="T6" s="583"/>
      <c r="U6" s="583"/>
      <c r="V6" s="583"/>
      <c r="W6" s="583"/>
      <c r="AQ6" s="583"/>
      <c r="AR6" s="583"/>
      <c r="AS6" s="583"/>
      <c r="AT6" s="583"/>
      <c r="AU6" s="583"/>
      <c r="AV6" s="583"/>
      <c r="AW6" s="583"/>
      <c r="AX6" s="583"/>
      <c r="AY6" s="583"/>
      <c r="AZ6" s="583"/>
      <c r="BB6" s="583"/>
      <c r="BC6" s="583"/>
      <c r="BD6" s="583"/>
      <c r="BE6" s="583"/>
      <c r="BF6" s="583"/>
    </row>
    <row r="7" spans="1:67">
      <c r="AQ7" s="583"/>
      <c r="AR7" s="583"/>
      <c r="AS7" s="583"/>
      <c r="AT7" s="583"/>
      <c r="AU7" s="583"/>
      <c r="AV7" s="583"/>
      <c r="AW7" s="583"/>
      <c r="AX7" s="583"/>
      <c r="AY7" s="583"/>
      <c r="AZ7" s="583"/>
      <c r="BB7" s="583"/>
      <c r="BC7" s="583"/>
      <c r="BD7" s="583"/>
      <c r="BE7" s="583"/>
      <c r="BF7" s="583"/>
    </row>
    <row r="8" spans="1:67" ht="7.15" customHeight="1"/>
    <row r="9" spans="1:67" ht="14.1" customHeight="1">
      <c r="AQ9" s="629" t="s">
        <v>275</v>
      </c>
      <c r="AR9" s="583"/>
      <c r="AS9" s="583"/>
      <c r="AT9" s="583"/>
      <c r="AU9" s="583"/>
      <c r="AV9" s="583"/>
      <c r="AW9" s="583"/>
      <c r="AX9" s="583"/>
      <c r="AY9" s="583"/>
      <c r="AZ9" s="583"/>
      <c r="BB9" s="630" t="s">
        <v>456</v>
      </c>
      <c r="BC9" s="583"/>
      <c r="BD9" s="583"/>
      <c r="BE9" s="583"/>
      <c r="BF9" s="583"/>
    </row>
    <row r="10" spans="1:67" ht="0" hidden="1" customHeight="1"/>
    <row r="11" spans="1:67" ht="19.899999999999999" customHeight="1"/>
    <row r="12" spans="1:67" ht="0" hidden="1" customHeight="1"/>
    <row r="13" spans="1:67" ht="8.65" customHeight="1"/>
    <row r="14" spans="1:67">
      <c r="N14" s="631" t="s">
        <v>276</v>
      </c>
      <c r="O14" s="622"/>
      <c r="P14" s="622"/>
      <c r="Q14" s="622"/>
      <c r="R14" s="623"/>
      <c r="S14" s="632" t="s">
        <v>453</v>
      </c>
      <c r="T14" s="622"/>
      <c r="U14" s="623"/>
      <c r="V14" s="631" t="s">
        <v>277</v>
      </c>
      <c r="W14" s="622"/>
      <c r="X14" s="622"/>
      <c r="Y14" s="622"/>
      <c r="Z14" s="622"/>
      <c r="AA14" s="622"/>
      <c r="AB14" s="622"/>
      <c r="AC14" s="623"/>
      <c r="AD14" s="633" t="s">
        <v>278</v>
      </c>
      <c r="AE14" s="622"/>
      <c r="AF14" s="622"/>
      <c r="AG14" s="622"/>
      <c r="AH14" s="622"/>
      <c r="AI14" s="622"/>
      <c r="AJ14" s="623"/>
      <c r="AK14" s="631" t="s">
        <v>279</v>
      </c>
      <c r="AL14" s="622"/>
      <c r="AM14" s="622"/>
      <c r="AN14" s="622"/>
      <c r="AO14" s="622"/>
      <c r="AP14" s="622"/>
      <c r="AQ14" s="623"/>
      <c r="AR14" s="633" t="s">
        <v>457</v>
      </c>
      <c r="AS14" s="622"/>
      <c r="AT14" s="622"/>
      <c r="AU14" s="622"/>
      <c r="AV14" s="622"/>
      <c r="AW14" s="623"/>
      <c r="AX14" s="487" t="s">
        <v>270</v>
      </c>
      <c r="AY14" s="487" t="s">
        <v>270</v>
      </c>
      <c r="AZ14" s="620" t="s">
        <v>270</v>
      </c>
      <c r="BA14" s="583"/>
      <c r="BB14" s="583"/>
      <c r="BC14" s="537">
        <f>+BC21+BC58+BC128+BC129+BC130+BC150+BC151+BC152</f>
        <v>473404362489</v>
      </c>
      <c r="BD14" s="537">
        <f t="shared" ref="BD14:BO14" si="0">+BD21+BD58+BD128+BD129+BD130+BD150+BD151+BD152</f>
        <v>2579096862</v>
      </c>
      <c r="BE14" s="537">
        <f t="shared" si="0"/>
        <v>52830449686.440002</v>
      </c>
      <c r="BF14" s="537">
        <f t="shared" si="0"/>
        <v>-565000000</v>
      </c>
      <c r="BG14" s="537">
        <f t="shared" si="0"/>
        <v>22908306472.77</v>
      </c>
      <c r="BH14" s="537">
        <f t="shared" si="0"/>
        <v>-20329209610.77</v>
      </c>
      <c r="BI14" s="537">
        <f t="shared" si="0"/>
        <v>34067036410.43</v>
      </c>
      <c r="BJ14" s="537">
        <f t="shared" si="0"/>
        <v>-11158729937.66</v>
      </c>
      <c r="BK14" s="537">
        <f t="shared" si="0"/>
        <v>34116613033.43</v>
      </c>
      <c r="BL14" s="537">
        <f t="shared" si="0"/>
        <v>-49576623</v>
      </c>
      <c r="BM14" s="537">
        <f t="shared" si="0"/>
        <v>30780978987.43</v>
      </c>
      <c r="BN14" s="537">
        <f t="shared" si="0"/>
        <v>3335634046</v>
      </c>
      <c r="BO14" s="537">
        <f t="shared" si="0"/>
        <v>79139283</v>
      </c>
    </row>
    <row r="15" spans="1:67">
      <c r="N15" s="624" t="s">
        <v>280</v>
      </c>
      <c r="O15" s="622"/>
      <c r="P15" s="622"/>
      <c r="Q15" s="622"/>
      <c r="R15" s="622"/>
      <c r="S15" s="623"/>
      <c r="T15" s="625" t="s">
        <v>274</v>
      </c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622"/>
      <c r="AL15" s="622"/>
      <c r="AM15" s="622"/>
      <c r="AN15" s="622"/>
      <c r="AO15" s="622"/>
      <c r="AP15" s="622"/>
      <c r="AQ15" s="622"/>
      <c r="AR15" s="622"/>
      <c r="AS15" s="622"/>
      <c r="AT15" s="623"/>
      <c r="AU15" s="490" t="s">
        <v>270</v>
      </c>
      <c r="AV15" s="490" t="s">
        <v>270</v>
      </c>
      <c r="AW15" s="490" t="s">
        <v>270</v>
      </c>
      <c r="AX15" s="490" t="s">
        <v>270</v>
      </c>
      <c r="AY15" s="490" t="s">
        <v>270</v>
      </c>
      <c r="AZ15" s="626" t="s">
        <v>270</v>
      </c>
      <c r="BA15" s="627"/>
      <c r="BB15" s="627"/>
      <c r="BC15" s="487" t="s">
        <v>270</v>
      </c>
      <c r="BD15" s="487" t="s">
        <v>270</v>
      </c>
      <c r="BE15" s="487" t="s">
        <v>270</v>
      </c>
      <c r="BF15" s="487" t="s">
        <v>270</v>
      </c>
      <c r="BG15" s="487" t="s">
        <v>270</v>
      </c>
      <c r="BH15" s="487" t="s">
        <v>270</v>
      </c>
      <c r="BI15" s="487" t="s">
        <v>270</v>
      </c>
      <c r="BJ15" s="487" t="s">
        <v>270</v>
      </c>
      <c r="BK15" s="487" t="s">
        <v>270</v>
      </c>
      <c r="BL15" s="487" t="s">
        <v>270</v>
      </c>
      <c r="BM15" s="487" t="s">
        <v>270</v>
      </c>
      <c r="BN15" s="487" t="s">
        <v>270</v>
      </c>
      <c r="BO15" s="487" t="s">
        <v>270</v>
      </c>
    </row>
    <row r="16" spans="1:67" s="495" customFormat="1" ht="15" customHeight="1">
      <c r="A16" s="488">
        <v>1</v>
      </c>
      <c r="B16" s="491">
        <f>+A16+1</f>
        <v>2</v>
      </c>
      <c r="C16" s="491">
        <f t="shared" ref="C16:BN16" si="1">+B16+1</f>
        <v>3</v>
      </c>
      <c r="D16" s="491">
        <f t="shared" si="1"/>
        <v>4</v>
      </c>
      <c r="E16" s="491">
        <f t="shared" si="1"/>
        <v>5</v>
      </c>
      <c r="F16" s="491">
        <f t="shared" si="1"/>
        <v>6</v>
      </c>
      <c r="G16" s="491">
        <f t="shared" si="1"/>
        <v>7</v>
      </c>
      <c r="H16" s="491">
        <f t="shared" si="1"/>
        <v>8</v>
      </c>
      <c r="I16" s="491">
        <f t="shared" si="1"/>
        <v>9</v>
      </c>
      <c r="J16" s="491">
        <f t="shared" si="1"/>
        <v>10</v>
      </c>
      <c r="K16" s="491">
        <f t="shared" si="1"/>
        <v>11</v>
      </c>
      <c r="L16" s="491">
        <f t="shared" si="1"/>
        <v>12</v>
      </c>
      <c r="M16" s="491">
        <f t="shared" si="1"/>
        <v>13</v>
      </c>
      <c r="N16" s="491">
        <f t="shared" si="1"/>
        <v>14</v>
      </c>
      <c r="O16" s="491">
        <f t="shared" si="1"/>
        <v>15</v>
      </c>
      <c r="P16" s="491">
        <f t="shared" si="1"/>
        <v>16</v>
      </c>
      <c r="Q16" s="491">
        <f t="shared" si="1"/>
        <v>17</v>
      </c>
      <c r="R16" s="491">
        <f t="shared" si="1"/>
        <v>18</v>
      </c>
      <c r="S16" s="491">
        <f t="shared" si="1"/>
        <v>19</v>
      </c>
      <c r="T16" s="491">
        <f t="shared" si="1"/>
        <v>20</v>
      </c>
      <c r="U16" s="491">
        <f t="shared" si="1"/>
        <v>21</v>
      </c>
      <c r="V16" s="491">
        <f t="shared" si="1"/>
        <v>22</v>
      </c>
      <c r="W16" s="491">
        <f t="shared" si="1"/>
        <v>23</v>
      </c>
      <c r="X16" s="491">
        <f t="shared" si="1"/>
        <v>24</v>
      </c>
      <c r="Y16" s="491">
        <f t="shared" si="1"/>
        <v>25</v>
      </c>
      <c r="Z16" s="491">
        <f t="shared" si="1"/>
        <v>26</v>
      </c>
      <c r="AA16" s="491">
        <f t="shared" si="1"/>
        <v>27</v>
      </c>
      <c r="AB16" s="491">
        <f t="shared" si="1"/>
        <v>28</v>
      </c>
      <c r="AC16" s="491">
        <f t="shared" si="1"/>
        <v>29</v>
      </c>
      <c r="AD16" s="491">
        <f t="shared" si="1"/>
        <v>30</v>
      </c>
      <c r="AE16" s="491">
        <f t="shared" si="1"/>
        <v>31</v>
      </c>
      <c r="AF16" s="491">
        <f t="shared" si="1"/>
        <v>32</v>
      </c>
      <c r="AG16" s="491">
        <f t="shared" si="1"/>
        <v>33</v>
      </c>
      <c r="AH16" s="491">
        <f t="shared" si="1"/>
        <v>34</v>
      </c>
      <c r="AI16" s="491">
        <f t="shared" si="1"/>
        <v>35</v>
      </c>
      <c r="AJ16" s="491">
        <f t="shared" si="1"/>
        <v>36</v>
      </c>
      <c r="AK16" s="491">
        <f t="shared" si="1"/>
        <v>37</v>
      </c>
      <c r="AL16" s="491">
        <f t="shared" si="1"/>
        <v>38</v>
      </c>
      <c r="AM16" s="491">
        <f t="shared" si="1"/>
        <v>39</v>
      </c>
      <c r="AN16" s="491">
        <f t="shared" si="1"/>
        <v>40</v>
      </c>
      <c r="AO16" s="491">
        <f t="shared" si="1"/>
        <v>41</v>
      </c>
      <c r="AP16" s="491">
        <f t="shared" si="1"/>
        <v>42</v>
      </c>
      <c r="AQ16" s="491">
        <f t="shared" si="1"/>
        <v>43</v>
      </c>
      <c r="AR16" s="491">
        <f t="shared" si="1"/>
        <v>44</v>
      </c>
      <c r="AS16" s="491">
        <f t="shared" si="1"/>
        <v>45</v>
      </c>
      <c r="AT16" s="491">
        <f t="shared" si="1"/>
        <v>46</v>
      </c>
      <c r="AU16" s="491">
        <f t="shared" si="1"/>
        <v>47</v>
      </c>
      <c r="AV16" s="491">
        <f t="shared" si="1"/>
        <v>48</v>
      </c>
      <c r="AW16" s="491">
        <f t="shared" si="1"/>
        <v>49</v>
      </c>
      <c r="AX16" s="491">
        <f t="shared" si="1"/>
        <v>50</v>
      </c>
      <c r="AY16" s="491">
        <f t="shared" si="1"/>
        <v>51</v>
      </c>
      <c r="AZ16" s="491">
        <f t="shared" si="1"/>
        <v>52</v>
      </c>
      <c r="BA16" s="491">
        <f t="shared" si="1"/>
        <v>53</v>
      </c>
      <c r="BB16" s="491">
        <f t="shared" si="1"/>
        <v>54</v>
      </c>
      <c r="BC16" s="491">
        <f t="shared" si="1"/>
        <v>55</v>
      </c>
      <c r="BD16" s="491">
        <f t="shared" si="1"/>
        <v>56</v>
      </c>
      <c r="BE16" s="491">
        <f t="shared" si="1"/>
        <v>57</v>
      </c>
      <c r="BF16" s="491">
        <f t="shared" si="1"/>
        <v>58</v>
      </c>
      <c r="BG16" s="491">
        <f t="shared" si="1"/>
        <v>59</v>
      </c>
      <c r="BH16" s="491">
        <f t="shared" si="1"/>
        <v>60</v>
      </c>
      <c r="BI16" s="491">
        <f t="shared" si="1"/>
        <v>61</v>
      </c>
      <c r="BJ16" s="491">
        <f t="shared" si="1"/>
        <v>62</v>
      </c>
      <c r="BK16" s="491">
        <f t="shared" si="1"/>
        <v>63</v>
      </c>
      <c r="BL16" s="491">
        <f t="shared" si="1"/>
        <v>64</v>
      </c>
      <c r="BM16" s="491">
        <f t="shared" si="1"/>
        <v>65</v>
      </c>
      <c r="BN16" s="491">
        <f t="shared" si="1"/>
        <v>66</v>
      </c>
      <c r="BO16" s="491">
        <f t="shared" ref="BO16" si="2">+BN16+1</f>
        <v>67</v>
      </c>
    </row>
    <row r="17" spans="1:67" ht="42" customHeight="1">
      <c r="A17" s="517" t="s">
        <v>462</v>
      </c>
      <c r="B17" s="515"/>
      <c r="N17" s="621" t="s">
        <v>281</v>
      </c>
      <c r="O17" s="623"/>
      <c r="P17" s="628" t="s">
        <v>282</v>
      </c>
      <c r="Q17" s="623"/>
      <c r="R17" s="621" t="s">
        <v>283</v>
      </c>
      <c r="S17" s="623"/>
      <c r="T17" s="621" t="s">
        <v>284</v>
      </c>
      <c r="U17" s="623"/>
      <c r="V17" s="621" t="s">
        <v>285</v>
      </c>
      <c r="W17" s="622"/>
      <c r="X17" s="623"/>
      <c r="Y17" s="621" t="s">
        <v>286</v>
      </c>
      <c r="Z17" s="622"/>
      <c r="AA17" s="623"/>
      <c r="AB17" s="621" t="s">
        <v>287</v>
      </c>
      <c r="AC17" s="623"/>
      <c r="AD17" s="621" t="s">
        <v>288</v>
      </c>
      <c r="AE17" s="623"/>
      <c r="AF17" s="621" t="s">
        <v>289</v>
      </c>
      <c r="AG17" s="622"/>
      <c r="AH17" s="622"/>
      <c r="AI17" s="622"/>
      <c r="AJ17" s="622"/>
      <c r="AK17" s="622"/>
      <c r="AL17" s="622"/>
      <c r="AM17" s="623"/>
      <c r="AN17" s="621" t="s">
        <v>290</v>
      </c>
      <c r="AO17" s="622"/>
      <c r="AP17" s="622"/>
      <c r="AQ17" s="622"/>
      <c r="AR17" s="623"/>
      <c r="AS17" s="621" t="s">
        <v>291</v>
      </c>
      <c r="AT17" s="622"/>
      <c r="AU17" s="623"/>
      <c r="AV17" s="489" t="s">
        <v>292</v>
      </c>
      <c r="AW17" s="621" t="s">
        <v>293</v>
      </c>
      <c r="AX17" s="622"/>
      <c r="AY17" s="622"/>
      <c r="AZ17" s="622"/>
      <c r="BA17" s="622"/>
      <c r="BB17" s="623"/>
      <c r="BC17" s="489" t="s">
        <v>294</v>
      </c>
      <c r="BD17" s="489" t="s">
        <v>295</v>
      </c>
      <c r="BE17" s="489" t="s">
        <v>296</v>
      </c>
      <c r="BF17" s="489" t="s">
        <v>297</v>
      </c>
      <c r="BG17" s="489" t="s">
        <v>298</v>
      </c>
      <c r="BH17" s="489" t="s">
        <v>299</v>
      </c>
      <c r="BI17" s="489" t="s">
        <v>300</v>
      </c>
      <c r="BJ17" s="489" t="s">
        <v>301</v>
      </c>
      <c r="BK17" s="489" t="s">
        <v>302</v>
      </c>
      <c r="BL17" s="489" t="s">
        <v>303</v>
      </c>
      <c r="BM17" s="489" t="s">
        <v>304</v>
      </c>
      <c r="BN17" s="489" t="s">
        <v>305</v>
      </c>
      <c r="BO17" s="489" t="s">
        <v>306</v>
      </c>
    </row>
    <row r="18" spans="1:67" ht="15.6" customHeight="1">
      <c r="N18" s="582" t="s">
        <v>33</v>
      </c>
      <c r="O18" s="583"/>
      <c r="P18" s="582"/>
      <c r="Q18" s="583"/>
      <c r="R18" s="582"/>
      <c r="S18" s="583"/>
      <c r="T18" s="582"/>
      <c r="U18" s="583"/>
      <c r="V18" s="604"/>
      <c r="W18" s="605"/>
      <c r="X18" s="605"/>
      <c r="Y18" s="604"/>
      <c r="Z18" s="605"/>
      <c r="AA18" s="605"/>
      <c r="AB18" s="582"/>
      <c r="AC18" s="583"/>
      <c r="AD18" s="582"/>
      <c r="AE18" s="583"/>
      <c r="AF18" s="584" t="s">
        <v>24</v>
      </c>
      <c r="AG18" s="583"/>
      <c r="AH18" s="583"/>
      <c r="AI18" s="583"/>
      <c r="AJ18" s="583"/>
      <c r="AK18" s="583"/>
      <c r="AL18" s="583"/>
      <c r="AM18" s="583"/>
      <c r="AN18" s="582" t="s">
        <v>307</v>
      </c>
      <c r="AO18" s="583"/>
      <c r="AP18" s="583"/>
      <c r="AQ18" s="583"/>
      <c r="AR18" s="583"/>
      <c r="AS18" s="582" t="s">
        <v>308</v>
      </c>
      <c r="AT18" s="583"/>
      <c r="AU18" s="583"/>
      <c r="AV18" s="481" t="s">
        <v>84</v>
      </c>
      <c r="AW18" s="585" t="s">
        <v>309</v>
      </c>
      <c r="AX18" s="583"/>
      <c r="AY18" s="583"/>
      <c r="AZ18" s="583"/>
      <c r="BA18" s="583"/>
      <c r="BB18" s="583"/>
      <c r="BC18" s="482">
        <v>365435716667</v>
      </c>
      <c r="BD18" s="482">
        <v>513851917</v>
      </c>
      <c r="BE18" s="482">
        <v>1209214714.4400001</v>
      </c>
      <c r="BF18" s="482">
        <v>-565000000</v>
      </c>
      <c r="BG18" s="482">
        <v>21679503276.77</v>
      </c>
      <c r="BH18" s="482">
        <v>-21165651359.77</v>
      </c>
      <c r="BI18" s="482">
        <v>32793083596.43</v>
      </c>
      <c r="BJ18" s="482">
        <v>-11113580319.66</v>
      </c>
      <c r="BK18" s="482">
        <v>32804087393.43</v>
      </c>
      <c r="BL18" s="482">
        <v>-11003797</v>
      </c>
      <c r="BM18" s="482">
        <v>29473424347.43</v>
      </c>
      <c r="BN18" s="482">
        <v>3330663046</v>
      </c>
      <c r="BO18" s="482">
        <v>78917023</v>
      </c>
    </row>
    <row r="19" spans="1:67">
      <c r="N19" s="582" t="s">
        <v>33</v>
      </c>
      <c r="O19" s="583"/>
      <c r="P19" s="582"/>
      <c r="Q19" s="583"/>
      <c r="R19" s="582"/>
      <c r="S19" s="583"/>
      <c r="T19" s="582"/>
      <c r="U19" s="583"/>
      <c r="V19" s="582"/>
      <c r="W19" s="583"/>
      <c r="X19" s="583"/>
      <c r="Y19" s="582"/>
      <c r="Z19" s="583"/>
      <c r="AA19" s="583"/>
      <c r="AB19" s="582"/>
      <c r="AC19" s="583"/>
      <c r="AD19" s="582"/>
      <c r="AE19" s="583"/>
      <c r="AF19" s="584" t="s">
        <v>24</v>
      </c>
      <c r="AG19" s="583"/>
      <c r="AH19" s="583"/>
      <c r="AI19" s="583"/>
      <c r="AJ19" s="583"/>
      <c r="AK19" s="583"/>
      <c r="AL19" s="583"/>
      <c r="AM19" s="583"/>
      <c r="AN19" s="582" t="s">
        <v>307</v>
      </c>
      <c r="AO19" s="583"/>
      <c r="AP19" s="583"/>
      <c r="AQ19" s="583"/>
      <c r="AR19" s="583"/>
      <c r="AS19" s="582" t="s">
        <v>310</v>
      </c>
      <c r="AT19" s="583"/>
      <c r="AU19" s="583"/>
      <c r="AV19" s="481" t="s">
        <v>99</v>
      </c>
      <c r="AW19" s="585" t="s">
        <v>311</v>
      </c>
      <c r="AX19" s="583"/>
      <c r="AY19" s="583"/>
      <c r="AZ19" s="583"/>
      <c r="BA19" s="583"/>
      <c r="BB19" s="583"/>
      <c r="BC19" s="482">
        <v>519000000</v>
      </c>
      <c r="BD19" s="483">
        <v>0</v>
      </c>
      <c r="BE19" s="482">
        <v>519000000</v>
      </c>
      <c r="BF19" s="483">
        <v>0</v>
      </c>
      <c r="BG19" s="483">
        <v>0</v>
      </c>
      <c r="BH19" s="483">
        <v>0</v>
      </c>
      <c r="BI19" s="483">
        <v>0</v>
      </c>
      <c r="BJ19" s="483">
        <v>0</v>
      </c>
      <c r="BK19" s="483">
        <v>0</v>
      </c>
      <c r="BL19" s="483">
        <v>0</v>
      </c>
      <c r="BM19" s="483">
        <v>0</v>
      </c>
      <c r="BN19" s="483">
        <v>0</v>
      </c>
      <c r="BO19" s="483">
        <v>0</v>
      </c>
    </row>
    <row r="20" spans="1:67" ht="14.45" customHeight="1">
      <c r="N20" s="582" t="s">
        <v>33</v>
      </c>
      <c r="O20" s="583"/>
      <c r="P20" s="582"/>
      <c r="Q20" s="583"/>
      <c r="R20" s="582"/>
      <c r="S20" s="583"/>
      <c r="T20" s="582"/>
      <c r="U20" s="583"/>
      <c r="V20" s="582"/>
      <c r="W20" s="583"/>
      <c r="X20" s="583"/>
      <c r="Y20" s="582"/>
      <c r="Z20" s="583"/>
      <c r="AA20" s="583"/>
      <c r="AB20" s="582"/>
      <c r="AC20" s="583"/>
      <c r="AD20" s="582"/>
      <c r="AE20" s="583"/>
      <c r="AF20" s="584" t="s">
        <v>24</v>
      </c>
      <c r="AG20" s="583"/>
      <c r="AH20" s="583"/>
      <c r="AI20" s="583"/>
      <c r="AJ20" s="583"/>
      <c r="AK20" s="583"/>
      <c r="AL20" s="583"/>
      <c r="AM20" s="583"/>
      <c r="AN20" s="582" t="s">
        <v>307</v>
      </c>
      <c r="AO20" s="583"/>
      <c r="AP20" s="583"/>
      <c r="AQ20" s="583"/>
      <c r="AR20" s="583"/>
      <c r="AS20" s="582" t="s">
        <v>310</v>
      </c>
      <c r="AT20" s="583"/>
      <c r="AU20" s="583"/>
      <c r="AV20" s="481" t="s">
        <v>42</v>
      </c>
      <c r="AW20" s="585" t="s">
        <v>312</v>
      </c>
      <c r="AX20" s="583"/>
      <c r="AY20" s="583"/>
      <c r="AZ20" s="583"/>
      <c r="BA20" s="583"/>
      <c r="BB20" s="583"/>
      <c r="BC20" s="482">
        <v>66513900000</v>
      </c>
      <c r="BD20" s="482">
        <v>1564844945</v>
      </c>
      <c r="BE20" s="482">
        <v>46452914074</v>
      </c>
      <c r="BF20" s="483">
        <v>0</v>
      </c>
      <c r="BG20" s="482">
        <v>573471557</v>
      </c>
      <c r="BH20" s="482">
        <v>991373388</v>
      </c>
      <c r="BI20" s="482">
        <v>154925237</v>
      </c>
      <c r="BJ20" s="482">
        <v>418546320</v>
      </c>
      <c r="BK20" s="482">
        <v>262094813</v>
      </c>
      <c r="BL20" s="482">
        <v>-107169576</v>
      </c>
      <c r="BM20" s="482">
        <v>262094813</v>
      </c>
      <c r="BN20" s="483">
        <v>0</v>
      </c>
      <c r="BO20" s="483">
        <v>0</v>
      </c>
    </row>
    <row r="21" spans="1:67">
      <c r="N21" s="582" t="s">
        <v>33</v>
      </c>
      <c r="O21" s="583"/>
      <c r="P21" s="582" t="s">
        <v>313</v>
      </c>
      <c r="Q21" s="583"/>
      <c r="R21" s="582"/>
      <c r="S21" s="583"/>
      <c r="T21" s="582"/>
      <c r="U21" s="583"/>
      <c r="V21" s="582"/>
      <c r="W21" s="583"/>
      <c r="X21" s="583"/>
      <c r="Y21" s="582"/>
      <c r="Z21" s="583"/>
      <c r="AA21" s="583"/>
      <c r="AB21" s="582"/>
      <c r="AC21" s="583"/>
      <c r="AD21" s="582"/>
      <c r="AE21" s="583"/>
      <c r="AF21" s="584" t="s">
        <v>23</v>
      </c>
      <c r="AG21" s="583"/>
      <c r="AH21" s="583"/>
      <c r="AI21" s="583"/>
      <c r="AJ21" s="583"/>
      <c r="AK21" s="583"/>
      <c r="AL21" s="583"/>
      <c r="AM21" s="583"/>
      <c r="AN21" s="582" t="s">
        <v>307</v>
      </c>
      <c r="AO21" s="583"/>
      <c r="AP21" s="583"/>
      <c r="AQ21" s="583"/>
      <c r="AR21" s="583"/>
      <c r="AS21" s="582" t="s">
        <v>308</v>
      </c>
      <c r="AT21" s="583"/>
      <c r="AU21" s="583"/>
      <c r="AV21" s="481" t="s">
        <v>84</v>
      </c>
      <c r="AW21" s="585" t="s">
        <v>309</v>
      </c>
      <c r="AX21" s="583"/>
      <c r="AY21" s="583"/>
      <c r="AZ21" s="583"/>
      <c r="BA21" s="583"/>
      <c r="BB21" s="583"/>
      <c r="BC21" s="482">
        <v>151005016667</v>
      </c>
      <c r="BD21" s="483">
        <v>0</v>
      </c>
      <c r="BE21" s="482">
        <v>70997571</v>
      </c>
      <c r="BF21" s="483">
        <v>0</v>
      </c>
      <c r="BG21" s="482">
        <v>16309758997</v>
      </c>
      <c r="BH21" s="482">
        <v>-16309758997</v>
      </c>
      <c r="BI21" s="482">
        <v>16492712046</v>
      </c>
      <c r="BJ21" s="482">
        <v>-182953049</v>
      </c>
      <c r="BK21" s="482">
        <v>16512471340</v>
      </c>
      <c r="BL21" s="482">
        <v>-19759294</v>
      </c>
      <c r="BM21" s="482">
        <v>13198406249</v>
      </c>
      <c r="BN21" s="482">
        <v>3314065091</v>
      </c>
      <c r="BO21" s="482">
        <v>75976089</v>
      </c>
    </row>
    <row r="22" spans="1:67">
      <c r="N22" s="582" t="s">
        <v>33</v>
      </c>
      <c r="O22" s="583"/>
      <c r="P22" s="582" t="s">
        <v>313</v>
      </c>
      <c r="Q22" s="583"/>
      <c r="R22" s="582" t="s">
        <v>314</v>
      </c>
      <c r="S22" s="583"/>
      <c r="T22" s="582"/>
      <c r="U22" s="583"/>
      <c r="V22" s="582"/>
      <c r="W22" s="583"/>
      <c r="X22" s="583"/>
      <c r="Y22" s="582"/>
      <c r="Z22" s="583"/>
      <c r="AA22" s="583"/>
      <c r="AB22" s="582"/>
      <c r="AC22" s="583"/>
      <c r="AD22" s="582"/>
      <c r="AE22" s="583"/>
      <c r="AF22" s="584" t="s">
        <v>23</v>
      </c>
      <c r="AG22" s="583"/>
      <c r="AH22" s="583"/>
      <c r="AI22" s="583"/>
      <c r="AJ22" s="583"/>
      <c r="AK22" s="583"/>
      <c r="AL22" s="583"/>
      <c r="AM22" s="583"/>
      <c r="AN22" s="582" t="s">
        <v>307</v>
      </c>
      <c r="AO22" s="583"/>
      <c r="AP22" s="583"/>
      <c r="AQ22" s="583"/>
      <c r="AR22" s="583"/>
      <c r="AS22" s="582" t="s">
        <v>308</v>
      </c>
      <c r="AT22" s="583"/>
      <c r="AU22" s="583"/>
      <c r="AV22" s="481" t="s">
        <v>84</v>
      </c>
      <c r="AW22" s="585" t="s">
        <v>309</v>
      </c>
      <c r="AX22" s="583"/>
      <c r="AY22" s="583"/>
      <c r="AZ22" s="583"/>
      <c r="BA22" s="583"/>
      <c r="BB22" s="583"/>
      <c r="BC22" s="482">
        <v>151005016667</v>
      </c>
      <c r="BD22" s="483">
        <v>0</v>
      </c>
      <c r="BE22" s="482">
        <v>70997571</v>
      </c>
      <c r="BF22" s="483">
        <v>0</v>
      </c>
      <c r="BG22" s="482">
        <v>16309758997</v>
      </c>
      <c r="BH22" s="482">
        <v>-16309758997</v>
      </c>
      <c r="BI22" s="482">
        <v>16492712046</v>
      </c>
      <c r="BJ22" s="482">
        <v>-182953049</v>
      </c>
      <c r="BK22" s="482">
        <v>16512471340</v>
      </c>
      <c r="BL22" s="482">
        <v>-19759294</v>
      </c>
      <c r="BM22" s="482">
        <v>13198406249</v>
      </c>
      <c r="BN22" s="482">
        <v>3314065091</v>
      </c>
      <c r="BO22" s="482">
        <v>75976089</v>
      </c>
    </row>
    <row r="23" spans="1:67">
      <c r="N23" s="582" t="s">
        <v>33</v>
      </c>
      <c r="O23" s="583"/>
      <c r="P23" s="582" t="s">
        <v>313</v>
      </c>
      <c r="Q23" s="583"/>
      <c r="R23" s="582" t="s">
        <v>314</v>
      </c>
      <c r="S23" s="583"/>
      <c r="T23" s="582" t="s">
        <v>313</v>
      </c>
      <c r="U23" s="583"/>
      <c r="V23" s="582"/>
      <c r="W23" s="583"/>
      <c r="X23" s="583"/>
      <c r="Y23" s="582"/>
      <c r="Z23" s="583"/>
      <c r="AA23" s="583"/>
      <c r="AB23" s="582"/>
      <c r="AC23" s="583"/>
      <c r="AD23" s="582"/>
      <c r="AE23" s="583"/>
      <c r="AF23" s="584" t="s">
        <v>315</v>
      </c>
      <c r="AG23" s="583"/>
      <c r="AH23" s="583"/>
      <c r="AI23" s="583"/>
      <c r="AJ23" s="583"/>
      <c r="AK23" s="583"/>
      <c r="AL23" s="583"/>
      <c r="AM23" s="583"/>
      <c r="AN23" s="582" t="s">
        <v>307</v>
      </c>
      <c r="AO23" s="583"/>
      <c r="AP23" s="583"/>
      <c r="AQ23" s="583"/>
      <c r="AR23" s="583"/>
      <c r="AS23" s="582" t="s">
        <v>308</v>
      </c>
      <c r="AT23" s="583"/>
      <c r="AU23" s="583"/>
      <c r="AV23" s="481" t="s">
        <v>84</v>
      </c>
      <c r="AW23" s="585" t="s">
        <v>309</v>
      </c>
      <c r="AX23" s="583"/>
      <c r="AY23" s="583"/>
      <c r="AZ23" s="583"/>
      <c r="BA23" s="583"/>
      <c r="BB23" s="583"/>
      <c r="BC23" s="482">
        <v>113327000000</v>
      </c>
      <c r="BD23" s="483">
        <v>0</v>
      </c>
      <c r="BE23" s="483">
        <v>0</v>
      </c>
      <c r="BF23" s="483">
        <v>0</v>
      </c>
      <c r="BG23" s="482">
        <v>12992056181</v>
      </c>
      <c r="BH23" s="482">
        <v>-12992056181</v>
      </c>
      <c r="BI23" s="482">
        <v>12991980920</v>
      </c>
      <c r="BJ23" s="482">
        <v>75261</v>
      </c>
      <c r="BK23" s="482">
        <v>12991980920</v>
      </c>
      <c r="BL23" s="483">
        <v>0</v>
      </c>
      <c r="BM23" s="482">
        <v>12991980920</v>
      </c>
      <c r="BN23" s="483">
        <v>0</v>
      </c>
      <c r="BO23" s="482">
        <v>48806235</v>
      </c>
    </row>
    <row r="24" spans="1:67">
      <c r="N24" s="582" t="s">
        <v>33</v>
      </c>
      <c r="O24" s="583"/>
      <c r="P24" s="582" t="s">
        <v>313</v>
      </c>
      <c r="Q24" s="583"/>
      <c r="R24" s="582" t="s">
        <v>314</v>
      </c>
      <c r="S24" s="583"/>
      <c r="T24" s="582" t="s">
        <v>313</v>
      </c>
      <c r="U24" s="583"/>
      <c r="V24" s="582" t="s">
        <v>313</v>
      </c>
      <c r="W24" s="583"/>
      <c r="X24" s="583"/>
      <c r="Y24" s="582"/>
      <c r="Z24" s="583"/>
      <c r="AA24" s="583"/>
      <c r="AB24" s="582"/>
      <c r="AC24" s="583"/>
      <c r="AD24" s="582"/>
      <c r="AE24" s="583"/>
      <c r="AF24" s="584" t="s">
        <v>219</v>
      </c>
      <c r="AG24" s="583"/>
      <c r="AH24" s="583"/>
      <c r="AI24" s="583"/>
      <c r="AJ24" s="583"/>
      <c r="AK24" s="583"/>
      <c r="AL24" s="583"/>
      <c r="AM24" s="583"/>
      <c r="AN24" s="582" t="s">
        <v>307</v>
      </c>
      <c r="AO24" s="583"/>
      <c r="AP24" s="583"/>
      <c r="AQ24" s="583"/>
      <c r="AR24" s="583"/>
      <c r="AS24" s="582" t="s">
        <v>308</v>
      </c>
      <c r="AT24" s="583"/>
      <c r="AU24" s="583"/>
      <c r="AV24" s="481" t="s">
        <v>84</v>
      </c>
      <c r="AW24" s="585" t="s">
        <v>309</v>
      </c>
      <c r="AX24" s="583"/>
      <c r="AY24" s="583"/>
      <c r="AZ24" s="583"/>
      <c r="BA24" s="583"/>
      <c r="BB24" s="583"/>
      <c r="BC24" s="482">
        <v>87215000000</v>
      </c>
      <c r="BD24" s="483">
        <v>0</v>
      </c>
      <c r="BE24" s="483">
        <v>0</v>
      </c>
      <c r="BF24" s="483">
        <v>0</v>
      </c>
      <c r="BG24" s="482">
        <v>11207667296</v>
      </c>
      <c r="BH24" s="482">
        <v>-11207667296</v>
      </c>
      <c r="BI24" s="482">
        <v>11207603840</v>
      </c>
      <c r="BJ24" s="482">
        <v>63456</v>
      </c>
      <c r="BK24" s="482">
        <v>11207603840</v>
      </c>
      <c r="BL24" s="483">
        <v>0</v>
      </c>
      <c r="BM24" s="482">
        <v>11207603840</v>
      </c>
      <c r="BN24" s="483">
        <v>0</v>
      </c>
      <c r="BO24" s="482">
        <v>48806235</v>
      </c>
    </row>
    <row r="25" spans="1:67" s="497" customFormat="1">
      <c r="A25" s="497" t="str">
        <f>+B25&amp;"-"&amp;C25&amp;"-"&amp;D25&amp;"-"&amp;E25&amp;"-"&amp;F25&amp;"-"&amp;G25&amp;"-"&amp;AV25</f>
        <v>A-1-0-1-1-1-10</v>
      </c>
      <c r="B25" s="498" t="str">
        <f t="shared" ref="B25:B42" si="3">+N25</f>
        <v>A</v>
      </c>
      <c r="C25" s="498" t="str">
        <f t="shared" ref="C25:C42" si="4">+P25</f>
        <v>1</v>
      </c>
      <c r="D25" s="498" t="str">
        <f t="shared" ref="D25:D42" si="5">+R25</f>
        <v>0</v>
      </c>
      <c r="E25" s="498" t="str">
        <f t="shared" ref="E25:E42" si="6">+T25</f>
        <v>1</v>
      </c>
      <c r="F25" s="498" t="str">
        <f t="shared" ref="F25:F82" si="7">+V25</f>
        <v>1</v>
      </c>
      <c r="G25" s="498" t="str">
        <f t="shared" ref="G25:G82" si="8">+Y25</f>
        <v>1</v>
      </c>
      <c r="H25" s="498"/>
      <c r="I25" s="498"/>
      <c r="J25" s="498"/>
      <c r="K25" s="498"/>
      <c r="M25" s="511"/>
      <c r="N25" s="578" t="s">
        <v>33</v>
      </c>
      <c r="O25" s="579"/>
      <c r="P25" s="578" t="s">
        <v>313</v>
      </c>
      <c r="Q25" s="579"/>
      <c r="R25" s="578" t="s">
        <v>314</v>
      </c>
      <c r="S25" s="579"/>
      <c r="T25" s="578" t="s">
        <v>313</v>
      </c>
      <c r="U25" s="579"/>
      <c r="V25" s="578" t="s">
        <v>313</v>
      </c>
      <c r="W25" s="579"/>
      <c r="X25" s="579"/>
      <c r="Y25" s="578" t="s">
        <v>313</v>
      </c>
      <c r="Z25" s="579"/>
      <c r="AA25" s="579"/>
      <c r="AB25" s="578"/>
      <c r="AC25" s="579"/>
      <c r="AD25" s="578"/>
      <c r="AE25" s="579"/>
      <c r="AF25" s="581" t="s">
        <v>34</v>
      </c>
      <c r="AG25" s="579"/>
      <c r="AH25" s="579"/>
      <c r="AI25" s="579"/>
      <c r="AJ25" s="579"/>
      <c r="AK25" s="579"/>
      <c r="AL25" s="579"/>
      <c r="AM25" s="579"/>
      <c r="AN25" s="578" t="s">
        <v>307</v>
      </c>
      <c r="AO25" s="579"/>
      <c r="AP25" s="579"/>
      <c r="AQ25" s="579"/>
      <c r="AR25" s="579"/>
      <c r="AS25" s="578" t="s">
        <v>308</v>
      </c>
      <c r="AT25" s="579"/>
      <c r="AU25" s="579"/>
      <c r="AV25" s="499" t="s">
        <v>84</v>
      </c>
      <c r="AW25" s="580" t="s">
        <v>309</v>
      </c>
      <c r="AX25" s="579"/>
      <c r="AY25" s="579"/>
      <c r="AZ25" s="579"/>
      <c r="BA25" s="579"/>
      <c r="BB25" s="579"/>
      <c r="BC25" s="500">
        <v>81215000000</v>
      </c>
      <c r="BD25" s="501">
        <v>0</v>
      </c>
      <c r="BE25" s="501">
        <v>0</v>
      </c>
      <c r="BF25" s="501">
        <v>0</v>
      </c>
      <c r="BG25" s="500">
        <v>10122537822</v>
      </c>
      <c r="BH25" s="500">
        <v>-10122537822</v>
      </c>
      <c r="BI25" s="500">
        <v>10122525131</v>
      </c>
      <c r="BJ25" s="500">
        <v>12691</v>
      </c>
      <c r="BK25" s="500">
        <v>10122525131</v>
      </c>
      <c r="BL25" s="501">
        <v>0</v>
      </c>
      <c r="BM25" s="500">
        <v>10122525131</v>
      </c>
      <c r="BN25" s="501">
        <v>0</v>
      </c>
      <c r="BO25" s="501">
        <v>0</v>
      </c>
    </row>
    <row r="26" spans="1:67" s="497" customFormat="1">
      <c r="A26" s="497" t="str">
        <f t="shared" ref="A26:A27" si="9">+B26&amp;"-"&amp;C26&amp;"-"&amp;D26&amp;"-"&amp;E26&amp;"-"&amp;F26&amp;"-"&amp;G26&amp;"-"&amp;AV26</f>
        <v>A-1-0-1-1-2-10</v>
      </c>
      <c r="B26" s="498" t="str">
        <f t="shared" si="3"/>
        <v>A</v>
      </c>
      <c r="C26" s="498" t="str">
        <f t="shared" si="4"/>
        <v>1</v>
      </c>
      <c r="D26" s="498" t="str">
        <f t="shared" si="5"/>
        <v>0</v>
      </c>
      <c r="E26" s="498" t="str">
        <f t="shared" si="6"/>
        <v>1</v>
      </c>
      <c r="F26" s="498" t="str">
        <f t="shared" si="7"/>
        <v>1</v>
      </c>
      <c r="G26" s="498" t="str">
        <f t="shared" si="8"/>
        <v>2</v>
      </c>
      <c r="H26" s="498"/>
      <c r="I26" s="498"/>
      <c r="J26" s="498"/>
      <c r="K26" s="498"/>
      <c r="M26" s="511"/>
      <c r="N26" s="578" t="s">
        <v>33</v>
      </c>
      <c r="O26" s="579"/>
      <c r="P26" s="578" t="s">
        <v>313</v>
      </c>
      <c r="Q26" s="579"/>
      <c r="R26" s="578" t="s">
        <v>314</v>
      </c>
      <c r="S26" s="579"/>
      <c r="T26" s="578" t="s">
        <v>313</v>
      </c>
      <c r="U26" s="579"/>
      <c r="V26" s="578" t="s">
        <v>313</v>
      </c>
      <c r="W26" s="579"/>
      <c r="X26" s="579"/>
      <c r="Y26" s="578" t="s">
        <v>316</v>
      </c>
      <c r="Z26" s="579"/>
      <c r="AA26" s="579"/>
      <c r="AB26" s="578"/>
      <c r="AC26" s="579"/>
      <c r="AD26" s="578"/>
      <c r="AE26" s="579"/>
      <c r="AF26" s="581" t="s">
        <v>35</v>
      </c>
      <c r="AG26" s="579"/>
      <c r="AH26" s="579"/>
      <c r="AI26" s="579"/>
      <c r="AJ26" s="579"/>
      <c r="AK26" s="579"/>
      <c r="AL26" s="579"/>
      <c r="AM26" s="579"/>
      <c r="AN26" s="578" t="s">
        <v>307</v>
      </c>
      <c r="AO26" s="579"/>
      <c r="AP26" s="579"/>
      <c r="AQ26" s="579"/>
      <c r="AR26" s="579"/>
      <c r="AS26" s="578" t="s">
        <v>308</v>
      </c>
      <c r="AT26" s="579"/>
      <c r="AU26" s="579"/>
      <c r="AV26" s="499" t="s">
        <v>84</v>
      </c>
      <c r="AW26" s="580" t="s">
        <v>309</v>
      </c>
      <c r="AX26" s="579"/>
      <c r="AY26" s="579"/>
      <c r="AZ26" s="579"/>
      <c r="BA26" s="579"/>
      <c r="BB26" s="579"/>
      <c r="BC26" s="500">
        <v>5000000000</v>
      </c>
      <c r="BD26" s="501">
        <v>0</v>
      </c>
      <c r="BE26" s="501">
        <v>0</v>
      </c>
      <c r="BF26" s="501">
        <v>0</v>
      </c>
      <c r="BG26" s="500">
        <v>964310392</v>
      </c>
      <c r="BH26" s="500">
        <v>-964310392</v>
      </c>
      <c r="BI26" s="500">
        <v>964310392</v>
      </c>
      <c r="BJ26" s="501">
        <v>0</v>
      </c>
      <c r="BK26" s="500">
        <v>964310392</v>
      </c>
      <c r="BL26" s="501">
        <v>0</v>
      </c>
      <c r="BM26" s="500">
        <v>964310392</v>
      </c>
      <c r="BN26" s="501">
        <v>0</v>
      </c>
      <c r="BO26" s="501">
        <v>0</v>
      </c>
    </row>
    <row r="27" spans="1:67" s="497" customFormat="1">
      <c r="A27" s="497" t="str">
        <f t="shared" si="9"/>
        <v>A-1-0-1-1-4-10</v>
      </c>
      <c r="B27" s="498" t="str">
        <f t="shared" si="3"/>
        <v>A</v>
      </c>
      <c r="C27" s="498" t="str">
        <f t="shared" si="4"/>
        <v>1</v>
      </c>
      <c r="D27" s="498" t="str">
        <f t="shared" si="5"/>
        <v>0</v>
      </c>
      <c r="E27" s="498" t="str">
        <f t="shared" si="6"/>
        <v>1</v>
      </c>
      <c r="F27" s="498" t="str">
        <f t="shared" si="7"/>
        <v>1</v>
      </c>
      <c r="G27" s="498" t="str">
        <f t="shared" si="8"/>
        <v>4</v>
      </c>
      <c r="H27" s="498"/>
      <c r="I27" s="498"/>
      <c r="J27" s="498"/>
      <c r="K27" s="498"/>
      <c r="M27" s="511"/>
      <c r="N27" s="578" t="s">
        <v>33</v>
      </c>
      <c r="O27" s="579"/>
      <c r="P27" s="578" t="s">
        <v>313</v>
      </c>
      <c r="Q27" s="579"/>
      <c r="R27" s="578" t="s">
        <v>314</v>
      </c>
      <c r="S27" s="579"/>
      <c r="T27" s="578" t="s">
        <v>313</v>
      </c>
      <c r="U27" s="579"/>
      <c r="V27" s="578" t="s">
        <v>313</v>
      </c>
      <c r="W27" s="579"/>
      <c r="X27" s="579"/>
      <c r="Y27" s="578" t="s">
        <v>317</v>
      </c>
      <c r="Z27" s="579"/>
      <c r="AA27" s="579"/>
      <c r="AB27" s="578"/>
      <c r="AC27" s="579"/>
      <c r="AD27" s="578"/>
      <c r="AE27" s="579"/>
      <c r="AF27" s="581" t="s">
        <v>36</v>
      </c>
      <c r="AG27" s="579"/>
      <c r="AH27" s="579"/>
      <c r="AI27" s="579"/>
      <c r="AJ27" s="579"/>
      <c r="AK27" s="579"/>
      <c r="AL27" s="579"/>
      <c r="AM27" s="579"/>
      <c r="AN27" s="578" t="s">
        <v>307</v>
      </c>
      <c r="AO27" s="579"/>
      <c r="AP27" s="579"/>
      <c r="AQ27" s="579"/>
      <c r="AR27" s="579"/>
      <c r="AS27" s="578" t="s">
        <v>308</v>
      </c>
      <c r="AT27" s="579"/>
      <c r="AU27" s="579"/>
      <c r="AV27" s="499" t="s">
        <v>84</v>
      </c>
      <c r="AW27" s="580" t="s">
        <v>309</v>
      </c>
      <c r="AX27" s="579"/>
      <c r="AY27" s="579"/>
      <c r="AZ27" s="579"/>
      <c r="BA27" s="579"/>
      <c r="BB27" s="579"/>
      <c r="BC27" s="500">
        <v>1000000000</v>
      </c>
      <c r="BD27" s="501">
        <v>0</v>
      </c>
      <c r="BE27" s="501">
        <v>0</v>
      </c>
      <c r="BF27" s="501">
        <v>0</v>
      </c>
      <c r="BG27" s="500">
        <v>120819082</v>
      </c>
      <c r="BH27" s="500">
        <v>-120819082</v>
      </c>
      <c r="BI27" s="500">
        <v>120768317</v>
      </c>
      <c r="BJ27" s="500">
        <v>50765</v>
      </c>
      <c r="BK27" s="500">
        <v>120768317</v>
      </c>
      <c r="BL27" s="501">
        <v>0</v>
      </c>
      <c r="BM27" s="500">
        <v>120768317</v>
      </c>
      <c r="BN27" s="501">
        <v>0</v>
      </c>
      <c r="BO27" s="500">
        <v>48806235</v>
      </c>
    </row>
    <row r="28" spans="1:67" ht="14.45" customHeight="1">
      <c r="B28" s="491" t="str">
        <f t="shared" si="3"/>
        <v>A</v>
      </c>
      <c r="C28" s="491" t="str">
        <f t="shared" si="4"/>
        <v>1</v>
      </c>
      <c r="D28" s="491" t="str">
        <f t="shared" si="5"/>
        <v>0</v>
      </c>
      <c r="E28" s="491" t="str">
        <f t="shared" si="6"/>
        <v>1</v>
      </c>
      <c r="F28" s="491" t="str">
        <f t="shared" si="7"/>
        <v>4</v>
      </c>
      <c r="G28" s="491">
        <f t="shared" si="8"/>
        <v>0</v>
      </c>
      <c r="N28" s="582" t="s">
        <v>33</v>
      </c>
      <c r="O28" s="583"/>
      <c r="P28" s="582" t="s">
        <v>313</v>
      </c>
      <c r="Q28" s="583"/>
      <c r="R28" s="582" t="s">
        <v>314</v>
      </c>
      <c r="S28" s="583"/>
      <c r="T28" s="582" t="s">
        <v>313</v>
      </c>
      <c r="U28" s="583"/>
      <c r="V28" s="582" t="s">
        <v>317</v>
      </c>
      <c r="W28" s="583"/>
      <c r="X28" s="583"/>
      <c r="Y28" s="582"/>
      <c r="Z28" s="583"/>
      <c r="AA28" s="583"/>
      <c r="AB28" s="582"/>
      <c r="AC28" s="583"/>
      <c r="AD28" s="582"/>
      <c r="AE28" s="583"/>
      <c r="AF28" s="584" t="s">
        <v>220</v>
      </c>
      <c r="AG28" s="583"/>
      <c r="AH28" s="583"/>
      <c r="AI28" s="583"/>
      <c r="AJ28" s="583"/>
      <c r="AK28" s="583"/>
      <c r="AL28" s="583"/>
      <c r="AM28" s="583"/>
      <c r="AN28" s="582" t="s">
        <v>307</v>
      </c>
      <c r="AO28" s="583"/>
      <c r="AP28" s="583"/>
      <c r="AQ28" s="583"/>
      <c r="AR28" s="583"/>
      <c r="AS28" s="582" t="s">
        <v>308</v>
      </c>
      <c r="AT28" s="583"/>
      <c r="AU28" s="583"/>
      <c r="AV28" s="481" t="s">
        <v>84</v>
      </c>
      <c r="AW28" s="585" t="s">
        <v>309</v>
      </c>
      <c r="AX28" s="583"/>
      <c r="AY28" s="583"/>
      <c r="AZ28" s="583"/>
      <c r="BA28" s="583"/>
      <c r="BB28" s="583"/>
      <c r="BC28" s="482">
        <v>1525000000</v>
      </c>
      <c r="BD28" s="483">
        <v>0</v>
      </c>
      <c r="BE28" s="483">
        <v>0</v>
      </c>
      <c r="BF28" s="483">
        <v>0</v>
      </c>
      <c r="BG28" s="482">
        <v>187674746</v>
      </c>
      <c r="BH28" s="482">
        <v>-187674746</v>
      </c>
      <c r="BI28" s="482">
        <v>187674746</v>
      </c>
      <c r="BJ28" s="483">
        <v>0</v>
      </c>
      <c r="BK28" s="482">
        <v>187674746</v>
      </c>
      <c r="BL28" s="483">
        <v>0</v>
      </c>
      <c r="BM28" s="482">
        <v>187674746</v>
      </c>
      <c r="BN28" s="483">
        <v>0</v>
      </c>
      <c r="BO28" s="483">
        <v>0</v>
      </c>
    </row>
    <row r="29" spans="1:67" s="497" customFormat="1">
      <c r="A29" s="497" t="str">
        <f t="shared" ref="A29:A41" si="10">+B29&amp;"-"&amp;C29&amp;"-"&amp;D29&amp;"-"&amp;E29&amp;"-"&amp;F29&amp;"-"&amp;G29&amp;"-"&amp;AV29</f>
        <v>A-1-0-1-4-2-10</v>
      </c>
      <c r="B29" s="498" t="str">
        <f t="shared" si="3"/>
        <v>A</v>
      </c>
      <c r="C29" s="498" t="str">
        <f t="shared" si="4"/>
        <v>1</v>
      </c>
      <c r="D29" s="498" t="str">
        <f t="shared" si="5"/>
        <v>0</v>
      </c>
      <c r="E29" s="498" t="str">
        <f t="shared" si="6"/>
        <v>1</v>
      </c>
      <c r="F29" s="498" t="str">
        <f t="shared" si="7"/>
        <v>4</v>
      </c>
      <c r="G29" s="498" t="str">
        <f t="shared" si="8"/>
        <v>2</v>
      </c>
      <c r="H29" s="498"/>
      <c r="I29" s="498"/>
      <c r="J29" s="498"/>
      <c r="K29" s="498"/>
      <c r="M29" s="511"/>
      <c r="N29" s="578" t="s">
        <v>33</v>
      </c>
      <c r="O29" s="579"/>
      <c r="P29" s="578" t="s">
        <v>313</v>
      </c>
      <c r="Q29" s="579"/>
      <c r="R29" s="578" t="s">
        <v>314</v>
      </c>
      <c r="S29" s="579"/>
      <c r="T29" s="578" t="s">
        <v>313</v>
      </c>
      <c r="U29" s="579"/>
      <c r="V29" s="578" t="s">
        <v>317</v>
      </c>
      <c r="W29" s="579"/>
      <c r="X29" s="579"/>
      <c r="Y29" s="578" t="s">
        <v>316</v>
      </c>
      <c r="Z29" s="579"/>
      <c r="AA29" s="579"/>
      <c r="AB29" s="578"/>
      <c r="AC29" s="579"/>
      <c r="AD29" s="578"/>
      <c r="AE29" s="579"/>
      <c r="AF29" s="581" t="s">
        <v>37</v>
      </c>
      <c r="AG29" s="579"/>
      <c r="AH29" s="579"/>
      <c r="AI29" s="579"/>
      <c r="AJ29" s="579"/>
      <c r="AK29" s="579"/>
      <c r="AL29" s="579"/>
      <c r="AM29" s="579"/>
      <c r="AN29" s="578" t="s">
        <v>307</v>
      </c>
      <c r="AO29" s="579"/>
      <c r="AP29" s="579"/>
      <c r="AQ29" s="579"/>
      <c r="AR29" s="579"/>
      <c r="AS29" s="578" t="s">
        <v>308</v>
      </c>
      <c r="AT29" s="579"/>
      <c r="AU29" s="579"/>
      <c r="AV29" s="499" t="s">
        <v>84</v>
      </c>
      <c r="AW29" s="580" t="s">
        <v>309</v>
      </c>
      <c r="AX29" s="579"/>
      <c r="AY29" s="579"/>
      <c r="AZ29" s="579"/>
      <c r="BA29" s="579"/>
      <c r="BB29" s="579"/>
      <c r="BC29" s="500">
        <v>1525000000</v>
      </c>
      <c r="BD29" s="501">
        <v>0</v>
      </c>
      <c r="BE29" s="501">
        <v>0</v>
      </c>
      <c r="BF29" s="501">
        <v>0</v>
      </c>
      <c r="BG29" s="500">
        <v>187674746</v>
      </c>
      <c r="BH29" s="500">
        <v>-187674746</v>
      </c>
      <c r="BI29" s="500">
        <v>187674746</v>
      </c>
      <c r="BJ29" s="500">
        <v>0</v>
      </c>
      <c r="BK29" s="500">
        <v>187674746</v>
      </c>
      <c r="BL29" s="501">
        <v>0</v>
      </c>
      <c r="BM29" s="500">
        <v>187674746</v>
      </c>
      <c r="BN29" s="501">
        <v>0</v>
      </c>
      <c r="BO29" s="500">
        <v>0</v>
      </c>
    </row>
    <row r="30" spans="1:67" ht="14.45" customHeight="1">
      <c r="B30" s="491" t="str">
        <f t="shared" si="3"/>
        <v>A</v>
      </c>
      <c r="C30" s="491" t="str">
        <f t="shared" si="4"/>
        <v>1</v>
      </c>
      <c r="D30" s="491" t="str">
        <f t="shared" si="5"/>
        <v>0</v>
      </c>
      <c r="E30" s="491" t="str">
        <f t="shared" si="6"/>
        <v>1</v>
      </c>
      <c r="F30" s="491" t="str">
        <f t="shared" si="7"/>
        <v>5</v>
      </c>
      <c r="G30" s="491">
        <f t="shared" si="8"/>
        <v>0</v>
      </c>
      <c r="N30" s="582" t="s">
        <v>33</v>
      </c>
      <c r="O30" s="583"/>
      <c r="P30" s="582" t="s">
        <v>313</v>
      </c>
      <c r="Q30" s="583"/>
      <c r="R30" s="582" t="s">
        <v>314</v>
      </c>
      <c r="S30" s="583"/>
      <c r="T30" s="582" t="s">
        <v>313</v>
      </c>
      <c r="U30" s="583"/>
      <c r="V30" s="582" t="s">
        <v>318</v>
      </c>
      <c r="W30" s="583"/>
      <c r="X30" s="583"/>
      <c r="Y30" s="582"/>
      <c r="Z30" s="583"/>
      <c r="AA30" s="583"/>
      <c r="AB30" s="582"/>
      <c r="AC30" s="583"/>
      <c r="AD30" s="582"/>
      <c r="AE30" s="583"/>
      <c r="AF30" s="584" t="s">
        <v>222</v>
      </c>
      <c r="AG30" s="583"/>
      <c r="AH30" s="583"/>
      <c r="AI30" s="583"/>
      <c r="AJ30" s="583"/>
      <c r="AK30" s="583"/>
      <c r="AL30" s="583"/>
      <c r="AM30" s="583"/>
      <c r="AN30" s="582" t="s">
        <v>307</v>
      </c>
      <c r="AO30" s="583"/>
      <c r="AP30" s="583"/>
      <c r="AQ30" s="583"/>
      <c r="AR30" s="583"/>
      <c r="AS30" s="582" t="s">
        <v>308</v>
      </c>
      <c r="AT30" s="583"/>
      <c r="AU30" s="583"/>
      <c r="AV30" s="481" t="s">
        <v>84</v>
      </c>
      <c r="AW30" s="585" t="s">
        <v>309</v>
      </c>
      <c r="AX30" s="583"/>
      <c r="AY30" s="583"/>
      <c r="AZ30" s="583"/>
      <c r="BA30" s="583"/>
      <c r="BB30" s="583"/>
      <c r="BC30" s="482">
        <v>24015000000</v>
      </c>
      <c r="BD30" s="483">
        <v>0</v>
      </c>
      <c r="BE30" s="483">
        <v>0</v>
      </c>
      <c r="BF30" s="483">
        <v>0</v>
      </c>
      <c r="BG30" s="482">
        <v>1551699270</v>
      </c>
      <c r="BH30" s="482">
        <v>-1551699270</v>
      </c>
      <c r="BI30" s="482">
        <v>1551694445</v>
      </c>
      <c r="BJ30" s="482">
        <v>4825</v>
      </c>
      <c r="BK30" s="482">
        <v>1551694445</v>
      </c>
      <c r="BL30" s="483">
        <v>0</v>
      </c>
      <c r="BM30" s="482">
        <v>1551694445</v>
      </c>
      <c r="BN30" s="483">
        <v>0</v>
      </c>
      <c r="BO30" s="483">
        <v>0</v>
      </c>
    </row>
    <row r="31" spans="1:67" s="497" customFormat="1">
      <c r="A31" s="497" t="str">
        <f t="shared" si="10"/>
        <v>A-1-0-1-5-1-10</v>
      </c>
      <c r="B31" s="498" t="str">
        <f t="shared" si="3"/>
        <v>A</v>
      </c>
      <c r="C31" s="498" t="str">
        <f t="shared" si="4"/>
        <v>1</v>
      </c>
      <c r="D31" s="498" t="str">
        <f t="shared" si="5"/>
        <v>0</v>
      </c>
      <c r="E31" s="498" t="str">
        <f t="shared" si="6"/>
        <v>1</v>
      </c>
      <c r="F31" s="498" t="str">
        <f t="shared" si="7"/>
        <v>5</v>
      </c>
      <c r="G31" s="498" t="str">
        <f t="shared" si="8"/>
        <v>1</v>
      </c>
      <c r="H31" s="498"/>
      <c r="I31" s="498"/>
      <c r="J31" s="498"/>
      <c r="K31" s="498"/>
      <c r="M31" s="511"/>
      <c r="N31" s="578" t="s">
        <v>33</v>
      </c>
      <c r="O31" s="579"/>
      <c r="P31" s="578" t="s">
        <v>313</v>
      </c>
      <c r="Q31" s="579"/>
      <c r="R31" s="578" t="s">
        <v>314</v>
      </c>
      <c r="S31" s="579"/>
      <c r="T31" s="578" t="s">
        <v>313</v>
      </c>
      <c r="U31" s="579"/>
      <c r="V31" s="578" t="s">
        <v>318</v>
      </c>
      <c r="W31" s="579"/>
      <c r="X31" s="579"/>
      <c r="Y31" s="578" t="s">
        <v>313</v>
      </c>
      <c r="Z31" s="579"/>
      <c r="AA31" s="579"/>
      <c r="AB31" s="578"/>
      <c r="AC31" s="579"/>
      <c r="AD31" s="578"/>
      <c r="AE31" s="579"/>
      <c r="AF31" s="581" t="s">
        <v>38</v>
      </c>
      <c r="AG31" s="579"/>
      <c r="AH31" s="579"/>
      <c r="AI31" s="579"/>
      <c r="AJ31" s="579"/>
      <c r="AK31" s="579"/>
      <c r="AL31" s="579"/>
      <c r="AM31" s="579"/>
      <c r="AN31" s="578" t="s">
        <v>307</v>
      </c>
      <c r="AO31" s="579"/>
      <c r="AP31" s="579"/>
      <c r="AQ31" s="579"/>
      <c r="AR31" s="579"/>
      <c r="AS31" s="578" t="s">
        <v>308</v>
      </c>
      <c r="AT31" s="579"/>
      <c r="AU31" s="579"/>
      <c r="AV31" s="499" t="s">
        <v>84</v>
      </c>
      <c r="AW31" s="580" t="s">
        <v>309</v>
      </c>
      <c r="AX31" s="579"/>
      <c r="AY31" s="579"/>
      <c r="AZ31" s="579"/>
      <c r="BA31" s="579"/>
      <c r="BB31" s="579"/>
      <c r="BC31" s="500">
        <v>3150962889</v>
      </c>
      <c r="BD31" s="501">
        <v>0</v>
      </c>
      <c r="BE31" s="501">
        <v>0</v>
      </c>
      <c r="BF31" s="501">
        <v>0</v>
      </c>
      <c r="BG31" s="500">
        <v>374469666</v>
      </c>
      <c r="BH31" s="500">
        <v>-374469666</v>
      </c>
      <c r="BI31" s="500">
        <v>374469666</v>
      </c>
      <c r="BJ31" s="500">
        <v>0</v>
      </c>
      <c r="BK31" s="500">
        <v>374469666</v>
      </c>
      <c r="BL31" s="501">
        <v>0</v>
      </c>
      <c r="BM31" s="500">
        <v>374469666</v>
      </c>
      <c r="BN31" s="501">
        <v>0</v>
      </c>
      <c r="BO31" s="500">
        <v>0</v>
      </c>
    </row>
    <row r="32" spans="1:67" s="497" customFormat="1">
      <c r="A32" s="497" t="str">
        <f t="shared" si="10"/>
        <v>A-1-0-1-5-2-10</v>
      </c>
      <c r="B32" s="498" t="str">
        <f t="shared" si="3"/>
        <v>A</v>
      </c>
      <c r="C32" s="498" t="str">
        <f t="shared" si="4"/>
        <v>1</v>
      </c>
      <c r="D32" s="498" t="str">
        <f t="shared" si="5"/>
        <v>0</v>
      </c>
      <c r="E32" s="498" t="str">
        <f t="shared" si="6"/>
        <v>1</v>
      </c>
      <c r="F32" s="498" t="str">
        <f t="shared" si="7"/>
        <v>5</v>
      </c>
      <c r="G32" s="498" t="str">
        <f t="shared" si="8"/>
        <v>2</v>
      </c>
      <c r="H32" s="498"/>
      <c r="I32" s="498"/>
      <c r="J32" s="498"/>
      <c r="K32" s="498"/>
      <c r="M32" s="511"/>
      <c r="N32" s="578" t="s">
        <v>33</v>
      </c>
      <c r="O32" s="579"/>
      <c r="P32" s="578" t="s">
        <v>313</v>
      </c>
      <c r="Q32" s="579"/>
      <c r="R32" s="578" t="s">
        <v>314</v>
      </c>
      <c r="S32" s="579"/>
      <c r="T32" s="578" t="s">
        <v>313</v>
      </c>
      <c r="U32" s="579"/>
      <c r="V32" s="578" t="s">
        <v>318</v>
      </c>
      <c r="W32" s="579"/>
      <c r="X32" s="579"/>
      <c r="Y32" s="578" t="s">
        <v>316</v>
      </c>
      <c r="Z32" s="579"/>
      <c r="AA32" s="579"/>
      <c r="AB32" s="578"/>
      <c r="AC32" s="579"/>
      <c r="AD32" s="578"/>
      <c r="AE32" s="579"/>
      <c r="AF32" s="581" t="s">
        <v>39</v>
      </c>
      <c r="AG32" s="579"/>
      <c r="AH32" s="579"/>
      <c r="AI32" s="579"/>
      <c r="AJ32" s="579"/>
      <c r="AK32" s="579"/>
      <c r="AL32" s="579"/>
      <c r="AM32" s="579"/>
      <c r="AN32" s="578" t="s">
        <v>307</v>
      </c>
      <c r="AO32" s="579"/>
      <c r="AP32" s="579"/>
      <c r="AQ32" s="579"/>
      <c r="AR32" s="579"/>
      <c r="AS32" s="578" t="s">
        <v>308</v>
      </c>
      <c r="AT32" s="579"/>
      <c r="AU32" s="579"/>
      <c r="AV32" s="499" t="s">
        <v>84</v>
      </c>
      <c r="AW32" s="580" t="s">
        <v>309</v>
      </c>
      <c r="AX32" s="579"/>
      <c r="AY32" s="579"/>
      <c r="AZ32" s="579"/>
      <c r="BA32" s="579"/>
      <c r="BB32" s="579"/>
      <c r="BC32" s="500">
        <v>2597340556</v>
      </c>
      <c r="BD32" s="501">
        <v>0</v>
      </c>
      <c r="BE32" s="501">
        <v>0</v>
      </c>
      <c r="BF32" s="501">
        <v>0</v>
      </c>
      <c r="BG32" s="500">
        <v>267904639</v>
      </c>
      <c r="BH32" s="500">
        <v>-267904639</v>
      </c>
      <c r="BI32" s="500">
        <v>267904639</v>
      </c>
      <c r="BJ32" s="500">
        <v>0</v>
      </c>
      <c r="BK32" s="500">
        <v>267904639</v>
      </c>
      <c r="BL32" s="501">
        <v>0</v>
      </c>
      <c r="BM32" s="500">
        <v>267904639</v>
      </c>
      <c r="BN32" s="501">
        <v>0</v>
      </c>
      <c r="BO32" s="500">
        <v>0</v>
      </c>
    </row>
    <row r="33" spans="1:67" s="497" customFormat="1">
      <c r="A33" s="497" t="str">
        <f t="shared" si="10"/>
        <v>A-1-0-1-5-14-10</v>
      </c>
      <c r="B33" s="498" t="str">
        <f t="shared" si="3"/>
        <v>A</v>
      </c>
      <c r="C33" s="498" t="str">
        <f t="shared" si="4"/>
        <v>1</v>
      </c>
      <c r="D33" s="498" t="str">
        <f t="shared" si="5"/>
        <v>0</v>
      </c>
      <c r="E33" s="498" t="str">
        <f t="shared" si="6"/>
        <v>1</v>
      </c>
      <c r="F33" s="498" t="str">
        <f t="shared" si="7"/>
        <v>5</v>
      </c>
      <c r="G33" s="498" t="str">
        <f t="shared" si="8"/>
        <v>14</v>
      </c>
      <c r="H33" s="498"/>
      <c r="I33" s="498"/>
      <c r="J33" s="498"/>
      <c r="K33" s="498"/>
      <c r="M33" s="511"/>
      <c r="N33" s="578" t="s">
        <v>33</v>
      </c>
      <c r="O33" s="579"/>
      <c r="P33" s="578" t="s">
        <v>313</v>
      </c>
      <c r="Q33" s="579"/>
      <c r="R33" s="578" t="s">
        <v>314</v>
      </c>
      <c r="S33" s="579"/>
      <c r="T33" s="578" t="s">
        <v>313</v>
      </c>
      <c r="U33" s="579"/>
      <c r="V33" s="578" t="s">
        <v>318</v>
      </c>
      <c r="W33" s="579"/>
      <c r="X33" s="579"/>
      <c r="Y33" s="578" t="s">
        <v>319</v>
      </c>
      <c r="Z33" s="579"/>
      <c r="AA33" s="579"/>
      <c r="AB33" s="578"/>
      <c r="AC33" s="579"/>
      <c r="AD33" s="578"/>
      <c r="AE33" s="579"/>
      <c r="AF33" s="581" t="s">
        <v>40</v>
      </c>
      <c r="AG33" s="579"/>
      <c r="AH33" s="579"/>
      <c r="AI33" s="579"/>
      <c r="AJ33" s="579"/>
      <c r="AK33" s="579"/>
      <c r="AL33" s="579"/>
      <c r="AM33" s="579"/>
      <c r="AN33" s="578" t="s">
        <v>307</v>
      </c>
      <c r="AO33" s="579"/>
      <c r="AP33" s="579"/>
      <c r="AQ33" s="579"/>
      <c r="AR33" s="579"/>
      <c r="AS33" s="578" t="s">
        <v>308</v>
      </c>
      <c r="AT33" s="579"/>
      <c r="AU33" s="579"/>
      <c r="AV33" s="499" t="s">
        <v>84</v>
      </c>
      <c r="AW33" s="580" t="s">
        <v>309</v>
      </c>
      <c r="AX33" s="579"/>
      <c r="AY33" s="579"/>
      <c r="AZ33" s="579"/>
      <c r="BA33" s="579"/>
      <c r="BB33" s="579"/>
      <c r="BC33" s="500">
        <v>4253886505</v>
      </c>
      <c r="BD33" s="501">
        <v>0</v>
      </c>
      <c r="BE33" s="501">
        <v>0</v>
      </c>
      <c r="BF33" s="501">
        <v>0</v>
      </c>
      <c r="BG33" s="500">
        <v>5694910</v>
      </c>
      <c r="BH33" s="500">
        <v>-5694910</v>
      </c>
      <c r="BI33" s="500">
        <v>5694910</v>
      </c>
      <c r="BJ33" s="500">
        <v>0</v>
      </c>
      <c r="BK33" s="500">
        <v>5694910</v>
      </c>
      <c r="BL33" s="501">
        <v>0</v>
      </c>
      <c r="BM33" s="500">
        <v>5694910</v>
      </c>
      <c r="BN33" s="501">
        <v>0</v>
      </c>
      <c r="BO33" s="500">
        <v>0</v>
      </c>
    </row>
    <row r="34" spans="1:67" s="497" customFormat="1">
      <c r="A34" s="497" t="str">
        <f t="shared" si="10"/>
        <v>A-1-0-1-5-15-10</v>
      </c>
      <c r="B34" s="498" t="str">
        <f t="shared" si="3"/>
        <v>A</v>
      </c>
      <c r="C34" s="498" t="str">
        <f t="shared" si="4"/>
        <v>1</v>
      </c>
      <c r="D34" s="498" t="str">
        <f t="shared" si="5"/>
        <v>0</v>
      </c>
      <c r="E34" s="498" t="str">
        <f t="shared" si="6"/>
        <v>1</v>
      </c>
      <c r="F34" s="498" t="str">
        <f t="shared" si="7"/>
        <v>5</v>
      </c>
      <c r="G34" s="498" t="str">
        <f t="shared" si="8"/>
        <v>15</v>
      </c>
      <c r="H34" s="498"/>
      <c r="I34" s="498"/>
      <c r="J34" s="498"/>
      <c r="K34" s="498"/>
      <c r="M34" s="511"/>
      <c r="N34" s="578" t="s">
        <v>33</v>
      </c>
      <c r="O34" s="579"/>
      <c r="P34" s="578" t="s">
        <v>313</v>
      </c>
      <c r="Q34" s="579"/>
      <c r="R34" s="578" t="s">
        <v>314</v>
      </c>
      <c r="S34" s="579"/>
      <c r="T34" s="578" t="s">
        <v>313</v>
      </c>
      <c r="U34" s="579"/>
      <c r="V34" s="578" t="s">
        <v>318</v>
      </c>
      <c r="W34" s="579"/>
      <c r="X34" s="579"/>
      <c r="Y34" s="578" t="s">
        <v>320</v>
      </c>
      <c r="Z34" s="579"/>
      <c r="AA34" s="579"/>
      <c r="AB34" s="578"/>
      <c r="AC34" s="579"/>
      <c r="AD34" s="578"/>
      <c r="AE34" s="579"/>
      <c r="AF34" s="581" t="s">
        <v>41</v>
      </c>
      <c r="AG34" s="579"/>
      <c r="AH34" s="579"/>
      <c r="AI34" s="579"/>
      <c r="AJ34" s="579"/>
      <c r="AK34" s="579"/>
      <c r="AL34" s="579"/>
      <c r="AM34" s="579"/>
      <c r="AN34" s="578" t="s">
        <v>307</v>
      </c>
      <c r="AO34" s="579"/>
      <c r="AP34" s="579"/>
      <c r="AQ34" s="579"/>
      <c r="AR34" s="579"/>
      <c r="AS34" s="578" t="s">
        <v>308</v>
      </c>
      <c r="AT34" s="579"/>
      <c r="AU34" s="579"/>
      <c r="AV34" s="499" t="s">
        <v>84</v>
      </c>
      <c r="AW34" s="580" t="s">
        <v>309</v>
      </c>
      <c r="AX34" s="579"/>
      <c r="AY34" s="579"/>
      <c r="AZ34" s="579"/>
      <c r="BA34" s="579"/>
      <c r="BB34" s="579"/>
      <c r="BC34" s="500">
        <v>4008125026</v>
      </c>
      <c r="BD34" s="501">
        <v>0</v>
      </c>
      <c r="BE34" s="501">
        <v>0</v>
      </c>
      <c r="BF34" s="501">
        <v>0</v>
      </c>
      <c r="BG34" s="500">
        <v>663858625</v>
      </c>
      <c r="BH34" s="500">
        <v>-663858625</v>
      </c>
      <c r="BI34" s="500">
        <v>663853866</v>
      </c>
      <c r="BJ34" s="500">
        <v>4759</v>
      </c>
      <c r="BK34" s="500">
        <v>663853866</v>
      </c>
      <c r="BL34" s="501">
        <v>0</v>
      </c>
      <c r="BM34" s="500">
        <v>663853866</v>
      </c>
      <c r="BN34" s="501">
        <v>0</v>
      </c>
      <c r="BO34" s="500">
        <v>0</v>
      </c>
    </row>
    <row r="35" spans="1:67" s="497" customFormat="1">
      <c r="A35" s="497" t="str">
        <f t="shared" si="10"/>
        <v>A-1-0-1-5-16-10</v>
      </c>
      <c r="B35" s="498" t="str">
        <f t="shared" si="3"/>
        <v>A</v>
      </c>
      <c r="C35" s="498" t="str">
        <f t="shared" si="4"/>
        <v>1</v>
      </c>
      <c r="D35" s="498" t="str">
        <f t="shared" si="5"/>
        <v>0</v>
      </c>
      <c r="E35" s="498" t="str">
        <f t="shared" si="6"/>
        <v>1</v>
      </c>
      <c r="F35" s="498" t="str">
        <f t="shared" si="7"/>
        <v>5</v>
      </c>
      <c r="G35" s="498" t="str">
        <f t="shared" si="8"/>
        <v>16</v>
      </c>
      <c r="H35" s="498"/>
      <c r="I35" s="498"/>
      <c r="J35" s="498"/>
      <c r="K35" s="498"/>
      <c r="M35" s="511"/>
      <c r="N35" s="578" t="s">
        <v>33</v>
      </c>
      <c r="O35" s="579"/>
      <c r="P35" s="578" t="s">
        <v>313</v>
      </c>
      <c r="Q35" s="579"/>
      <c r="R35" s="578" t="s">
        <v>314</v>
      </c>
      <c r="S35" s="579"/>
      <c r="T35" s="578" t="s">
        <v>313</v>
      </c>
      <c r="U35" s="579"/>
      <c r="V35" s="578" t="s">
        <v>318</v>
      </c>
      <c r="W35" s="579"/>
      <c r="X35" s="579"/>
      <c r="Y35" s="578" t="s">
        <v>42</v>
      </c>
      <c r="Z35" s="579"/>
      <c r="AA35" s="579"/>
      <c r="AB35" s="578"/>
      <c r="AC35" s="579"/>
      <c r="AD35" s="578"/>
      <c r="AE35" s="579"/>
      <c r="AF35" s="581" t="s">
        <v>43</v>
      </c>
      <c r="AG35" s="579"/>
      <c r="AH35" s="579"/>
      <c r="AI35" s="579"/>
      <c r="AJ35" s="579"/>
      <c r="AK35" s="579"/>
      <c r="AL35" s="579"/>
      <c r="AM35" s="579"/>
      <c r="AN35" s="578" t="s">
        <v>307</v>
      </c>
      <c r="AO35" s="579"/>
      <c r="AP35" s="579"/>
      <c r="AQ35" s="579"/>
      <c r="AR35" s="579"/>
      <c r="AS35" s="578" t="s">
        <v>308</v>
      </c>
      <c r="AT35" s="579"/>
      <c r="AU35" s="579"/>
      <c r="AV35" s="499" t="s">
        <v>84</v>
      </c>
      <c r="AW35" s="580" t="s">
        <v>309</v>
      </c>
      <c r="AX35" s="579"/>
      <c r="AY35" s="579"/>
      <c r="AZ35" s="579"/>
      <c r="BA35" s="579"/>
      <c r="BB35" s="579"/>
      <c r="BC35" s="500">
        <v>7990939236</v>
      </c>
      <c r="BD35" s="501">
        <v>0</v>
      </c>
      <c r="BE35" s="501">
        <v>0</v>
      </c>
      <c r="BF35" s="501">
        <v>0</v>
      </c>
      <c r="BG35" s="500">
        <v>4141962</v>
      </c>
      <c r="BH35" s="500">
        <v>-4141962</v>
      </c>
      <c r="BI35" s="500">
        <v>4141896</v>
      </c>
      <c r="BJ35" s="500">
        <v>66</v>
      </c>
      <c r="BK35" s="500">
        <v>4141896</v>
      </c>
      <c r="BL35" s="501">
        <v>0</v>
      </c>
      <c r="BM35" s="500">
        <v>4141896</v>
      </c>
      <c r="BN35" s="501">
        <v>0</v>
      </c>
      <c r="BO35" s="500">
        <v>0</v>
      </c>
    </row>
    <row r="36" spans="1:67" s="497" customFormat="1">
      <c r="A36" s="497" t="str">
        <f t="shared" si="10"/>
        <v>A-1-0-1-5-22-10</v>
      </c>
      <c r="B36" s="498" t="str">
        <f t="shared" si="3"/>
        <v>A</v>
      </c>
      <c r="C36" s="498" t="str">
        <f t="shared" si="4"/>
        <v>1</v>
      </c>
      <c r="D36" s="498" t="str">
        <f t="shared" si="5"/>
        <v>0</v>
      </c>
      <c r="E36" s="498" t="str">
        <f t="shared" si="6"/>
        <v>1</v>
      </c>
      <c r="F36" s="498" t="str">
        <f t="shared" si="7"/>
        <v>5</v>
      </c>
      <c r="G36" s="498" t="str">
        <f t="shared" si="8"/>
        <v>22</v>
      </c>
      <c r="H36" s="498"/>
      <c r="I36" s="498"/>
      <c r="J36" s="498"/>
      <c r="K36" s="498"/>
      <c r="M36" s="511"/>
      <c r="N36" s="578" t="s">
        <v>33</v>
      </c>
      <c r="O36" s="579"/>
      <c r="P36" s="578" t="s">
        <v>313</v>
      </c>
      <c r="Q36" s="579"/>
      <c r="R36" s="578" t="s">
        <v>314</v>
      </c>
      <c r="S36" s="579"/>
      <c r="T36" s="578" t="s">
        <v>313</v>
      </c>
      <c r="U36" s="579"/>
      <c r="V36" s="578" t="s">
        <v>318</v>
      </c>
      <c r="W36" s="579"/>
      <c r="X36" s="579"/>
      <c r="Y36" s="578" t="s">
        <v>321</v>
      </c>
      <c r="Z36" s="579"/>
      <c r="AA36" s="579"/>
      <c r="AB36" s="578"/>
      <c r="AC36" s="579"/>
      <c r="AD36" s="578"/>
      <c r="AE36" s="579"/>
      <c r="AF36" s="581" t="s">
        <v>44</v>
      </c>
      <c r="AG36" s="579"/>
      <c r="AH36" s="579"/>
      <c r="AI36" s="579"/>
      <c r="AJ36" s="579"/>
      <c r="AK36" s="579"/>
      <c r="AL36" s="579"/>
      <c r="AM36" s="579"/>
      <c r="AN36" s="578" t="s">
        <v>307</v>
      </c>
      <c r="AO36" s="579"/>
      <c r="AP36" s="579"/>
      <c r="AQ36" s="579"/>
      <c r="AR36" s="579"/>
      <c r="AS36" s="578" t="s">
        <v>308</v>
      </c>
      <c r="AT36" s="579"/>
      <c r="AU36" s="579"/>
      <c r="AV36" s="499" t="s">
        <v>84</v>
      </c>
      <c r="AW36" s="580" t="s">
        <v>309</v>
      </c>
      <c r="AX36" s="579"/>
      <c r="AY36" s="579"/>
      <c r="AZ36" s="579"/>
      <c r="BA36" s="579"/>
      <c r="BB36" s="579"/>
      <c r="BC36" s="500">
        <v>2013745788</v>
      </c>
      <c r="BD36" s="501">
        <v>0</v>
      </c>
      <c r="BE36" s="501">
        <v>0</v>
      </c>
      <c r="BF36" s="501">
        <v>0</v>
      </c>
      <c r="BG36" s="500">
        <v>235629468</v>
      </c>
      <c r="BH36" s="500">
        <v>-235629468</v>
      </c>
      <c r="BI36" s="500">
        <v>235629468</v>
      </c>
      <c r="BJ36" s="500">
        <v>0</v>
      </c>
      <c r="BK36" s="500">
        <v>235629468</v>
      </c>
      <c r="BL36" s="501">
        <v>0</v>
      </c>
      <c r="BM36" s="500">
        <v>235629468</v>
      </c>
      <c r="BN36" s="501">
        <v>0</v>
      </c>
      <c r="BO36" s="500">
        <v>0</v>
      </c>
    </row>
    <row r="37" spans="1:67" ht="14.45" customHeight="1">
      <c r="B37" s="491" t="str">
        <f t="shared" si="3"/>
        <v>A</v>
      </c>
      <c r="C37" s="491" t="str">
        <f t="shared" si="4"/>
        <v>1</v>
      </c>
      <c r="D37" s="491" t="str">
        <f t="shared" si="5"/>
        <v>0</v>
      </c>
      <c r="E37" s="491" t="str">
        <f t="shared" si="6"/>
        <v>1</v>
      </c>
      <c r="F37" s="491" t="str">
        <f t="shared" si="7"/>
        <v>9</v>
      </c>
      <c r="G37" s="491">
        <f t="shared" si="8"/>
        <v>0</v>
      </c>
      <c r="N37" s="582" t="s">
        <v>33</v>
      </c>
      <c r="O37" s="583"/>
      <c r="P37" s="582" t="s">
        <v>313</v>
      </c>
      <c r="Q37" s="583"/>
      <c r="R37" s="582" t="s">
        <v>314</v>
      </c>
      <c r="S37" s="583"/>
      <c r="T37" s="582" t="s">
        <v>313</v>
      </c>
      <c r="U37" s="583"/>
      <c r="V37" s="582" t="s">
        <v>322</v>
      </c>
      <c r="W37" s="583"/>
      <c r="X37" s="583"/>
      <c r="Y37" s="582"/>
      <c r="Z37" s="583"/>
      <c r="AA37" s="583"/>
      <c r="AB37" s="582"/>
      <c r="AC37" s="583"/>
      <c r="AD37" s="582"/>
      <c r="AE37" s="583"/>
      <c r="AF37" s="584" t="s">
        <v>223</v>
      </c>
      <c r="AG37" s="583"/>
      <c r="AH37" s="583"/>
      <c r="AI37" s="583"/>
      <c r="AJ37" s="583"/>
      <c r="AK37" s="583"/>
      <c r="AL37" s="583"/>
      <c r="AM37" s="583"/>
      <c r="AN37" s="582" t="s">
        <v>307</v>
      </c>
      <c r="AO37" s="583"/>
      <c r="AP37" s="583"/>
      <c r="AQ37" s="583"/>
      <c r="AR37" s="583"/>
      <c r="AS37" s="582" t="s">
        <v>308</v>
      </c>
      <c r="AT37" s="583"/>
      <c r="AU37" s="583"/>
      <c r="AV37" s="481" t="s">
        <v>84</v>
      </c>
      <c r="AW37" s="585" t="s">
        <v>309</v>
      </c>
      <c r="AX37" s="583"/>
      <c r="AY37" s="583"/>
      <c r="AZ37" s="583"/>
      <c r="BA37" s="583"/>
      <c r="BB37" s="583"/>
      <c r="BC37" s="482">
        <v>572000000</v>
      </c>
      <c r="BD37" s="483">
        <v>0</v>
      </c>
      <c r="BE37" s="483">
        <v>0</v>
      </c>
      <c r="BF37" s="483">
        <v>0</v>
      </c>
      <c r="BG37" s="482">
        <v>45014869</v>
      </c>
      <c r="BH37" s="482">
        <v>-45014869</v>
      </c>
      <c r="BI37" s="482">
        <v>45007889</v>
      </c>
      <c r="BJ37" s="482">
        <v>6980</v>
      </c>
      <c r="BK37" s="482">
        <v>45007889</v>
      </c>
      <c r="BL37" s="483">
        <v>0</v>
      </c>
      <c r="BM37" s="482">
        <v>45007889</v>
      </c>
      <c r="BN37" s="483">
        <v>0</v>
      </c>
      <c r="BO37" s="483">
        <v>0</v>
      </c>
    </row>
    <row r="38" spans="1:67" s="497" customFormat="1">
      <c r="A38" s="497" t="str">
        <f t="shared" si="10"/>
        <v>A-1-0-1-9-1-10</v>
      </c>
      <c r="B38" s="498" t="str">
        <f t="shared" si="3"/>
        <v>A</v>
      </c>
      <c r="C38" s="498" t="str">
        <f t="shared" si="4"/>
        <v>1</v>
      </c>
      <c r="D38" s="498" t="str">
        <f t="shared" si="5"/>
        <v>0</v>
      </c>
      <c r="E38" s="498" t="str">
        <f t="shared" si="6"/>
        <v>1</v>
      </c>
      <c r="F38" s="498" t="str">
        <f t="shared" si="7"/>
        <v>9</v>
      </c>
      <c r="G38" s="498" t="str">
        <f t="shared" si="8"/>
        <v>1</v>
      </c>
      <c r="H38" s="498"/>
      <c r="I38" s="498"/>
      <c r="J38" s="498"/>
      <c r="K38" s="498"/>
      <c r="M38" s="511"/>
      <c r="N38" s="578" t="s">
        <v>33</v>
      </c>
      <c r="O38" s="579"/>
      <c r="P38" s="578" t="s">
        <v>313</v>
      </c>
      <c r="Q38" s="579"/>
      <c r="R38" s="578" t="s">
        <v>314</v>
      </c>
      <c r="S38" s="579"/>
      <c r="T38" s="578" t="s">
        <v>313</v>
      </c>
      <c r="U38" s="579"/>
      <c r="V38" s="578" t="s">
        <v>322</v>
      </c>
      <c r="W38" s="579"/>
      <c r="X38" s="579"/>
      <c r="Y38" s="578" t="s">
        <v>313</v>
      </c>
      <c r="Z38" s="579"/>
      <c r="AA38" s="579"/>
      <c r="AB38" s="578"/>
      <c r="AC38" s="579"/>
      <c r="AD38" s="578"/>
      <c r="AE38" s="579"/>
      <c r="AF38" s="581" t="s">
        <v>45</v>
      </c>
      <c r="AG38" s="579"/>
      <c r="AH38" s="579"/>
      <c r="AI38" s="579"/>
      <c r="AJ38" s="579"/>
      <c r="AK38" s="579"/>
      <c r="AL38" s="579"/>
      <c r="AM38" s="579"/>
      <c r="AN38" s="578" t="s">
        <v>307</v>
      </c>
      <c r="AO38" s="579"/>
      <c r="AP38" s="579"/>
      <c r="AQ38" s="579"/>
      <c r="AR38" s="579"/>
      <c r="AS38" s="578" t="s">
        <v>308</v>
      </c>
      <c r="AT38" s="579"/>
      <c r="AU38" s="579"/>
      <c r="AV38" s="499" t="s">
        <v>84</v>
      </c>
      <c r="AW38" s="580" t="s">
        <v>309</v>
      </c>
      <c r="AX38" s="579"/>
      <c r="AY38" s="579"/>
      <c r="AZ38" s="579"/>
      <c r="BA38" s="579"/>
      <c r="BB38" s="579"/>
      <c r="BC38" s="500">
        <v>300000000</v>
      </c>
      <c r="BD38" s="501">
        <v>0</v>
      </c>
      <c r="BE38" s="501">
        <v>0</v>
      </c>
      <c r="BF38" s="501">
        <v>0</v>
      </c>
      <c r="BG38" s="500">
        <v>35758978</v>
      </c>
      <c r="BH38" s="500">
        <v>-35758978</v>
      </c>
      <c r="BI38" s="500">
        <v>35758978</v>
      </c>
      <c r="BJ38" s="500">
        <v>0</v>
      </c>
      <c r="BK38" s="500">
        <v>35758978</v>
      </c>
      <c r="BL38" s="501">
        <v>0</v>
      </c>
      <c r="BM38" s="500">
        <v>35758978</v>
      </c>
      <c r="BN38" s="501">
        <v>0</v>
      </c>
      <c r="BO38" s="500">
        <v>0</v>
      </c>
    </row>
    <row r="39" spans="1:67" s="497" customFormat="1">
      <c r="A39" s="497" t="str">
        <f t="shared" si="10"/>
        <v>A-1-0-1-9-3-10</v>
      </c>
      <c r="B39" s="498" t="str">
        <f t="shared" si="3"/>
        <v>A</v>
      </c>
      <c r="C39" s="498" t="str">
        <f t="shared" si="4"/>
        <v>1</v>
      </c>
      <c r="D39" s="498" t="str">
        <f t="shared" si="5"/>
        <v>0</v>
      </c>
      <c r="E39" s="498" t="str">
        <f t="shared" si="6"/>
        <v>1</v>
      </c>
      <c r="F39" s="498" t="str">
        <f t="shared" si="7"/>
        <v>9</v>
      </c>
      <c r="G39" s="498" t="str">
        <f t="shared" si="8"/>
        <v>3</v>
      </c>
      <c r="H39" s="498"/>
      <c r="I39" s="498"/>
      <c r="J39" s="498"/>
      <c r="K39" s="498"/>
      <c r="M39" s="511"/>
      <c r="N39" s="578" t="s">
        <v>33</v>
      </c>
      <c r="O39" s="579"/>
      <c r="P39" s="578" t="s">
        <v>313</v>
      </c>
      <c r="Q39" s="579"/>
      <c r="R39" s="578" t="s">
        <v>314</v>
      </c>
      <c r="S39" s="579"/>
      <c r="T39" s="578" t="s">
        <v>313</v>
      </c>
      <c r="U39" s="579"/>
      <c r="V39" s="578" t="s">
        <v>322</v>
      </c>
      <c r="W39" s="579"/>
      <c r="X39" s="579"/>
      <c r="Y39" s="578" t="s">
        <v>323</v>
      </c>
      <c r="Z39" s="579"/>
      <c r="AA39" s="579"/>
      <c r="AB39" s="578"/>
      <c r="AC39" s="579"/>
      <c r="AD39" s="578"/>
      <c r="AE39" s="579"/>
      <c r="AF39" s="581" t="s">
        <v>46</v>
      </c>
      <c r="AG39" s="579"/>
      <c r="AH39" s="579"/>
      <c r="AI39" s="579"/>
      <c r="AJ39" s="579"/>
      <c r="AK39" s="579"/>
      <c r="AL39" s="579"/>
      <c r="AM39" s="579"/>
      <c r="AN39" s="578" t="s">
        <v>307</v>
      </c>
      <c r="AO39" s="579"/>
      <c r="AP39" s="579"/>
      <c r="AQ39" s="579"/>
      <c r="AR39" s="579"/>
      <c r="AS39" s="578" t="s">
        <v>308</v>
      </c>
      <c r="AT39" s="579"/>
      <c r="AU39" s="579"/>
      <c r="AV39" s="499" t="s">
        <v>84</v>
      </c>
      <c r="AW39" s="580" t="s">
        <v>309</v>
      </c>
      <c r="AX39" s="579"/>
      <c r="AY39" s="579"/>
      <c r="AZ39" s="579"/>
      <c r="BA39" s="579"/>
      <c r="BB39" s="579"/>
      <c r="BC39" s="500">
        <v>272000000</v>
      </c>
      <c r="BD39" s="501">
        <v>0</v>
      </c>
      <c r="BE39" s="501">
        <v>0</v>
      </c>
      <c r="BF39" s="501">
        <v>0</v>
      </c>
      <c r="BG39" s="500">
        <v>9255891</v>
      </c>
      <c r="BH39" s="500">
        <v>-9255891</v>
      </c>
      <c r="BI39" s="500">
        <v>9248911</v>
      </c>
      <c r="BJ39" s="500">
        <v>6980</v>
      </c>
      <c r="BK39" s="500">
        <v>9248911</v>
      </c>
      <c r="BL39" s="501">
        <v>0</v>
      </c>
      <c r="BM39" s="500">
        <v>9248911</v>
      </c>
      <c r="BN39" s="501">
        <v>0</v>
      </c>
      <c r="BO39" s="500">
        <v>0</v>
      </c>
    </row>
    <row r="40" spans="1:67">
      <c r="B40" s="491" t="str">
        <f t="shared" si="3"/>
        <v>A</v>
      </c>
      <c r="C40" s="491" t="str">
        <f t="shared" si="4"/>
        <v>1</v>
      </c>
      <c r="D40" s="491" t="str">
        <f t="shared" si="5"/>
        <v>0</v>
      </c>
      <c r="E40" s="491" t="str">
        <f t="shared" si="6"/>
        <v>2</v>
      </c>
      <c r="F40" s="491">
        <f t="shared" si="7"/>
        <v>0</v>
      </c>
      <c r="G40" s="491">
        <f t="shared" si="8"/>
        <v>0</v>
      </c>
      <c r="N40" s="582" t="s">
        <v>33</v>
      </c>
      <c r="O40" s="583"/>
      <c r="P40" s="582" t="s">
        <v>313</v>
      </c>
      <c r="Q40" s="583"/>
      <c r="R40" s="582" t="s">
        <v>314</v>
      </c>
      <c r="S40" s="583"/>
      <c r="T40" s="582" t="s">
        <v>316</v>
      </c>
      <c r="U40" s="583"/>
      <c r="V40" s="582"/>
      <c r="W40" s="583"/>
      <c r="X40" s="583"/>
      <c r="Y40" s="582"/>
      <c r="Z40" s="583"/>
      <c r="AA40" s="583"/>
      <c r="AB40" s="582"/>
      <c r="AC40" s="583"/>
      <c r="AD40" s="582"/>
      <c r="AE40" s="583"/>
      <c r="AF40" s="584" t="s">
        <v>226</v>
      </c>
      <c r="AG40" s="583"/>
      <c r="AH40" s="583"/>
      <c r="AI40" s="583"/>
      <c r="AJ40" s="583"/>
      <c r="AK40" s="583"/>
      <c r="AL40" s="583"/>
      <c r="AM40" s="583"/>
      <c r="AN40" s="582" t="s">
        <v>307</v>
      </c>
      <c r="AO40" s="583"/>
      <c r="AP40" s="583"/>
      <c r="AQ40" s="583"/>
      <c r="AR40" s="583"/>
      <c r="AS40" s="582" t="s">
        <v>308</v>
      </c>
      <c r="AT40" s="583"/>
      <c r="AU40" s="583"/>
      <c r="AV40" s="481" t="s">
        <v>84</v>
      </c>
      <c r="AW40" s="585" t="s">
        <v>309</v>
      </c>
      <c r="AX40" s="583"/>
      <c r="AY40" s="583"/>
      <c r="AZ40" s="583"/>
      <c r="BA40" s="583"/>
      <c r="BB40" s="583"/>
      <c r="BC40" s="482">
        <v>2620100000</v>
      </c>
      <c r="BD40" s="483">
        <v>0</v>
      </c>
      <c r="BE40" s="482">
        <v>70997571</v>
      </c>
      <c r="BF40" s="483">
        <v>0</v>
      </c>
      <c r="BG40" s="483">
        <v>0</v>
      </c>
      <c r="BH40" s="483">
        <v>0</v>
      </c>
      <c r="BI40" s="482">
        <v>183028310</v>
      </c>
      <c r="BJ40" s="482">
        <v>-183028310</v>
      </c>
      <c r="BK40" s="482">
        <v>202787604</v>
      </c>
      <c r="BL40" s="482">
        <v>-19759294</v>
      </c>
      <c r="BM40" s="482">
        <v>202787604</v>
      </c>
      <c r="BN40" s="483">
        <v>0</v>
      </c>
      <c r="BO40" s="483">
        <v>0</v>
      </c>
    </row>
    <row r="41" spans="1:67" s="497" customFormat="1">
      <c r="A41" s="497" t="str">
        <f t="shared" si="10"/>
        <v>A-1-0-2-12-0-10</v>
      </c>
      <c r="B41" s="498" t="str">
        <f t="shared" si="3"/>
        <v>A</v>
      </c>
      <c r="C41" s="498" t="str">
        <f t="shared" si="4"/>
        <v>1</v>
      </c>
      <c r="D41" s="498" t="str">
        <f t="shared" si="5"/>
        <v>0</v>
      </c>
      <c r="E41" s="498" t="str">
        <f t="shared" si="6"/>
        <v>2</v>
      </c>
      <c r="F41" s="498" t="str">
        <f t="shared" si="7"/>
        <v>12</v>
      </c>
      <c r="G41" s="498">
        <f t="shared" si="8"/>
        <v>0</v>
      </c>
      <c r="H41" s="498"/>
      <c r="I41" s="498"/>
      <c r="J41" s="498"/>
      <c r="K41" s="498"/>
      <c r="M41" s="511"/>
      <c r="N41" s="578" t="s">
        <v>33</v>
      </c>
      <c r="O41" s="579"/>
      <c r="P41" s="578" t="s">
        <v>313</v>
      </c>
      <c r="Q41" s="579"/>
      <c r="R41" s="578" t="s">
        <v>314</v>
      </c>
      <c r="S41" s="579"/>
      <c r="T41" s="578" t="s">
        <v>316</v>
      </c>
      <c r="U41" s="579"/>
      <c r="V41" s="578" t="s">
        <v>324</v>
      </c>
      <c r="W41" s="579"/>
      <c r="X41" s="579"/>
      <c r="Y41" s="578"/>
      <c r="Z41" s="579"/>
      <c r="AA41" s="579"/>
      <c r="AB41" s="578"/>
      <c r="AC41" s="579"/>
      <c r="AD41" s="578"/>
      <c r="AE41" s="579"/>
      <c r="AF41" s="581" t="s">
        <v>47</v>
      </c>
      <c r="AG41" s="579"/>
      <c r="AH41" s="579"/>
      <c r="AI41" s="579"/>
      <c r="AJ41" s="579"/>
      <c r="AK41" s="579"/>
      <c r="AL41" s="579"/>
      <c r="AM41" s="579"/>
      <c r="AN41" s="578" t="s">
        <v>307</v>
      </c>
      <c r="AO41" s="579"/>
      <c r="AP41" s="579"/>
      <c r="AQ41" s="579"/>
      <c r="AR41" s="579"/>
      <c r="AS41" s="578" t="s">
        <v>308</v>
      </c>
      <c r="AT41" s="579"/>
      <c r="AU41" s="579"/>
      <c r="AV41" s="499" t="s">
        <v>84</v>
      </c>
      <c r="AW41" s="580" t="s">
        <v>309</v>
      </c>
      <c r="AX41" s="579"/>
      <c r="AY41" s="579"/>
      <c r="AZ41" s="579"/>
      <c r="BA41" s="579"/>
      <c r="BB41" s="579"/>
      <c r="BC41" s="500">
        <v>2620100000</v>
      </c>
      <c r="BD41" s="501">
        <v>0</v>
      </c>
      <c r="BE41" s="501">
        <v>70997571</v>
      </c>
      <c r="BF41" s="501">
        <v>0</v>
      </c>
      <c r="BG41" s="500">
        <v>0</v>
      </c>
      <c r="BH41" s="500">
        <v>0</v>
      </c>
      <c r="BI41" s="500">
        <v>183028310</v>
      </c>
      <c r="BJ41" s="500">
        <v>-183028310</v>
      </c>
      <c r="BK41" s="500">
        <v>202787604</v>
      </c>
      <c r="BL41" s="501">
        <v>-19759294</v>
      </c>
      <c r="BM41" s="500">
        <v>202787604</v>
      </c>
      <c r="BN41" s="501">
        <v>0</v>
      </c>
      <c r="BO41" s="500">
        <v>0</v>
      </c>
    </row>
    <row r="42" spans="1:67" ht="14.45" customHeight="1">
      <c r="B42" s="491" t="str">
        <f t="shared" si="3"/>
        <v>A</v>
      </c>
      <c r="C42" s="491" t="str">
        <f t="shared" si="4"/>
        <v>1</v>
      </c>
      <c r="D42" s="491" t="str">
        <f t="shared" si="5"/>
        <v>0</v>
      </c>
      <c r="E42" s="491" t="str">
        <f t="shared" si="6"/>
        <v>5</v>
      </c>
      <c r="F42" s="491">
        <f t="shared" si="7"/>
        <v>0</v>
      </c>
      <c r="G42" s="491">
        <f t="shared" si="8"/>
        <v>0</v>
      </c>
      <c r="N42" s="582" t="s">
        <v>33</v>
      </c>
      <c r="O42" s="583"/>
      <c r="P42" s="582" t="s">
        <v>313</v>
      </c>
      <c r="Q42" s="583"/>
      <c r="R42" s="582" t="s">
        <v>314</v>
      </c>
      <c r="S42" s="583"/>
      <c r="T42" s="582" t="s">
        <v>318</v>
      </c>
      <c r="U42" s="583"/>
      <c r="V42" s="582"/>
      <c r="W42" s="583"/>
      <c r="X42" s="583"/>
      <c r="Y42" s="582"/>
      <c r="Z42" s="583"/>
      <c r="AA42" s="583"/>
      <c r="AB42" s="582"/>
      <c r="AC42" s="583"/>
      <c r="AD42" s="582"/>
      <c r="AE42" s="583"/>
      <c r="AF42" s="584" t="s">
        <v>228</v>
      </c>
      <c r="AG42" s="583"/>
      <c r="AH42" s="583"/>
      <c r="AI42" s="583"/>
      <c r="AJ42" s="583"/>
      <c r="AK42" s="583"/>
      <c r="AL42" s="583"/>
      <c r="AM42" s="583"/>
      <c r="AN42" s="582" t="s">
        <v>307</v>
      </c>
      <c r="AO42" s="583"/>
      <c r="AP42" s="583"/>
      <c r="AQ42" s="583"/>
      <c r="AR42" s="583"/>
      <c r="AS42" s="582" t="s">
        <v>308</v>
      </c>
      <c r="AT42" s="583"/>
      <c r="AU42" s="583"/>
      <c r="AV42" s="481" t="s">
        <v>84</v>
      </c>
      <c r="AW42" s="585" t="s">
        <v>309</v>
      </c>
      <c r="AX42" s="583"/>
      <c r="AY42" s="583"/>
      <c r="AZ42" s="583"/>
      <c r="BA42" s="583"/>
      <c r="BB42" s="583"/>
      <c r="BC42" s="482">
        <v>35057916667</v>
      </c>
      <c r="BD42" s="483">
        <v>0</v>
      </c>
      <c r="BE42" s="483">
        <v>0</v>
      </c>
      <c r="BF42" s="483">
        <v>0</v>
      </c>
      <c r="BG42" s="482">
        <v>3317702816</v>
      </c>
      <c r="BH42" s="482">
        <v>-3317702816</v>
      </c>
      <c r="BI42" s="482">
        <v>3317702816</v>
      </c>
      <c r="BJ42" s="483">
        <v>0</v>
      </c>
      <c r="BK42" s="482">
        <v>3317702816</v>
      </c>
      <c r="BL42" s="483">
        <v>0</v>
      </c>
      <c r="BM42" s="482">
        <v>3637725</v>
      </c>
      <c r="BN42" s="482">
        <v>3314065091</v>
      </c>
      <c r="BO42" s="482">
        <v>27169854</v>
      </c>
    </row>
    <row r="43" spans="1:67" ht="14.45" customHeight="1">
      <c r="B43" s="491" t="str">
        <f t="shared" ref="B43:B106" si="11">+N43</f>
        <v>A</v>
      </c>
      <c r="C43" s="491" t="str">
        <f t="shared" ref="C43:C106" si="12">+P43</f>
        <v>1</v>
      </c>
      <c r="D43" s="491" t="str">
        <f t="shared" ref="D43:D106" si="13">+R43</f>
        <v>0</v>
      </c>
      <c r="E43" s="491" t="str">
        <f t="shared" ref="E43:E106" si="14">+T43</f>
        <v>5</v>
      </c>
      <c r="F43" s="491" t="str">
        <f t="shared" si="7"/>
        <v>1</v>
      </c>
      <c r="G43" s="491">
        <f t="shared" si="8"/>
        <v>0</v>
      </c>
      <c r="N43" s="582" t="s">
        <v>33</v>
      </c>
      <c r="O43" s="583"/>
      <c r="P43" s="582" t="s">
        <v>313</v>
      </c>
      <c r="Q43" s="583"/>
      <c r="R43" s="582" t="s">
        <v>314</v>
      </c>
      <c r="S43" s="583"/>
      <c r="T43" s="582" t="s">
        <v>318</v>
      </c>
      <c r="U43" s="583"/>
      <c r="V43" s="582" t="s">
        <v>313</v>
      </c>
      <c r="W43" s="583"/>
      <c r="X43" s="583"/>
      <c r="Y43" s="582"/>
      <c r="Z43" s="583"/>
      <c r="AA43" s="583"/>
      <c r="AB43" s="582"/>
      <c r="AC43" s="583"/>
      <c r="AD43" s="582"/>
      <c r="AE43" s="583"/>
      <c r="AF43" s="584" t="s">
        <v>230</v>
      </c>
      <c r="AG43" s="583"/>
      <c r="AH43" s="583"/>
      <c r="AI43" s="583"/>
      <c r="AJ43" s="583"/>
      <c r="AK43" s="583"/>
      <c r="AL43" s="583"/>
      <c r="AM43" s="583"/>
      <c r="AN43" s="582" t="s">
        <v>307</v>
      </c>
      <c r="AO43" s="583"/>
      <c r="AP43" s="583"/>
      <c r="AQ43" s="583"/>
      <c r="AR43" s="583"/>
      <c r="AS43" s="582" t="s">
        <v>308</v>
      </c>
      <c r="AT43" s="583"/>
      <c r="AU43" s="583"/>
      <c r="AV43" s="481" t="s">
        <v>84</v>
      </c>
      <c r="AW43" s="585" t="s">
        <v>309</v>
      </c>
      <c r="AX43" s="583"/>
      <c r="AY43" s="583"/>
      <c r="AZ43" s="583"/>
      <c r="BA43" s="583"/>
      <c r="BB43" s="583"/>
      <c r="BC43" s="482">
        <v>17935538469</v>
      </c>
      <c r="BD43" s="483">
        <v>0</v>
      </c>
      <c r="BE43" s="483">
        <v>0</v>
      </c>
      <c r="BF43" s="483">
        <v>0</v>
      </c>
      <c r="BG43" s="482">
        <v>1653322425</v>
      </c>
      <c r="BH43" s="482">
        <v>-1653322425</v>
      </c>
      <c r="BI43" s="482">
        <v>1653322425</v>
      </c>
      <c r="BJ43" s="483">
        <v>0</v>
      </c>
      <c r="BK43" s="482">
        <v>1653322425</v>
      </c>
      <c r="BL43" s="483">
        <v>0</v>
      </c>
      <c r="BM43" s="482">
        <v>3589925</v>
      </c>
      <c r="BN43" s="482">
        <v>1649732500</v>
      </c>
      <c r="BO43" s="482">
        <v>27060411</v>
      </c>
    </row>
    <row r="44" spans="1:67" s="497" customFormat="1">
      <c r="A44" s="497" t="str">
        <f t="shared" ref="A44:A48" si="15">+B44&amp;"-"&amp;C44&amp;"-"&amp;D44&amp;"-"&amp;E44&amp;"-"&amp;F44&amp;"-"&amp;G44&amp;"-"&amp;AV44</f>
        <v>A-1-0-5-1-1-10</v>
      </c>
      <c r="B44" s="498" t="str">
        <f t="shared" si="11"/>
        <v>A</v>
      </c>
      <c r="C44" s="498" t="str">
        <f t="shared" si="12"/>
        <v>1</v>
      </c>
      <c r="D44" s="498" t="str">
        <f t="shared" si="13"/>
        <v>0</v>
      </c>
      <c r="E44" s="498" t="str">
        <f t="shared" si="14"/>
        <v>5</v>
      </c>
      <c r="F44" s="498" t="str">
        <f t="shared" si="7"/>
        <v>1</v>
      </c>
      <c r="G44" s="498" t="str">
        <f t="shared" si="8"/>
        <v>1</v>
      </c>
      <c r="H44" s="498"/>
      <c r="I44" s="498"/>
      <c r="J44" s="498"/>
      <c r="K44" s="498"/>
      <c r="M44" s="511"/>
      <c r="N44" s="578" t="s">
        <v>33</v>
      </c>
      <c r="O44" s="579"/>
      <c r="P44" s="578" t="s">
        <v>313</v>
      </c>
      <c r="Q44" s="579"/>
      <c r="R44" s="578" t="s">
        <v>314</v>
      </c>
      <c r="S44" s="579"/>
      <c r="T44" s="578" t="s">
        <v>318</v>
      </c>
      <c r="U44" s="579"/>
      <c r="V44" s="578" t="s">
        <v>313</v>
      </c>
      <c r="W44" s="579"/>
      <c r="X44" s="579"/>
      <c r="Y44" s="578" t="s">
        <v>313</v>
      </c>
      <c r="Z44" s="579"/>
      <c r="AA44" s="579"/>
      <c r="AB44" s="578"/>
      <c r="AC44" s="579"/>
      <c r="AD44" s="578"/>
      <c r="AE44" s="579"/>
      <c r="AF44" s="581" t="s">
        <v>48</v>
      </c>
      <c r="AG44" s="579"/>
      <c r="AH44" s="579"/>
      <c r="AI44" s="579"/>
      <c r="AJ44" s="579"/>
      <c r="AK44" s="579"/>
      <c r="AL44" s="579"/>
      <c r="AM44" s="579"/>
      <c r="AN44" s="578" t="s">
        <v>307</v>
      </c>
      <c r="AO44" s="579"/>
      <c r="AP44" s="579"/>
      <c r="AQ44" s="579"/>
      <c r="AR44" s="579"/>
      <c r="AS44" s="578" t="s">
        <v>308</v>
      </c>
      <c r="AT44" s="579"/>
      <c r="AU44" s="579"/>
      <c r="AV44" s="499" t="s">
        <v>84</v>
      </c>
      <c r="AW44" s="580" t="s">
        <v>309</v>
      </c>
      <c r="AX44" s="579"/>
      <c r="AY44" s="579"/>
      <c r="AZ44" s="579"/>
      <c r="BA44" s="579"/>
      <c r="BB44" s="579"/>
      <c r="BC44" s="500">
        <v>3486406531</v>
      </c>
      <c r="BD44" s="501">
        <v>0</v>
      </c>
      <c r="BE44" s="501">
        <v>0</v>
      </c>
      <c r="BF44" s="501">
        <v>0</v>
      </c>
      <c r="BG44" s="500">
        <v>373328600</v>
      </c>
      <c r="BH44" s="500">
        <v>-373328600</v>
      </c>
      <c r="BI44" s="500">
        <v>373328600</v>
      </c>
      <c r="BJ44" s="500">
        <v>0</v>
      </c>
      <c r="BK44" s="500">
        <v>373328600</v>
      </c>
      <c r="BL44" s="501">
        <v>0</v>
      </c>
      <c r="BM44" s="500">
        <v>22300</v>
      </c>
      <c r="BN44" s="501">
        <v>373306300</v>
      </c>
      <c r="BO44" s="500">
        <v>833255</v>
      </c>
    </row>
    <row r="45" spans="1:67" s="497" customFormat="1">
      <c r="A45" s="497" t="str">
        <f t="shared" si="15"/>
        <v>A-1-0-5-1-2-10</v>
      </c>
      <c r="B45" s="498" t="str">
        <f t="shared" si="11"/>
        <v>A</v>
      </c>
      <c r="C45" s="498" t="str">
        <f t="shared" si="12"/>
        <v>1</v>
      </c>
      <c r="D45" s="498" t="str">
        <f t="shared" si="13"/>
        <v>0</v>
      </c>
      <c r="E45" s="498" t="str">
        <f t="shared" si="14"/>
        <v>5</v>
      </c>
      <c r="F45" s="498" t="str">
        <f t="shared" si="7"/>
        <v>1</v>
      </c>
      <c r="G45" s="498" t="str">
        <f t="shared" si="8"/>
        <v>2</v>
      </c>
      <c r="H45" s="498"/>
      <c r="I45" s="498"/>
      <c r="J45" s="498"/>
      <c r="K45" s="498"/>
      <c r="M45" s="511"/>
      <c r="N45" s="578" t="s">
        <v>33</v>
      </c>
      <c r="O45" s="579"/>
      <c r="P45" s="578" t="s">
        <v>313</v>
      </c>
      <c r="Q45" s="579"/>
      <c r="R45" s="578" t="s">
        <v>314</v>
      </c>
      <c r="S45" s="579"/>
      <c r="T45" s="578" t="s">
        <v>318</v>
      </c>
      <c r="U45" s="579"/>
      <c r="V45" s="578" t="s">
        <v>313</v>
      </c>
      <c r="W45" s="579"/>
      <c r="X45" s="579"/>
      <c r="Y45" s="578" t="s">
        <v>316</v>
      </c>
      <c r="Z45" s="579"/>
      <c r="AA45" s="579"/>
      <c r="AB45" s="578"/>
      <c r="AC45" s="579"/>
      <c r="AD45" s="578"/>
      <c r="AE45" s="579"/>
      <c r="AF45" s="581" t="s">
        <v>49</v>
      </c>
      <c r="AG45" s="579"/>
      <c r="AH45" s="579"/>
      <c r="AI45" s="579"/>
      <c r="AJ45" s="579"/>
      <c r="AK45" s="579"/>
      <c r="AL45" s="579"/>
      <c r="AM45" s="579"/>
      <c r="AN45" s="578" t="s">
        <v>307</v>
      </c>
      <c r="AO45" s="579"/>
      <c r="AP45" s="579"/>
      <c r="AQ45" s="579"/>
      <c r="AR45" s="579"/>
      <c r="AS45" s="578" t="s">
        <v>308</v>
      </c>
      <c r="AT45" s="579"/>
      <c r="AU45" s="579"/>
      <c r="AV45" s="499" t="s">
        <v>84</v>
      </c>
      <c r="AW45" s="580" t="s">
        <v>309</v>
      </c>
      <c r="AX45" s="579"/>
      <c r="AY45" s="579"/>
      <c r="AZ45" s="579"/>
      <c r="BA45" s="579"/>
      <c r="BB45" s="579"/>
      <c r="BC45" s="500">
        <v>1530182979</v>
      </c>
      <c r="BD45" s="501">
        <v>0</v>
      </c>
      <c r="BE45" s="501">
        <v>0</v>
      </c>
      <c r="BF45" s="501">
        <v>0</v>
      </c>
      <c r="BG45" s="500">
        <v>3469825</v>
      </c>
      <c r="BH45" s="500">
        <v>-3469825</v>
      </c>
      <c r="BI45" s="500">
        <v>3469825</v>
      </c>
      <c r="BJ45" s="500">
        <v>0</v>
      </c>
      <c r="BK45" s="500">
        <v>3469825</v>
      </c>
      <c r="BL45" s="501">
        <v>0</v>
      </c>
      <c r="BM45" s="500">
        <v>3469825</v>
      </c>
      <c r="BN45" s="501">
        <v>0</v>
      </c>
      <c r="BO45" s="500">
        <v>0</v>
      </c>
    </row>
    <row r="46" spans="1:67" s="497" customFormat="1">
      <c r="A46" s="497" t="str">
        <f t="shared" si="15"/>
        <v>A-1-0-5-1-3-10</v>
      </c>
      <c r="B46" s="498" t="str">
        <f t="shared" si="11"/>
        <v>A</v>
      </c>
      <c r="C46" s="498" t="str">
        <f t="shared" si="12"/>
        <v>1</v>
      </c>
      <c r="D46" s="498" t="str">
        <f t="shared" si="13"/>
        <v>0</v>
      </c>
      <c r="E46" s="498" t="str">
        <f t="shared" si="14"/>
        <v>5</v>
      </c>
      <c r="F46" s="498" t="str">
        <f t="shared" si="7"/>
        <v>1</v>
      </c>
      <c r="G46" s="498" t="str">
        <f t="shared" si="8"/>
        <v>3</v>
      </c>
      <c r="H46" s="498"/>
      <c r="I46" s="498"/>
      <c r="J46" s="498"/>
      <c r="K46" s="498"/>
      <c r="M46" s="511"/>
      <c r="N46" s="578" t="s">
        <v>33</v>
      </c>
      <c r="O46" s="579"/>
      <c r="P46" s="578" t="s">
        <v>313</v>
      </c>
      <c r="Q46" s="579"/>
      <c r="R46" s="578" t="s">
        <v>314</v>
      </c>
      <c r="S46" s="579"/>
      <c r="T46" s="578" t="s">
        <v>318</v>
      </c>
      <c r="U46" s="579"/>
      <c r="V46" s="578" t="s">
        <v>313</v>
      </c>
      <c r="W46" s="579"/>
      <c r="X46" s="579"/>
      <c r="Y46" s="578" t="s">
        <v>323</v>
      </c>
      <c r="Z46" s="579"/>
      <c r="AA46" s="579"/>
      <c r="AB46" s="578"/>
      <c r="AC46" s="579"/>
      <c r="AD46" s="578"/>
      <c r="AE46" s="579"/>
      <c r="AF46" s="581" t="s">
        <v>50</v>
      </c>
      <c r="AG46" s="579"/>
      <c r="AH46" s="579"/>
      <c r="AI46" s="579"/>
      <c r="AJ46" s="579"/>
      <c r="AK46" s="579"/>
      <c r="AL46" s="579"/>
      <c r="AM46" s="579"/>
      <c r="AN46" s="578" t="s">
        <v>307</v>
      </c>
      <c r="AO46" s="579"/>
      <c r="AP46" s="579"/>
      <c r="AQ46" s="579"/>
      <c r="AR46" s="579"/>
      <c r="AS46" s="578" t="s">
        <v>308</v>
      </c>
      <c r="AT46" s="579"/>
      <c r="AU46" s="579"/>
      <c r="AV46" s="499" t="s">
        <v>84</v>
      </c>
      <c r="AW46" s="580" t="s">
        <v>309</v>
      </c>
      <c r="AX46" s="579"/>
      <c r="AY46" s="579"/>
      <c r="AZ46" s="579"/>
      <c r="BA46" s="579"/>
      <c r="BB46" s="579"/>
      <c r="BC46" s="500">
        <v>4451871042</v>
      </c>
      <c r="BD46" s="501">
        <v>0</v>
      </c>
      <c r="BE46" s="501">
        <v>0</v>
      </c>
      <c r="BF46" s="501">
        <v>0</v>
      </c>
      <c r="BG46" s="500">
        <v>439148300</v>
      </c>
      <c r="BH46" s="500">
        <v>-439148300</v>
      </c>
      <c r="BI46" s="500">
        <v>439148300</v>
      </c>
      <c r="BJ46" s="500">
        <v>0</v>
      </c>
      <c r="BK46" s="500">
        <v>439148300</v>
      </c>
      <c r="BL46" s="501">
        <v>0</v>
      </c>
      <c r="BM46" s="500">
        <v>47400</v>
      </c>
      <c r="BN46" s="501">
        <v>439100900</v>
      </c>
      <c r="BO46" s="500">
        <v>82500</v>
      </c>
    </row>
    <row r="47" spans="1:67" s="497" customFormat="1">
      <c r="A47" s="497" t="str">
        <f t="shared" si="15"/>
        <v>A-1-0-5-1-4-10</v>
      </c>
      <c r="B47" s="498" t="str">
        <f t="shared" si="11"/>
        <v>A</v>
      </c>
      <c r="C47" s="498" t="str">
        <f t="shared" si="12"/>
        <v>1</v>
      </c>
      <c r="D47" s="498" t="str">
        <f t="shared" si="13"/>
        <v>0</v>
      </c>
      <c r="E47" s="498" t="str">
        <f t="shared" si="14"/>
        <v>5</v>
      </c>
      <c r="F47" s="498" t="str">
        <f t="shared" si="7"/>
        <v>1</v>
      </c>
      <c r="G47" s="498" t="str">
        <f t="shared" si="8"/>
        <v>4</v>
      </c>
      <c r="H47" s="498"/>
      <c r="I47" s="498"/>
      <c r="J47" s="498"/>
      <c r="K47" s="498"/>
      <c r="M47" s="511"/>
      <c r="N47" s="578" t="s">
        <v>33</v>
      </c>
      <c r="O47" s="579"/>
      <c r="P47" s="578" t="s">
        <v>313</v>
      </c>
      <c r="Q47" s="579"/>
      <c r="R47" s="578" t="s">
        <v>314</v>
      </c>
      <c r="S47" s="579"/>
      <c r="T47" s="578" t="s">
        <v>318</v>
      </c>
      <c r="U47" s="579"/>
      <c r="V47" s="578" t="s">
        <v>313</v>
      </c>
      <c r="W47" s="579"/>
      <c r="X47" s="579"/>
      <c r="Y47" s="578" t="s">
        <v>317</v>
      </c>
      <c r="Z47" s="579"/>
      <c r="AA47" s="579"/>
      <c r="AB47" s="578"/>
      <c r="AC47" s="579"/>
      <c r="AD47" s="578"/>
      <c r="AE47" s="579"/>
      <c r="AF47" s="581" t="s">
        <v>51</v>
      </c>
      <c r="AG47" s="579"/>
      <c r="AH47" s="579"/>
      <c r="AI47" s="579"/>
      <c r="AJ47" s="579"/>
      <c r="AK47" s="579"/>
      <c r="AL47" s="579"/>
      <c r="AM47" s="579"/>
      <c r="AN47" s="578" t="s">
        <v>307</v>
      </c>
      <c r="AO47" s="579"/>
      <c r="AP47" s="579"/>
      <c r="AQ47" s="579"/>
      <c r="AR47" s="579"/>
      <c r="AS47" s="578" t="s">
        <v>308</v>
      </c>
      <c r="AT47" s="579"/>
      <c r="AU47" s="579"/>
      <c r="AV47" s="499" t="s">
        <v>84</v>
      </c>
      <c r="AW47" s="580" t="s">
        <v>309</v>
      </c>
      <c r="AX47" s="579"/>
      <c r="AY47" s="579"/>
      <c r="AZ47" s="579"/>
      <c r="BA47" s="579"/>
      <c r="BB47" s="579"/>
      <c r="BC47" s="500">
        <v>7532131228</v>
      </c>
      <c r="BD47" s="501">
        <v>0</v>
      </c>
      <c r="BE47" s="501">
        <v>0</v>
      </c>
      <c r="BF47" s="501">
        <v>0</v>
      </c>
      <c r="BG47" s="500">
        <v>741964800</v>
      </c>
      <c r="BH47" s="500">
        <v>-741964800</v>
      </c>
      <c r="BI47" s="500">
        <v>741964800</v>
      </c>
      <c r="BJ47" s="500">
        <v>0</v>
      </c>
      <c r="BK47" s="500">
        <v>741964800</v>
      </c>
      <c r="BL47" s="501">
        <v>0</v>
      </c>
      <c r="BM47" s="500">
        <v>47400</v>
      </c>
      <c r="BN47" s="501">
        <v>741917400</v>
      </c>
      <c r="BO47" s="500">
        <v>26144656</v>
      </c>
    </row>
    <row r="48" spans="1:67" s="497" customFormat="1">
      <c r="A48" s="497" t="str">
        <f t="shared" si="15"/>
        <v>A-1-0-5-1-5-10</v>
      </c>
      <c r="B48" s="498" t="str">
        <f t="shared" si="11"/>
        <v>A</v>
      </c>
      <c r="C48" s="498" t="str">
        <f t="shared" si="12"/>
        <v>1</v>
      </c>
      <c r="D48" s="498" t="str">
        <f t="shared" si="13"/>
        <v>0</v>
      </c>
      <c r="E48" s="498" t="str">
        <f t="shared" si="14"/>
        <v>5</v>
      </c>
      <c r="F48" s="498" t="str">
        <f t="shared" si="7"/>
        <v>1</v>
      </c>
      <c r="G48" s="498" t="str">
        <f t="shared" si="8"/>
        <v>5</v>
      </c>
      <c r="H48" s="498"/>
      <c r="I48" s="498"/>
      <c r="J48" s="498"/>
      <c r="K48" s="498"/>
      <c r="M48" s="511"/>
      <c r="N48" s="578" t="s">
        <v>33</v>
      </c>
      <c r="O48" s="579"/>
      <c r="P48" s="578" t="s">
        <v>313</v>
      </c>
      <c r="Q48" s="579"/>
      <c r="R48" s="578" t="s">
        <v>314</v>
      </c>
      <c r="S48" s="579"/>
      <c r="T48" s="578" t="s">
        <v>318</v>
      </c>
      <c r="U48" s="579"/>
      <c r="V48" s="578" t="s">
        <v>313</v>
      </c>
      <c r="W48" s="579"/>
      <c r="X48" s="579"/>
      <c r="Y48" s="578" t="s">
        <v>318</v>
      </c>
      <c r="Z48" s="579"/>
      <c r="AA48" s="579"/>
      <c r="AB48" s="578"/>
      <c r="AC48" s="579"/>
      <c r="AD48" s="578"/>
      <c r="AE48" s="579"/>
      <c r="AF48" s="581" t="s">
        <v>52</v>
      </c>
      <c r="AG48" s="579"/>
      <c r="AH48" s="579"/>
      <c r="AI48" s="579"/>
      <c r="AJ48" s="579"/>
      <c r="AK48" s="579"/>
      <c r="AL48" s="579"/>
      <c r="AM48" s="579"/>
      <c r="AN48" s="578" t="s">
        <v>307</v>
      </c>
      <c r="AO48" s="579"/>
      <c r="AP48" s="579"/>
      <c r="AQ48" s="579"/>
      <c r="AR48" s="579"/>
      <c r="AS48" s="578" t="s">
        <v>308</v>
      </c>
      <c r="AT48" s="579"/>
      <c r="AU48" s="579"/>
      <c r="AV48" s="499" t="s">
        <v>84</v>
      </c>
      <c r="AW48" s="580" t="s">
        <v>309</v>
      </c>
      <c r="AX48" s="579"/>
      <c r="AY48" s="579"/>
      <c r="AZ48" s="579"/>
      <c r="BA48" s="579"/>
      <c r="BB48" s="579"/>
      <c r="BC48" s="500">
        <v>934946689</v>
      </c>
      <c r="BD48" s="501">
        <v>0</v>
      </c>
      <c r="BE48" s="501">
        <v>0</v>
      </c>
      <c r="BF48" s="501">
        <v>0</v>
      </c>
      <c r="BG48" s="500">
        <v>95410900</v>
      </c>
      <c r="BH48" s="500">
        <v>-95410900</v>
      </c>
      <c r="BI48" s="500">
        <v>95410900</v>
      </c>
      <c r="BJ48" s="500">
        <v>0</v>
      </c>
      <c r="BK48" s="500">
        <v>95410900</v>
      </c>
      <c r="BL48" s="501">
        <v>0</v>
      </c>
      <c r="BM48" s="500">
        <v>3000</v>
      </c>
      <c r="BN48" s="501">
        <v>95407900</v>
      </c>
      <c r="BO48" s="500">
        <v>0</v>
      </c>
    </row>
    <row r="49" spans="1:67" ht="14.45" customHeight="1">
      <c r="B49" s="491" t="str">
        <f t="shared" si="11"/>
        <v>A</v>
      </c>
      <c r="C49" s="491" t="str">
        <f t="shared" si="12"/>
        <v>1</v>
      </c>
      <c r="D49" s="491" t="str">
        <f t="shared" si="13"/>
        <v>0</v>
      </c>
      <c r="E49" s="491" t="str">
        <f t="shared" si="14"/>
        <v>5</v>
      </c>
      <c r="F49" s="491" t="str">
        <f t="shared" si="7"/>
        <v>2</v>
      </c>
      <c r="G49" s="491">
        <f t="shared" si="8"/>
        <v>0</v>
      </c>
      <c r="N49" s="582" t="s">
        <v>33</v>
      </c>
      <c r="O49" s="583"/>
      <c r="P49" s="582" t="s">
        <v>313</v>
      </c>
      <c r="Q49" s="583"/>
      <c r="R49" s="582" t="s">
        <v>314</v>
      </c>
      <c r="S49" s="583"/>
      <c r="T49" s="582" t="s">
        <v>318</v>
      </c>
      <c r="U49" s="583"/>
      <c r="V49" s="582" t="s">
        <v>316</v>
      </c>
      <c r="W49" s="583"/>
      <c r="X49" s="583"/>
      <c r="Y49" s="582"/>
      <c r="Z49" s="583"/>
      <c r="AA49" s="583"/>
      <c r="AB49" s="582"/>
      <c r="AC49" s="583"/>
      <c r="AD49" s="582"/>
      <c r="AE49" s="583"/>
      <c r="AF49" s="584" t="s">
        <v>325</v>
      </c>
      <c r="AG49" s="583"/>
      <c r="AH49" s="583"/>
      <c r="AI49" s="583"/>
      <c r="AJ49" s="583"/>
      <c r="AK49" s="583"/>
      <c r="AL49" s="583"/>
      <c r="AM49" s="583"/>
      <c r="AN49" s="582" t="s">
        <v>307</v>
      </c>
      <c r="AO49" s="583"/>
      <c r="AP49" s="583"/>
      <c r="AQ49" s="583"/>
      <c r="AR49" s="583"/>
      <c r="AS49" s="582" t="s">
        <v>308</v>
      </c>
      <c r="AT49" s="583"/>
      <c r="AU49" s="583"/>
      <c r="AV49" s="481" t="s">
        <v>84</v>
      </c>
      <c r="AW49" s="585" t="s">
        <v>309</v>
      </c>
      <c r="AX49" s="583"/>
      <c r="AY49" s="583"/>
      <c r="AZ49" s="583"/>
      <c r="BA49" s="583"/>
      <c r="BB49" s="583"/>
      <c r="BC49" s="482">
        <v>12419953098</v>
      </c>
      <c r="BD49" s="483">
        <v>0</v>
      </c>
      <c r="BE49" s="483">
        <v>0</v>
      </c>
      <c r="BF49" s="483">
        <v>0</v>
      </c>
      <c r="BG49" s="482">
        <v>1184237091</v>
      </c>
      <c r="BH49" s="482">
        <v>-1184237091</v>
      </c>
      <c r="BI49" s="482">
        <v>1184237091</v>
      </c>
      <c r="BJ49" s="483">
        <v>0</v>
      </c>
      <c r="BK49" s="482">
        <v>1184237091</v>
      </c>
      <c r="BL49" s="483">
        <v>0</v>
      </c>
      <c r="BM49" s="482">
        <v>19500</v>
      </c>
      <c r="BN49" s="482">
        <v>1184217591</v>
      </c>
      <c r="BO49" s="482">
        <v>109443</v>
      </c>
    </row>
    <row r="50" spans="1:67" s="497" customFormat="1">
      <c r="A50" s="497" t="str">
        <f t="shared" ref="A50:A57" si="16">+B50&amp;"-"&amp;C50&amp;"-"&amp;D50&amp;"-"&amp;E50&amp;"-"&amp;F50&amp;"-"&amp;G50&amp;"-"&amp;AV50</f>
        <v>A-1-0-5-2-1-10</v>
      </c>
      <c r="B50" s="498" t="str">
        <f t="shared" si="11"/>
        <v>A</v>
      </c>
      <c r="C50" s="498" t="str">
        <f t="shared" si="12"/>
        <v>1</v>
      </c>
      <c r="D50" s="498" t="str">
        <f t="shared" si="13"/>
        <v>0</v>
      </c>
      <c r="E50" s="498" t="str">
        <f t="shared" si="14"/>
        <v>5</v>
      </c>
      <c r="F50" s="498" t="str">
        <f t="shared" si="7"/>
        <v>2</v>
      </c>
      <c r="G50" s="498" t="str">
        <f t="shared" si="8"/>
        <v>1</v>
      </c>
      <c r="H50" s="498"/>
      <c r="I50" s="498"/>
      <c r="J50" s="498"/>
      <c r="K50" s="498"/>
      <c r="M50" s="511"/>
      <c r="N50" s="578" t="s">
        <v>33</v>
      </c>
      <c r="O50" s="579"/>
      <c r="P50" s="578" t="s">
        <v>313</v>
      </c>
      <c r="Q50" s="579"/>
      <c r="R50" s="578" t="s">
        <v>314</v>
      </c>
      <c r="S50" s="579"/>
      <c r="T50" s="578" t="s">
        <v>318</v>
      </c>
      <c r="U50" s="579"/>
      <c r="V50" s="578" t="s">
        <v>316</v>
      </c>
      <c r="W50" s="579"/>
      <c r="X50" s="579"/>
      <c r="Y50" s="578" t="s">
        <v>313</v>
      </c>
      <c r="Z50" s="579"/>
      <c r="AA50" s="579"/>
      <c r="AB50" s="578"/>
      <c r="AC50" s="579"/>
      <c r="AD50" s="578"/>
      <c r="AE50" s="579"/>
      <c r="AF50" s="581" t="s">
        <v>53</v>
      </c>
      <c r="AG50" s="579"/>
      <c r="AH50" s="579"/>
      <c r="AI50" s="579"/>
      <c r="AJ50" s="579"/>
      <c r="AK50" s="579"/>
      <c r="AL50" s="579"/>
      <c r="AM50" s="579"/>
      <c r="AN50" s="578" t="s">
        <v>307</v>
      </c>
      <c r="AO50" s="579"/>
      <c r="AP50" s="579"/>
      <c r="AQ50" s="579"/>
      <c r="AR50" s="579"/>
      <c r="AS50" s="578" t="s">
        <v>308</v>
      </c>
      <c r="AT50" s="579"/>
      <c r="AU50" s="579"/>
      <c r="AV50" s="499" t="s">
        <v>84</v>
      </c>
      <c r="AW50" s="580" t="s">
        <v>309</v>
      </c>
      <c r="AX50" s="579"/>
      <c r="AY50" s="579"/>
      <c r="AZ50" s="579"/>
      <c r="BA50" s="579"/>
      <c r="BB50" s="579"/>
      <c r="BC50" s="500">
        <v>119144700</v>
      </c>
      <c r="BD50" s="501">
        <v>0</v>
      </c>
      <c r="BE50" s="501">
        <v>0</v>
      </c>
      <c r="BF50" s="501">
        <v>0</v>
      </c>
      <c r="BG50" s="500">
        <v>10593800</v>
      </c>
      <c r="BH50" s="500">
        <v>-10593800</v>
      </c>
      <c r="BI50" s="500">
        <v>10593800</v>
      </c>
      <c r="BJ50" s="500">
        <v>0</v>
      </c>
      <c r="BK50" s="500">
        <v>10593800</v>
      </c>
      <c r="BL50" s="501">
        <v>0</v>
      </c>
      <c r="BM50" s="500">
        <v>0</v>
      </c>
      <c r="BN50" s="501">
        <v>10593800</v>
      </c>
      <c r="BO50" s="500">
        <v>0</v>
      </c>
    </row>
    <row r="51" spans="1:67" s="497" customFormat="1">
      <c r="A51" s="497" t="str">
        <f t="shared" si="16"/>
        <v>A-1-0-5-2-2-10</v>
      </c>
      <c r="B51" s="498" t="str">
        <f t="shared" si="11"/>
        <v>A</v>
      </c>
      <c r="C51" s="498" t="str">
        <f t="shared" si="12"/>
        <v>1</v>
      </c>
      <c r="D51" s="498" t="str">
        <f t="shared" si="13"/>
        <v>0</v>
      </c>
      <c r="E51" s="498" t="str">
        <f t="shared" si="14"/>
        <v>5</v>
      </c>
      <c r="F51" s="498" t="str">
        <f t="shared" si="7"/>
        <v>2</v>
      </c>
      <c r="G51" s="498" t="str">
        <f t="shared" si="8"/>
        <v>2</v>
      </c>
      <c r="H51" s="498"/>
      <c r="I51" s="498"/>
      <c r="J51" s="498"/>
      <c r="K51" s="498"/>
      <c r="M51" s="511"/>
      <c r="N51" s="578" t="s">
        <v>33</v>
      </c>
      <c r="O51" s="579"/>
      <c r="P51" s="578" t="s">
        <v>313</v>
      </c>
      <c r="Q51" s="579"/>
      <c r="R51" s="578" t="s">
        <v>314</v>
      </c>
      <c r="S51" s="579"/>
      <c r="T51" s="578" t="s">
        <v>318</v>
      </c>
      <c r="U51" s="579"/>
      <c r="V51" s="578" t="s">
        <v>316</v>
      </c>
      <c r="W51" s="579"/>
      <c r="X51" s="579"/>
      <c r="Y51" s="578" t="s">
        <v>316</v>
      </c>
      <c r="Z51" s="579"/>
      <c r="AA51" s="579"/>
      <c r="AB51" s="578"/>
      <c r="AC51" s="579"/>
      <c r="AD51" s="578"/>
      <c r="AE51" s="579"/>
      <c r="AF51" s="581" t="s">
        <v>54</v>
      </c>
      <c r="AG51" s="579"/>
      <c r="AH51" s="579"/>
      <c r="AI51" s="579"/>
      <c r="AJ51" s="579"/>
      <c r="AK51" s="579"/>
      <c r="AL51" s="579"/>
      <c r="AM51" s="579"/>
      <c r="AN51" s="578" t="s">
        <v>307</v>
      </c>
      <c r="AO51" s="579"/>
      <c r="AP51" s="579"/>
      <c r="AQ51" s="579"/>
      <c r="AR51" s="579"/>
      <c r="AS51" s="578" t="s">
        <v>308</v>
      </c>
      <c r="AT51" s="579"/>
      <c r="AU51" s="579"/>
      <c r="AV51" s="499" t="s">
        <v>84</v>
      </c>
      <c r="AW51" s="580" t="s">
        <v>309</v>
      </c>
      <c r="AX51" s="579"/>
      <c r="AY51" s="579"/>
      <c r="AZ51" s="579"/>
      <c r="BA51" s="579"/>
      <c r="BB51" s="579"/>
      <c r="BC51" s="500">
        <v>5697403045</v>
      </c>
      <c r="BD51" s="501">
        <v>0</v>
      </c>
      <c r="BE51" s="501">
        <v>0</v>
      </c>
      <c r="BF51" s="501">
        <v>0</v>
      </c>
      <c r="BG51" s="500">
        <v>544829691</v>
      </c>
      <c r="BH51" s="500">
        <v>-544829691</v>
      </c>
      <c r="BI51" s="500">
        <v>544829691</v>
      </c>
      <c r="BJ51" s="500">
        <v>0</v>
      </c>
      <c r="BK51" s="500">
        <v>544829691</v>
      </c>
      <c r="BL51" s="501">
        <v>0</v>
      </c>
      <c r="BM51" s="500">
        <v>0</v>
      </c>
      <c r="BN51" s="501">
        <v>544829691</v>
      </c>
      <c r="BO51" s="500">
        <v>0</v>
      </c>
    </row>
    <row r="52" spans="1:67" s="497" customFormat="1">
      <c r="A52" s="497" t="str">
        <f t="shared" si="16"/>
        <v>A-1-0-5-2-3-10</v>
      </c>
      <c r="B52" s="498" t="str">
        <f t="shared" si="11"/>
        <v>A</v>
      </c>
      <c r="C52" s="498" t="str">
        <f t="shared" si="12"/>
        <v>1</v>
      </c>
      <c r="D52" s="498" t="str">
        <f t="shared" si="13"/>
        <v>0</v>
      </c>
      <c r="E52" s="498" t="str">
        <f t="shared" si="14"/>
        <v>5</v>
      </c>
      <c r="F52" s="498" t="str">
        <f t="shared" si="7"/>
        <v>2</v>
      </c>
      <c r="G52" s="498" t="str">
        <f t="shared" si="8"/>
        <v>3</v>
      </c>
      <c r="H52" s="498"/>
      <c r="I52" s="498"/>
      <c r="J52" s="498"/>
      <c r="K52" s="498"/>
      <c r="M52" s="511"/>
      <c r="N52" s="578" t="s">
        <v>33</v>
      </c>
      <c r="O52" s="579"/>
      <c r="P52" s="578" t="s">
        <v>313</v>
      </c>
      <c r="Q52" s="579"/>
      <c r="R52" s="578" t="s">
        <v>314</v>
      </c>
      <c r="S52" s="579"/>
      <c r="T52" s="578" t="s">
        <v>318</v>
      </c>
      <c r="U52" s="579"/>
      <c r="V52" s="578" t="s">
        <v>316</v>
      </c>
      <c r="W52" s="579"/>
      <c r="X52" s="579"/>
      <c r="Y52" s="578" t="s">
        <v>323</v>
      </c>
      <c r="Z52" s="579"/>
      <c r="AA52" s="579"/>
      <c r="AB52" s="578"/>
      <c r="AC52" s="579"/>
      <c r="AD52" s="578"/>
      <c r="AE52" s="579"/>
      <c r="AF52" s="581" t="s">
        <v>55</v>
      </c>
      <c r="AG52" s="579"/>
      <c r="AH52" s="579"/>
      <c r="AI52" s="579"/>
      <c r="AJ52" s="579"/>
      <c r="AK52" s="579"/>
      <c r="AL52" s="579"/>
      <c r="AM52" s="579"/>
      <c r="AN52" s="578" t="s">
        <v>307</v>
      </c>
      <c r="AO52" s="579"/>
      <c r="AP52" s="579"/>
      <c r="AQ52" s="579"/>
      <c r="AR52" s="579"/>
      <c r="AS52" s="578" t="s">
        <v>308</v>
      </c>
      <c r="AT52" s="579"/>
      <c r="AU52" s="579"/>
      <c r="AV52" s="499" t="s">
        <v>84</v>
      </c>
      <c r="AW52" s="580" t="s">
        <v>309</v>
      </c>
      <c r="AX52" s="579"/>
      <c r="AY52" s="579"/>
      <c r="AZ52" s="579"/>
      <c r="BA52" s="579"/>
      <c r="BB52" s="579"/>
      <c r="BC52" s="500">
        <v>6528258063</v>
      </c>
      <c r="BD52" s="501">
        <v>0</v>
      </c>
      <c r="BE52" s="501">
        <v>0</v>
      </c>
      <c r="BF52" s="501">
        <v>0</v>
      </c>
      <c r="BG52" s="500">
        <v>621372400</v>
      </c>
      <c r="BH52" s="500">
        <v>-621372400</v>
      </c>
      <c r="BI52" s="500">
        <v>621372400</v>
      </c>
      <c r="BJ52" s="500">
        <v>0</v>
      </c>
      <c r="BK52" s="500">
        <v>621372400</v>
      </c>
      <c r="BL52" s="501">
        <v>0</v>
      </c>
      <c r="BM52" s="500">
        <v>19500</v>
      </c>
      <c r="BN52" s="501">
        <v>621352900</v>
      </c>
      <c r="BO52" s="500">
        <v>109443</v>
      </c>
    </row>
    <row r="53" spans="1:67" s="497" customFormat="1">
      <c r="A53" s="497" t="str">
        <f t="shared" si="16"/>
        <v>A-1-0-5-2-6-10</v>
      </c>
      <c r="B53" s="498" t="str">
        <f t="shared" si="11"/>
        <v>A</v>
      </c>
      <c r="C53" s="498" t="str">
        <f t="shared" si="12"/>
        <v>1</v>
      </c>
      <c r="D53" s="498" t="str">
        <f t="shared" si="13"/>
        <v>0</v>
      </c>
      <c r="E53" s="498" t="str">
        <f t="shared" si="14"/>
        <v>5</v>
      </c>
      <c r="F53" s="498" t="str">
        <f t="shared" si="7"/>
        <v>2</v>
      </c>
      <c r="G53" s="498" t="str">
        <f t="shared" si="8"/>
        <v>6</v>
      </c>
      <c r="H53" s="498"/>
      <c r="I53" s="498"/>
      <c r="J53" s="498"/>
      <c r="K53" s="498"/>
      <c r="M53" s="511"/>
      <c r="N53" s="578" t="s">
        <v>33</v>
      </c>
      <c r="O53" s="579"/>
      <c r="P53" s="578" t="s">
        <v>313</v>
      </c>
      <c r="Q53" s="579"/>
      <c r="R53" s="578" t="s">
        <v>314</v>
      </c>
      <c r="S53" s="579"/>
      <c r="T53" s="578" t="s">
        <v>318</v>
      </c>
      <c r="U53" s="579"/>
      <c r="V53" s="578" t="s">
        <v>316</v>
      </c>
      <c r="W53" s="579"/>
      <c r="X53" s="579"/>
      <c r="Y53" s="578" t="s">
        <v>326</v>
      </c>
      <c r="Z53" s="579"/>
      <c r="AA53" s="579"/>
      <c r="AB53" s="578"/>
      <c r="AC53" s="579"/>
      <c r="AD53" s="578"/>
      <c r="AE53" s="579"/>
      <c r="AF53" s="581" t="s">
        <v>56</v>
      </c>
      <c r="AG53" s="579"/>
      <c r="AH53" s="579"/>
      <c r="AI53" s="579"/>
      <c r="AJ53" s="579"/>
      <c r="AK53" s="579"/>
      <c r="AL53" s="579"/>
      <c r="AM53" s="579"/>
      <c r="AN53" s="578" t="s">
        <v>307</v>
      </c>
      <c r="AO53" s="579"/>
      <c r="AP53" s="579"/>
      <c r="AQ53" s="579"/>
      <c r="AR53" s="579"/>
      <c r="AS53" s="578" t="s">
        <v>308</v>
      </c>
      <c r="AT53" s="579"/>
      <c r="AU53" s="579"/>
      <c r="AV53" s="499" t="s">
        <v>84</v>
      </c>
      <c r="AW53" s="580" t="s">
        <v>309</v>
      </c>
      <c r="AX53" s="579"/>
      <c r="AY53" s="579"/>
      <c r="AZ53" s="579"/>
      <c r="BA53" s="579"/>
      <c r="BB53" s="579"/>
      <c r="BC53" s="500">
        <v>75147290</v>
      </c>
      <c r="BD53" s="501">
        <v>0</v>
      </c>
      <c r="BE53" s="501">
        <v>0</v>
      </c>
      <c r="BF53" s="501">
        <v>0</v>
      </c>
      <c r="BG53" s="500">
        <v>7441200</v>
      </c>
      <c r="BH53" s="500">
        <v>-7441200</v>
      </c>
      <c r="BI53" s="500">
        <v>7441200</v>
      </c>
      <c r="BJ53" s="500">
        <v>0</v>
      </c>
      <c r="BK53" s="500">
        <v>7441200</v>
      </c>
      <c r="BL53" s="501">
        <v>0</v>
      </c>
      <c r="BM53" s="500">
        <v>0</v>
      </c>
      <c r="BN53" s="501">
        <v>7441200</v>
      </c>
      <c r="BO53" s="500">
        <v>0</v>
      </c>
    </row>
    <row r="54" spans="1:67" s="497" customFormat="1">
      <c r="A54" s="497" t="str">
        <f t="shared" si="16"/>
        <v>A-1-0-5-6-0-10</v>
      </c>
      <c r="B54" s="498" t="str">
        <f t="shared" si="11"/>
        <v>A</v>
      </c>
      <c r="C54" s="498" t="str">
        <f t="shared" si="12"/>
        <v>1</v>
      </c>
      <c r="D54" s="498" t="str">
        <f t="shared" si="13"/>
        <v>0</v>
      </c>
      <c r="E54" s="498" t="str">
        <f t="shared" si="14"/>
        <v>5</v>
      </c>
      <c r="F54" s="498" t="str">
        <f t="shared" si="7"/>
        <v>6</v>
      </c>
      <c r="G54" s="498">
        <f t="shared" si="8"/>
        <v>0</v>
      </c>
      <c r="H54" s="498"/>
      <c r="I54" s="498"/>
      <c r="J54" s="498"/>
      <c r="K54" s="498"/>
      <c r="M54" s="511"/>
      <c r="N54" s="578" t="s">
        <v>33</v>
      </c>
      <c r="O54" s="579"/>
      <c r="P54" s="578" t="s">
        <v>313</v>
      </c>
      <c r="Q54" s="579"/>
      <c r="R54" s="578" t="s">
        <v>314</v>
      </c>
      <c r="S54" s="579"/>
      <c r="T54" s="578" t="s">
        <v>318</v>
      </c>
      <c r="U54" s="579"/>
      <c r="V54" s="578" t="s">
        <v>326</v>
      </c>
      <c r="W54" s="579"/>
      <c r="X54" s="579"/>
      <c r="Y54" s="578"/>
      <c r="Z54" s="579"/>
      <c r="AA54" s="579"/>
      <c r="AB54" s="578"/>
      <c r="AC54" s="579"/>
      <c r="AD54" s="578"/>
      <c r="AE54" s="579"/>
      <c r="AF54" s="581" t="s">
        <v>57</v>
      </c>
      <c r="AG54" s="579"/>
      <c r="AH54" s="579"/>
      <c r="AI54" s="579"/>
      <c r="AJ54" s="579"/>
      <c r="AK54" s="579"/>
      <c r="AL54" s="579"/>
      <c r="AM54" s="579"/>
      <c r="AN54" s="578" t="s">
        <v>307</v>
      </c>
      <c r="AO54" s="579"/>
      <c r="AP54" s="579"/>
      <c r="AQ54" s="579"/>
      <c r="AR54" s="579"/>
      <c r="AS54" s="578" t="s">
        <v>308</v>
      </c>
      <c r="AT54" s="579"/>
      <c r="AU54" s="579"/>
      <c r="AV54" s="499" t="s">
        <v>84</v>
      </c>
      <c r="AW54" s="580" t="s">
        <v>309</v>
      </c>
      <c r="AX54" s="579"/>
      <c r="AY54" s="579"/>
      <c r="AZ54" s="579"/>
      <c r="BA54" s="579"/>
      <c r="BB54" s="579"/>
      <c r="BC54" s="500">
        <v>2721591300</v>
      </c>
      <c r="BD54" s="501">
        <v>0</v>
      </c>
      <c r="BE54" s="501">
        <v>0</v>
      </c>
      <c r="BF54" s="501">
        <v>0</v>
      </c>
      <c r="BG54" s="500">
        <v>287929000</v>
      </c>
      <c r="BH54" s="500">
        <v>-287929000</v>
      </c>
      <c r="BI54" s="500">
        <v>287929000</v>
      </c>
      <c r="BJ54" s="500">
        <v>0</v>
      </c>
      <c r="BK54" s="500">
        <v>287929000</v>
      </c>
      <c r="BL54" s="501">
        <v>0</v>
      </c>
      <c r="BM54" s="500">
        <v>16800</v>
      </c>
      <c r="BN54" s="501">
        <v>287912200</v>
      </c>
      <c r="BO54" s="500">
        <v>0</v>
      </c>
    </row>
    <row r="55" spans="1:67" s="497" customFormat="1">
      <c r="A55" s="497" t="str">
        <f t="shared" si="16"/>
        <v>A-1-0-5-7-0-10</v>
      </c>
      <c r="B55" s="498" t="str">
        <f t="shared" si="11"/>
        <v>A</v>
      </c>
      <c r="C55" s="498" t="str">
        <f t="shared" si="12"/>
        <v>1</v>
      </c>
      <c r="D55" s="498" t="str">
        <f t="shared" si="13"/>
        <v>0</v>
      </c>
      <c r="E55" s="498" t="str">
        <f t="shared" si="14"/>
        <v>5</v>
      </c>
      <c r="F55" s="498" t="str">
        <f t="shared" si="7"/>
        <v>7</v>
      </c>
      <c r="G55" s="498">
        <f t="shared" si="8"/>
        <v>0</v>
      </c>
      <c r="H55" s="498"/>
      <c r="I55" s="498"/>
      <c r="J55" s="498"/>
      <c r="K55" s="498"/>
      <c r="M55" s="511"/>
      <c r="N55" s="578" t="s">
        <v>33</v>
      </c>
      <c r="O55" s="579"/>
      <c r="P55" s="578" t="s">
        <v>313</v>
      </c>
      <c r="Q55" s="579"/>
      <c r="R55" s="578" t="s">
        <v>314</v>
      </c>
      <c r="S55" s="579"/>
      <c r="T55" s="578" t="s">
        <v>318</v>
      </c>
      <c r="U55" s="579"/>
      <c r="V55" s="578" t="s">
        <v>327</v>
      </c>
      <c r="W55" s="579"/>
      <c r="X55" s="579"/>
      <c r="Y55" s="578"/>
      <c r="Z55" s="579"/>
      <c r="AA55" s="579"/>
      <c r="AB55" s="578"/>
      <c r="AC55" s="579"/>
      <c r="AD55" s="578"/>
      <c r="AE55" s="579"/>
      <c r="AF55" s="581" t="s">
        <v>58</v>
      </c>
      <c r="AG55" s="579"/>
      <c r="AH55" s="579"/>
      <c r="AI55" s="579"/>
      <c r="AJ55" s="579"/>
      <c r="AK55" s="579"/>
      <c r="AL55" s="579"/>
      <c r="AM55" s="579"/>
      <c r="AN55" s="578" t="s">
        <v>307</v>
      </c>
      <c r="AO55" s="579"/>
      <c r="AP55" s="579"/>
      <c r="AQ55" s="579"/>
      <c r="AR55" s="579"/>
      <c r="AS55" s="578" t="s">
        <v>308</v>
      </c>
      <c r="AT55" s="579"/>
      <c r="AU55" s="579"/>
      <c r="AV55" s="499" t="s">
        <v>84</v>
      </c>
      <c r="AW55" s="580" t="s">
        <v>309</v>
      </c>
      <c r="AX55" s="579"/>
      <c r="AY55" s="579"/>
      <c r="AZ55" s="579"/>
      <c r="BA55" s="579"/>
      <c r="BB55" s="579"/>
      <c r="BC55" s="500">
        <v>520219400</v>
      </c>
      <c r="BD55" s="501">
        <v>0</v>
      </c>
      <c r="BE55" s="501">
        <v>0</v>
      </c>
      <c r="BF55" s="501">
        <v>0</v>
      </c>
      <c r="BG55" s="500">
        <v>48082100</v>
      </c>
      <c r="BH55" s="500">
        <v>-48082100</v>
      </c>
      <c r="BI55" s="500">
        <v>48082100</v>
      </c>
      <c r="BJ55" s="500">
        <v>0</v>
      </c>
      <c r="BK55" s="500">
        <v>48082100</v>
      </c>
      <c r="BL55" s="501">
        <v>0</v>
      </c>
      <c r="BM55" s="500">
        <v>2900</v>
      </c>
      <c r="BN55" s="501">
        <v>48079200</v>
      </c>
      <c r="BO55" s="500">
        <v>0</v>
      </c>
    </row>
    <row r="56" spans="1:67" s="497" customFormat="1">
      <c r="A56" s="497" t="str">
        <f t="shared" si="16"/>
        <v>A-1-0-5-8-0-10</v>
      </c>
      <c r="B56" s="498" t="str">
        <f t="shared" si="11"/>
        <v>A</v>
      </c>
      <c r="C56" s="498" t="str">
        <f t="shared" si="12"/>
        <v>1</v>
      </c>
      <c r="D56" s="498" t="str">
        <f t="shared" si="13"/>
        <v>0</v>
      </c>
      <c r="E56" s="498" t="str">
        <f t="shared" si="14"/>
        <v>5</v>
      </c>
      <c r="F56" s="498" t="str">
        <f t="shared" si="7"/>
        <v>8</v>
      </c>
      <c r="G56" s="498">
        <f t="shared" si="8"/>
        <v>0</v>
      </c>
      <c r="H56" s="498"/>
      <c r="I56" s="498"/>
      <c r="J56" s="498"/>
      <c r="K56" s="498"/>
      <c r="M56" s="511"/>
      <c r="N56" s="578" t="s">
        <v>33</v>
      </c>
      <c r="O56" s="579"/>
      <c r="P56" s="578" t="s">
        <v>313</v>
      </c>
      <c r="Q56" s="579"/>
      <c r="R56" s="578" t="s">
        <v>314</v>
      </c>
      <c r="S56" s="579"/>
      <c r="T56" s="578" t="s">
        <v>318</v>
      </c>
      <c r="U56" s="579"/>
      <c r="V56" s="578" t="s">
        <v>328</v>
      </c>
      <c r="W56" s="579"/>
      <c r="X56" s="579"/>
      <c r="Y56" s="578"/>
      <c r="Z56" s="579"/>
      <c r="AA56" s="579"/>
      <c r="AB56" s="578"/>
      <c r="AC56" s="579"/>
      <c r="AD56" s="578"/>
      <c r="AE56" s="579"/>
      <c r="AF56" s="581" t="s">
        <v>59</v>
      </c>
      <c r="AG56" s="579"/>
      <c r="AH56" s="579"/>
      <c r="AI56" s="579"/>
      <c r="AJ56" s="579"/>
      <c r="AK56" s="579"/>
      <c r="AL56" s="579"/>
      <c r="AM56" s="579"/>
      <c r="AN56" s="578" t="s">
        <v>307</v>
      </c>
      <c r="AO56" s="579"/>
      <c r="AP56" s="579"/>
      <c r="AQ56" s="579"/>
      <c r="AR56" s="579"/>
      <c r="AS56" s="578" t="s">
        <v>308</v>
      </c>
      <c r="AT56" s="579"/>
      <c r="AU56" s="579"/>
      <c r="AV56" s="499" t="s">
        <v>84</v>
      </c>
      <c r="AW56" s="580" t="s">
        <v>309</v>
      </c>
      <c r="AX56" s="579"/>
      <c r="AY56" s="579"/>
      <c r="AZ56" s="579"/>
      <c r="BA56" s="579"/>
      <c r="BB56" s="579"/>
      <c r="BC56" s="500">
        <v>520219400</v>
      </c>
      <c r="BD56" s="501">
        <v>0</v>
      </c>
      <c r="BE56" s="501">
        <v>0</v>
      </c>
      <c r="BF56" s="501">
        <v>0</v>
      </c>
      <c r="BG56" s="500">
        <v>48082100</v>
      </c>
      <c r="BH56" s="500">
        <v>-48082100</v>
      </c>
      <c r="BI56" s="500">
        <v>48082100</v>
      </c>
      <c r="BJ56" s="500">
        <v>0</v>
      </c>
      <c r="BK56" s="500">
        <v>48082100</v>
      </c>
      <c r="BL56" s="501">
        <v>0</v>
      </c>
      <c r="BM56" s="500">
        <v>2900</v>
      </c>
      <c r="BN56" s="501">
        <v>48079200</v>
      </c>
      <c r="BO56" s="500">
        <v>0</v>
      </c>
    </row>
    <row r="57" spans="1:67" s="497" customFormat="1">
      <c r="A57" s="497" t="str">
        <f t="shared" si="16"/>
        <v>A-1-0-5-9-0-10</v>
      </c>
      <c r="B57" s="498" t="str">
        <f t="shared" si="11"/>
        <v>A</v>
      </c>
      <c r="C57" s="498" t="str">
        <f t="shared" si="12"/>
        <v>1</v>
      </c>
      <c r="D57" s="498" t="str">
        <f t="shared" si="13"/>
        <v>0</v>
      </c>
      <c r="E57" s="498" t="str">
        <f t="shared" si="14"/>
        <v>5</v>
      </c>
      <c r="F57" s="498" t="str">
        <f t="shared" si="7"/>
        <v>9</v>
      </c>
      <c r="G57" s="498">
        <f t="shared" si="8"/>
        <v>0</v>
      </c>
      <c r="H57" s="498"/>
      <c r="I57" s="498"/>
      <c r="J57" s="498"/>
      <c r="K57" s="498"/>
      <c r="M57" s="511"/>
      <c r="N57" s="578" t="s">
        <v>33</v>
      </c>
      <c r="O57" s="579"/>
      <c r="P57" s="578" t="s">
        <v>313</v>
      </c>
      <c r="Q57" s="579"/>
      <c r="R57" s="578" t="s">
        <v>314</v>
      </c>
      <c r="S57" s="579"/>
      <c r="T57" s="578" t="s">
        <v>318</v>
      </c>
      <c r="U57" s="579"/>
      <c r="V57" s="578" t="s">
        <v>322</v>
      </c>
      <c r="W57" s="579"/>
      <c r="X57" s="579"/>
      <c r="Y57" s="578"/>
      <c r="Z57" s="579"/>
      <c r="AA57" s="579"/>
      <c r="AB57" s="578"/>
      <c r="AC57" s="579"/>
      <c r="AD57" s="578"/>
      <c r="AE57" s="579"/>
      <c r="AF57" s="581" t="s">
        <v>60</v>
      </c>
      <c r="AG57" s="579"/>
      <c r="AH57" s="579"/>
      <c r="AI57" s="579"/>
      <c r="AJ57" s="579"/>
      <c r="AK57" s="579"/>
      <c r="AL57" s="579"/>
      <c r="AM57" s="579"/>
      <c r="AN57" s="578" t="s">
        <v>307</v>
      </c>
      <c r="AO57" s="579"/>
      <c r="AP57" s="579"/>
      <c r="AQ57" s="579"/>
      <c r="AR57" s="579"/>
      <c r="AS57" s="578" t="s">
        <v>308</v>
      </c>
      <c r="AT57" s="579"/>
      <c r="AU57" s="579"/>
      <c r="AV57" s="499" t="s">
        <v>84</v>
      </c>
      <c r="AW57" s="580" t="s">
        <v>309</v>
      </c>
      <c r="AX57" s="579"/>
      <c r="AY57" s="579"/>
      <c r="AZ57" s="579"/>
      <c r="BA57" s="579"/>
      <c r="BB57" s="579"/>
      <c r="BC57" s="500">
        <v>940395000</v>
      </c>
      <c r="BD57" s="501">
        <v>0</v>
      </c>
      <c r="BE57" s="501">
        <v>0</v>
      </c>
      <c r="BF57" s="501">
        <v>0</v>
      </c>
      <c r="BG57" s="500">
        <v>96050100</v>
      </c>
      <c r="BH57" s="500">
        <v>-96050100</v>
      </c>
      <c r="BI57" s="500">
        <v>96050100</v>
      </c>
      <c r="BJ57" s="500">
        <v>0</v>
      </c>
      <c r="BK57" s="500">
        <v>96050100</v>
      </c>
      <c r="BL57" s="501">
        <v>0</v>
      </c>
      <c r="BM57" s="500">
        <v>5700</v>
      </c>
      <c r="BN57" s="501">
        <v>96044400</v>
      </c>
      <c r="BO57" s="500">
        <v>0</v>
      </c>
    </row>
    <row r="58" spans="1:67" ht="14.45" customHeight="1">
      <c r="B58" s="491" t="str">
        <f t="shared" si="11"/>
        <v>A</v>
      </c>
      <c r="C58" s="491" t="str">
        <f t="shared" si="12"/>
        <v>2</v>
      </c>
      <c r="D58" s="491">
        <f t="shared" si="13"/>
        <v>0</v>
      </c>
      <c r="E58" s="491">
        <f t="shared" si="14"/>
        <v>0</v>
      </c>
      <c r="F58" s="491">
        <f t="shared" si="7"/>
        <v>0</v>
      </c>
      <c r="G58" s="491">
        <f t="shared" si="8"/>
        <v>0</v>
      </c>
      <c r="N58" s="582" t="s">
        <v>33</v>
      </c>
      <c r="O58" s="583"/>
      <c r="P58" s="582" t="s">
        <v>316</v>
      </c>
      <c r="Q58" s="583"/>
      <c r="R58" s="582"/>
      <c r="S58" s="583"/>
      <c r="T58" s="582"/>
      <c r="U58" s="583"/>
      <c r="V58" s="582"/>
      <c r="W58" s="583"/>
      <c r="X58" s="583"/>
      <c r="Y58" s="582"/>
      <c r="Z58" s="583"/>
      <c r="AA58" s="583"/>
      <c r="AB58" s="582"/>
      <c r="AC58" s="583"/>
      <c r="AD58" s="582"/>
      <c r="AE58" s="583"/>
      <c r="AF58" s="584" t="s">
        <v>25</v>
      </c>
      <c r="AG58" s="583"/>
      <c r="AH58" s="583"/>
      <c r="AI58" s="583"/>
      <c r="AJ58" s="583"/>
      <c r="AK58" s="583"/>
      <c r="AL58" s="583"/>
      <c r="AM58" s="583"/>
      <c r="AN58" s="582" t="s">
        <v>307</v>
      </c>
      <c r="AO58" s="583"/>
      <c r="AP58" s="583"/>
      <c r="AQ58" s="583"/>
      <c r="AR58" s="583"/>
      <c r="AS58" s="582" t="s">
        <v>308</v>
      </c>
      <c r="AT58" s="583"/>
      <c r="AU58" s="583"/>
      <c r="AV58" s="481" t="s">
        <v>84</v>
      </c>
      <c r="AW58" s="585" t="s">
        <v>309</v>
      </c>
      <c r="AX58" s="583"/>
      <c r="AY58" s="583"/>
      <c r="AZ58" s="583"/>
      <c r="BA58" s="583"/>
      <c r="BB58" s="583"/>
      <c r="BC58" s="482">
        <v>11106500000</v>
      </c>
      <c r="BD58" s="482">
        <v>490351917</v>
      </c>
      <c r="BE58" s="482">
        <v>465517143.44</v>
      </c>
      <c r="BF58" s="482">
        <v>-145000000</v>
      </c>
      <c r="BG58" s="482">
        <v>670877067.76999998</v>
      </c>
      <c r="BH58" s="482">
        <v>-180525150.77000001</v>
      </c>
      <c r="BI58" s="482">
        <v>1023046374.4299999</v>
      </c>
      <c r="BJ58" s="482">
        <v>-352169306.66000003</v>
      </c>
      <c r="BK58" s="482">
        <v>1023046374.4299999</v>
      </c>
      <c r="BL58" s="483">
        <v>0</v>
      </c>
      <c r="BM58" s="482">
        <v>1006448419.4299999</v>
      </c>
      <c r="BN58" s="482">
        <v>16597955</v>
      </c>
      <c r="BO58" s="482">
        <v>428854</v>
      </c>
    </row>
    <row r="59" spans="1:67" ht="14.45" customHeight="1">
      <c r="B59" s="491" t="str">
        <f t="shared" si="11"/>
        <v>A</v>
      </c>
      <c r="C59" s="491" t="str">
        <f t="shared" si="12"/>
        <v>2</v>
      </c>
      <c r="D59" s="491" t="str">
        <f t="shared" si="13"/>
        <v>0</v>
      </c>
      <c r="E59" s="491">
        <f t="shared" si="14"/>
        <v>0</v>
      </c>
      <c r="F59" s="491">
        <f t="shared" si="7"/>
        <v>0</v>
      </c>
      <c r="G59" s="491">
        <f t="shared" si="8"/>
        <v>0</v>
      </c>
      <c r="N59" s="582" t="s">
        <v>33</v>
      </c>
      <c r="O59" s="583"/>
      <c r="P59" s="582" t="s">
        <v>316</v>
      </c>
      <c r="Q59" s="583"/>
      <c r="R59" s="582" t="s">
        <v>314</v>
      </c>
      <c r="S59" s="583"/>
      <c r="T59" s="582"/>
      <c r="U59" s="583"/>
      <c r="V59" s="582"/>
      <c r="W59" s="583"/>
      <c r="X59" s="583"/>
      <c r="Y59" s="582"/>
      <c r="Z59" s="583"/>
      <c r="AA59" s="583"/>
      <c r="AB59" s="582"/>
      <c r="AC59" s="583"/>
      <c r="AD59" s="582"/>
      <c r="AE59" s="583"/>
      <c r="AF59" s="584" t="s">
        <v>25</v>
      </c>
      <c r="AG59" s="583"/>
      <c r="AH59" s="583"/>
      <c r="AI59" s="583"/>
      <c r="AJ59" s="583"/>
      <c r="AK59" s="583"/>
      <c r="AL59" s="583"/>
      <c r="AM59" s="583"/>
      <c r="AN59" s="582" t="s">
        <v>307</v>
      </c>
      <c r="AO59" s="583"/>
      <c r="AP59" s="583"/>
      <c r="AQ59" s="583"/>
      <c r="AR59" s="583"/>
      <c r="AS59" s="582" t="s">
        <v>308</v>
      </c>
      <c r="AT59" s="583"/>
      <c r="AU59" s="583"/>
      <c r="AV59" s="481" t="s">
        <v>84</v>
      </c>
      <c r="AW59" s="585" t="s">
        <v>309</v>
      </c>
      <c r="AX59" s="583"/>
      <c r="AY59" s="583"/>
      <c r="AZ59" s="583"/>
      <c r="BA59" s="583"/>
      <c r="BB59" s="583"/>
      <c r="BC59" s="482">
        <v>11106500000</v>
      </c>
      <c r="BD59" s="482">
        <v>490351917</v>
      </c>
      <c r="BE59" s="482">
        <v>465517143.44</v>
      </c>
      <c r="BF59" s="482">
        <v>-145000000</v>
      </c>
      <c r="BG59" s="482">
        <v>670877067.76999998</v>
      </c>
      <c r="BH59" s="482">
        <v>-180525150.77000001</v>
      </c>
      <c r="BI59" s="482">
        <v>1023046374.4299999</v>
      </c>
      <c r="BJ59" s="482">
        <v>-352169306.66000003</v>
      </c>
      <c r="BK59" s="482">
        <v>1023046374.4299999</v>
      </c>
      <c r="BL59" s="483">
        <v>0</v>
      </c>
      <c r="BM59" s="482">
        <v>1006448419.4299999</v>
      </c>
      <c r="BN59" s="482">
        <v>16597955</v>
      </c>
      <c r="BO59" s="482">
        <v>428854</v>
      </c>
    </row>
    <row r="60" spans="1:67">
      <c r="B60" s="491" t="str">
        <f t="shared" si="11"/>
        <v>A</v>
      </c>
      <c r="C60" s="491" t="str">
        <f t="shared" si="12"/>
        <v>2</v>
      </c>
      <c r="D60" s="491" t="str">
        <f t="shared" si="13"/>
        <v>0</v>
      </c>
      <c r="E60" s="491" t="str">
        <f t="shared" si="14"/>
        <v>3</v>
      </c>
      <c r="F60" s="491">
        <f t="shared" si="7"/>
        <v>0</v>
      </c>
      <c r="G60" s="491">
        <f t="shared" si="8"/>
        <v>0</v>
      </c>
      <c r="N60" s="582" t="s">
        <v>33</v>
      </c>
      <c r="O60" s="583"/>
      <c r="P60" s="582" t="s">
        <v>316</v>
      </c>
      <c r="Q60" s="583"/>
      <c r="R60" s="582" t="s">
        <v>314</v>
      </c>
      <c r="S60" s="583"/>
      <c r="T60" s="582" t="s">
        <v>323</v>
      </c>
      <c r="U60" s="583"/>
      <c r="V60" s="582"/>
      <c r="W60" s="583"/>
      <c r="X60" s="583"/>
      <c r="Y60" s="582"/>
      <c r="Z60" s="583"/>
      <c r="AA60" s="583"/>
      <c r="AB60" s="582"/>
      <c r="AC60" s="583"/>
      <c r="AD60" s="582"/>
      <c r="AE60" s="583"/>
      <c r="AF60" s="584" t="s">
        <v>234</v>
      </c>
      <c r="AG60" s="583"/>
      <c r="AH60" s="583"/>
      <c r="AI60" s="583"/>
      <c r="AJ60" s="583"/>
      <c r="AK60" s="583"/>
      <c r="AL60" s="583"/>
      <c r="AM60" s="583"/>
      <c r="AN60" s="582" t="s">
        <v>307</v>
      </c>
      <c r="AO60" s="583"/>
      <c r="AP60" s="583"/>
      <c r="AQ60" s="583"/>
      <c r="AR60" s="583"/>
      <c r="AS60" s="582" t="s">
        <v>308</v>
      </c>
      <c r="AT60" s="583"/>
      <c r="AU60" s="583"/>
      <c r="AV60" s="481" t="s">
        <v>84</v>
      </c>
      <c r="AW60" s="585" t="s">
        <v>309</v>
      </c>
      <c r="AX60" s="583"/>
      <c r="AY60" s="583"/>
      <c r="AZ60" s="583"/>
      <c r="BA60" s="583"/>
      <c r="BB60" s="583"/>
      <c r="BC60" s="482">
        <v>343000000</v>
      </c>
      <c r="BD60" s="483">
        <v>0</v>
      </c>
      <c r="BE60" s="482">
        <v>29338437</v>
      </c>
      <c r="BF60" s="483">
        <v>0</v>
      </c>
      <c r="BG60" s="483">
        <v>0</v>
      </c>
      <c r="BH60" s="483">
        <v>0</v>
      </c>
      <c r="BI60" s="483">
        <v>0</v>
      </c>
      <c r="BJ60" s="483">
        <v>0</v>
      </c>
      <c r="BK60" s="483">
        <v>0</v>
      </c>
      <c r="BL60" s="483">
        <v>0</v>
      </c>
      <c r="BM60" s="483">
        <v>0</v>
      </c>
      <c r="BN60" s="483">
        <v>0</v>
      </c>
      <c r="BO60" s="483">
        <v>0</v>
      </c>
    </row>
    <row r="61" spans="1:67">
      <c r="B61" s="491" t="str">
        <f t="shared" si="11"/>
        <v>A</v>
      </c>
      <c r="C61" s="491" t="str">
        <f t="shared" si="12"/>
        <v>2</v>
      </c>
      <c r="D61" s="491" t="str">
        <f t="shared" si="13"/>
        <v>0</v>
      </c>
      <c r="E61" s="491" t="str">
        <f t="shared" si="14"/>
        <v>3</v>
      </c>
      <c r="F61" s="491" t="str">
        <f t="shared" si="7"/>
        <v>50</v>
      </c>
      <c r="G61" s="491">
        <f t="shared" si="8"/>
        <v>0</v>
      </c>
      <c r="N61" s="582" t="s">
        <v>33</v>
      </c>
      <c r="O61" s="583"/>
      <c r="P61" s="582" t="s">
        <v>316</v>
      </c>
      <c r="Q61" s="583"/>
      <c r="R61" s="582" t="s">
        <v>314</v>
      </c>
      <c r="S61" s="583"/>
      <c r="T61" s="582" t="s">
        <v>323</v>
      </c>
      <c r="U61" s="583"/>
      <c r="V61" s="582" t="s">
        <v>329</v>
      </c>
      <c r="W61" s="583"/>
      <c r="X61" s="583"/>
      <c r="Y61" s="582"/>
      <c r="Z61" s="583"/>
      <c r="AA61" s="583"/>
      <c r="AB61" s="582"/>
      <c r="AC61" s="583"/>
      <c r="AD61" s="582"/>
      <c r="AE61" s="583"/>
      <c r="AF61" s="584" t="s">
        <v>241</v>
      </c>
      <c r="AG61" s="583"/>
      <c r="AH61" s="583"/>
      <c r="AI61" s="583"/>
      <c r="AJ61" s="583"/>
      <c r="AK61" s="583"/>
      <c r="AL61" s="583"/>
      <c r="AM61" s="583"/>
      <c r="AN61" s="582" t="s">
        <v>307</v>
      </c>
      <c r="AO61" s="583"/>
      <c r="AP61" s="583"/>
      <c r="AQ61" s="583"/>
      <c r="AR61" s="583"/>
      <c r="AS61" s="582" t="s">
        <v>308</v>
      </c>
      <c r="AT61" s="583"/>
      <c r="AU61" s="583"/>
      <c r="AV61" s="481" t="s">
        <v>84</v>
      </c>
      <c r="AW61" s="585" t="s">
        <v>309</v>
      </c>
      <c r="AX61" s="583"/>
      <c r="AY61" s="583"/>
      <c r="AZ61" s="583"/>
      <c r="BA61" s="583"/>
      <c r="BB61" s="583"/>
      <c r="BC61" s="482">
        <v>341000000</v>
      </c>
      <c r="BD61" s="483">
        <v>0</v>
      </c>
      <c r="BE61" s="482">
        <v>27338437</v>
      </c>
      <c r="BF61" s="483">
        <v>0</v>
      </c>
      <c r="BG61" s="483">
        <v>0</v>
      </c>
      <c r="BH61" s="483">
        <v>0</v>
      </c>
      <c r="BI61" s="483">
        <v>0</v>
      </c>
      <c r="BJ61" s="483">
        <v>0</v>
      </c>
      <c r="BK61" s="483">
        <v>0</v>
      </c>
      <c r="BL61" s="483">
        <v>0</v>
      </c>
      <c r="BM61" s="483">
        <v>0</v>
      </c>
      <c r="BN61" s="483">
        <v>0</v>
      </c>
      <c r="BO61" s="483">
        <v>0</v>
      </c>
    </row>
    <row r="62" spans="1:67" s="497" customFormat="1">
      <c r="A62" s="497" t="str">
        <f t="shared" ref="A62:A65" si="17">+B62&amp;"-"&amp;C62&amp;"-"&amp;D62&amp;"-"&amp;E62&amp;"-"&amp;F62&amp;"-"&amp;G62&amp;"-"&amp;AV62</f>
        <v>A-2-0-3-50-2-10</v>
      </c>
      <c r="B62" s="498" t="str">
        <f t="shared" si="11"/>
        <v>A</v>
      </c>
      <c r="C62" s="498" t="str">
        <f t="shared" si="12"/>
        <v>2</v>
      </c>
      <c r="D62" s="498" t="str">
        <f t="shared" si="13"/>
        <v>0</v>
      </c>
      <c r="E62" s="498" t="str">
        <f t="shared" si="14"/>
        <v>3</v>
      </c>
      <c r="F62" s="498" t="str">
        <f t="shared" si="7"/>
        <v>50</v>
      </c>
      <c r="G62" s="498" t="str">
        <f t="shared" si="8"/>
        <v>2</v>
      </c>
      <c r="H62" s="498"/>
      <c r="I62" s="498"/>
      <c r="J62" s="498"/>
      <c r="K62" s="498"/>
      <c r="M62" s="511"/>
      <c r="N62" s="578" t="s">
        <v>33</v>
      </c>
      <c r="O62" s="579"/>
      <c r="P62" s="578" t="s">
        <v>316</v>
      </c>
      <c r="Q62" s="579"/>
      <c r="R62" s="578" t="s">
        <v>314</v>
      </c>
      <c r="S62" s="579"/>
      <c r="T62" s="578" t="s">
        <v>323</v>
      </c>
      <c r="U62" s="579"/>
      <c r="V62" s="578" t="s">
        <v>329</v>
      </c>
      <c r="W62" s="579"/>
      <c r="X62" s="579"/>
      <c r="Y62" s="578" t="s">
        <v>316</v>
      </c>
      <c r="Z62" s="579"/>
      <c r="AA62" s="579"/>
      <c r="AB62" s="578"/>
      <c r="AC62" s="579"/>
      <c r="AD62" s="578"/>
      <c r="AE62" s="579"/>
      <c r="AF62" s="581" t="s">
        <v>61</v>
      </c>
      <c r="AG62" s="579"/>
      <c r="AH62" s="579"/>
      <c r="AI62" s="579"/>
      <c r="AJ62" s="579"/>
      <c r="AK62" s="579"/>
      <c r="AL62" s="579"/>
      <c r="AM62" s="579"/>
      <c r="AN62" s="578" t="s">
        <v>307</v>
      </c>
      <c r="AO62" s="579"/>
      <c r="AP62" s="579"/>
      <c r="AQ62" s="579"/>
      <c r="AR62" s="579"/>
      <c r="AS62" s="578" t="s">
        <v>308</v>
      </c>
      <c r="AT62" s="579"/>
      <c r="AU62" s="579"/>
      <c r="AV62" s="499" t="s">
        <v>84</v>
      </c>
      <c r="AW62" s="580" t="s">
        <v>309</v>
      </c>
      <c r="AX62" s="579"/>
      <c r="AY62" s="579"/>
      <c r="AZ62" s="579"/>
      <c r="BA62" s="579"/>
      <c r="BB62" s="579"/>
      <c r="BC62" s="500">
        <v>6376304</v>
      </c>
      <c r="BD62" s="501">
        <v>0</v>
      </c>
      <c r="BE62" s="501">
        <v>158429</v>
      </c>
      <c r="BF62" s="501">
        <v>0</v>
      </c>
      <c r="BG62" s="500">
        <v>0</v>
      </c>
      <c r="BH62" s="500">
        <v>0</v>
      </c>
      <c r="BI62" s="500">
        <v>0</v>
      </c>
      <c r="BJ62" s="500">
        <v>0</v>
      </c>
      <c r="BK62" s="500">
        <v>0</v>
      </c>
      <c r="BL62" s="501">
        <v>0</v>
      </c>
      <c r="BM62" s="500">
        <v>0</v>
      </c>
      <c r="BN62" s="501">
        <v>0</v>
      </c>
      <c r="BO62" s="500">
        <v>0</v>
      </c>
    </row>
    <row r="63" spans="1:67" s="497" customFormat="1">
      <c r="A63" s="497" t="str">
        <f t="shared" si="17"/>
        <v>A-2-0-3-50-3-10</v>
      </c>
      <c r="B63" s="498" t="str">
        <f t="shared" si="11"/>
        <v>A</v>
      </c>
      <c r="C63" s="498" t="str">
        <f t="shared" si="12"/>
        <v>2</v>
      </c>
      <c r="D63" s="498" t="str">
        <f t="shared" si="13"/>
        <v>0</v>
      </c>
      <c r="E63" s="498" t="str">
        <f t="shared" si="14"/>
        <v>3</v>
      </c>
      <c r="F63" s="498" t="str">
        <f t="shared" si="7"/>
        <v>50</v>
      </c>
      <c r="G63" s="498" t="str">
        <f t="shared" si="8"/>
        <v>3</v>
      </c>
      <c r="H63" s="498"/>
      <c r="I63" s="498"/>
      <c r="J63" s="498"/>
      <c r="K63" s="498"/>
      <c r="M63" s="511"/>
      <c r="N63" s="578" t="s">
        <v>33</v>
      </c>
      <c r="O63" s="579"/>
      <c r="P63" s="578" t="s">
        <v>316</v>
      </c>
      <c r="Q63" s="579"/>
      <c r="R63" s="578" t="s">
        <v>314</v>
      </c>
      <c r="S63" s="579"/>
      <c r="T63" s="578" t="s">
        <v>323</v>
      </c>
      <c r="U63" s="579"/>
      <c r="V63" s="578" t="s">
        <v>329</v>
      </c>
      <c r="W63" s="579"/>
      <c r="X63" s="579"/>
      <c r="Y63" s="578" t="s">
        <v>323</v>
      </c>
      <c r="Z63" s="579"/>
      <c r="AA63" s="579"/>
      <c r="AB63" s="578"/>
      <c r="AC63" s="579"/>
      <c r="AD63" s="578"/>
      <c r="AE63" s="579"/>
      <c r="AF63" s="581" t="s">
        <v>62</v>
      </c>
      <c r="AG63" s="579"/>
      <c r="AH63" s="579"/>
      <c r="AI63" s="579"/>
      <c r="AJ63" s="579"/>
      <c r="AK63" s="579"/>
      <c r="AL63" s="579"/>
      <c r="AM63" s="579"/>
      <c r="AN63" s="578" t="s">
        <v>307</v>
      </c>
      <c r="AO63" s="579"/>
      <c r="AP63" s="579"/>
      <c r="AQ63" s="579"/>
      <c r="AR63" s="579"/>
      <c r="AS63" s="578" t="s">
        <v>308</v>
      </c>
      <c r="AT63" s="579"/>
      <c r="AU63" s="579"/>
      <c r="AV63" s="499" t="s">
        <v>84</v>
      </c>
      <c r="AW63" s="580" t="s">
        <v>309</v>
      </c>
      <c r="AX63" s="579"/>
      <c r="AY63" s="579"/>
      <c r="AZ63" s="579"/>
      <c r="BA63" s="579"/>
      <c r="BB63" s="579"/>
      <c r="BC63" s="500">
        <v>324023696</v>
      </c>
      <c r="BD63" s="501">
        <v>0</v>
      </c>
      <c r="BE63" s="501">
        <v>16580008</v>
      </c>
      <c r="BF63" s="501">
        <v>0</v>
      </c>
      <c r="BG63" s="500">
        <v>0</v>
      </c>
      <c r="BH63" s="500">
        <v>0</v>
      </c>
      <c r="BI63" s="500">
        <v>0</v>
      </c>
      <c r="BJ63" s="500">
        <v>0</v>
      </c>
      <c r="BK63" s="500">
        <v>0</v>
      </c>
      <c r="BL63" s="501">
        <v>0</v>
      </c>
      <c r="BM63" s="500">
        <v>0</v>
      </c>
      <c r="BN63" s="501">
        <v>0</v>
      </c>
      <c r="BO63" s="500">
        <v>0</v>
      </c>
    </row>
    <row r="64" spans="1:67" s="497" customFormat="1">
      <c r="A64" s="497" t="str">
        <f t="shared" si="17"/>
        <v>A-2-0-3-50-16-10</v>
      </c>
      <c r="B64" s="498" t="str">
        <f t="shared" si="11"/>
        <v>A</v>
      </c>
      <c r="C64" s="498" t="str">
        <f t="shared" si="12"/>
        <v>2</v>
      </c>
      <c r="D64" s="498" t="str">
        <f t="shared" si="13"/>
        <v>0</v>
      </c>
      <c r="E64" s="498" t="str">
        <f t="shared" si="14"/>
        <v>3</v>
      </c>
      <c r="F64" s="498" t="str">
        <f t="shared" si="7"/>
        <v>50</v>
      </c>
      <c r="G64" s="498" t="str">
        <f t="shared" si="8"/>
        <v>16</v>
      </c>
      <c r="H64" s="498"/>
      <c r="I64" s="498"/>
      <c r="J64" s="498"/>
      <c r="K64" s="498"/>
      <c r="M64" s="511"/>
      <c r="N64" s="578" t="s">
        <v>33</v>
      </c>
      <c r="O64" s="579"/>
      <c r="P64" s="578" t="s">
        <v>316</v>
      </c>
      <c r="Q64" s="579"/>
      <c r="R64" s="578" t="s">
        <v>314</v>
      </c>
      <c r="S64" s="579"/>
      <c r="T64" s="578" t="s">
        <v>323</v>
      </c>
      <c r="U64" s="579"/>
      <c r="V64" s="578" t="s">
        <v>329</v>
      </c>
      <c r="W64" s="579"/>
      <c r="X64" s="579"/>
      <c r="Y64" s="578" t="s">
        <v>42</v>
      </c>
      <c r="Z64" s="579"/>
      <c r="AA64" s="579"/>
      <c r="AB64" s="578"/>
      <c r="AC64" s="579"/>
      <c r="AD64" s="578"/>
      <c r="AE64" s="579"/>
      <c r="AF64" s="581" t="s">
        <v>63</v>
      </c>
      <c r="AG64" s="579"/>
      <c r="AH64" s="579"/>
      <c r="AI64" s="579"/>
      <c r="AJ64" s="579"/>
      <c r="AK64" s="579"/>
      <c r="AL64" s="579"/>
      <c r="AM64" s="579"/>
      <c r="AN64" s="578" t="s">
        <v>307</v>
      </c>
      <c r="AO64" s="579"/>
      <c r="AP64" s="579"/>
      <c r="AQ64" s="579"/>
      <c r="AR64" s="579"/>
      <c r="AS64" s="578" t="s">
        <v>308</v>
      </c>
      <c r="AT64" s="579"/>
      <c r="AU64" s="579"/>
      <c r="AV64" s="499" t="s">
        <v>84</v>
      </c>
      <c r="AW64" s="580" t="s">
        <v>309</v>
      </c>
      <c r="AX64" s="579"/>
      <c r="AY64" s="579"/>
      <c r="AZ64" s="579"/>
      <c r="BA64" s="579"/>
      <c r="BB64" s="579"/>
      <c r="BC64" s="500">
        <v>10000000</v>
      </c>
      <c r="BD64" s="501">
        <v>0</v>
      </c>
      <c r="BE64" s="501">
        <v>10000000</v>
      </c>
      <c r="BF64" s="501">
        <v>0</v>
      </c>
      <c r="BG64" s="500">
        <v>0</v>
      </c>
      <c r="BH64" s="500">
        <v>0</v>
      </c>
      <c r="BI64" s="500">
        <v>0</v>
      </c>
      <c r="BJ64" s="500">
        <v>0</v>
      </c>
      <c r="BK64" s="500">
        <v>0</v>
      </c>
      <c r="BL64" s="501">
        <v>0</v>
      </c>
      <c r="BM64" s="500">
        <v>0</v>
      </c>
      <c r="BN64" s="501">
        <v>0</v>
      </c>
      <c r="BO64" s="500">
        <v>0</v>
      </c>
    </row>
    <row r="65" spans="1:67" s="497" customFormat="1">
      <c r="A65" s="497" t="str">
        <f t="shared" si="17"/>
        <v>A-2-0-3-50-90-10</v>
      </c>
      <c r="B65" s="498" t="str">
        <f t="shared" si="11"/>
        <v>A</v>
      </c>
      <c r="C65" s="498" t="str">
        <f t="shared" si="12"/>
        <v>2</v>
      </c>
      <c r="D65" s="498" t="str">
        <f t="shared" si="13"/>
        <v>0</v>
      </c>
      <c r="E65" s="498" t="str">
        <f t="shared" si="14"/>
        <v>3</v>
      </c>
      <c r="F65" s="498" t="str">
        <f t="shared" si="7"/>
        <v>50</v>
      </c>
      <c r="G65" s="498" t="str">
        <f t="shared" si="8"/>
        <v>90</v>
      </c>
      <c r="H65" s="498"/>
      <c r="I65" s="498"/>
      <c r="J65" s="498"/>
      <c r="K65" s="498"/>
      <c r="M65" s="511"/>
      <c r="N65" s="578" t="s">
        <v>33</v>
      </c>
      <c r="O65" s="579"/>
      <c r="P65" s="578" t="s">
        <v>316</v>
      </c>
      <c r="Q65" s="579"/>
      <c r="R65" s="578" t="s">
        <v>314</v>
      </c>
      <c r="S65" s="579"/>
      <c r="T65" s="578" t="s">
        <v>323</v>
      </c>
      <c r="U65" s="579"/>
      <c r="V65" s="578" t="s">
        <v>329</v>
      </c>
      <c r="W65" s="579"/>
      <c r="X65" s="579"/>
      <c r="Y65" s="578" t="s">
        <v>330</v>
      </c>
      <c r="Z65" s="579"/>
      <c r="AA65" s="579"/>
      <c r="AB65" s="578"/>
      <c r="AC65" s="579"/>
      <c r="AD65" s="578"/>
      <c r="AE65" s="579"/>
      <c r="AF65" s="581" t="s">
        <v>64</v>
      </c>
      <c r="AG65" s="579"/>
      <c r="AH65" s="579"/>
      <c r="AI65" s="579"/>
      <c r="AJ65" s="579"/>
      <c r="AK65" s="579"/>
      <c r="AL65" s="579"/>
      <c r="AM65" s="579"/>
      <c r="AN65" s="578" t="s">
        <v>307</v>
      </c>
      <c r="AO65" s="579"/>
      <c r="AP65" s="579"/>
      <c r="AQ65" s="579"/>
      <c r="AR65" s="579"/>
      <c r="AS65" s="578" t="s">
        <v>308</v>
      </c>
      <c r="AT65" s="579"/>
      <c r="AU65" s="579"/>
      <c r="AV65" s="499" t="s">
        <v>84</v>
      </c>
      <c r="AW65" s="580" t="s">
        <v>309</v>
      </c>
      <c r="AX65" s="579"/>
      <c r="AY65" s="579"/>
      <c r="AZ65" s="579"/>
      <c r="BA65" s="579"/>
      <c r="BB65" s="579"/>
      <c r="BC65" s="500">
        <v>600000</v>
      </c>
      <c r="BD65" s="501">
        <v>0</v>
      </c>
      <c r="BE65" s="501">
        <v>600000</v>
      </c>
      <c r="BF65" s="501">
        <v>0</v>
      </c>
      <c r="BG65" s="500">
        <v>0</v>
      </c>
      <c r="BH65" s="500">
        <v>0</v>
      </c>
      <c r="BI65" s="500">
        <v>0</v>
      </c>
      <c r="BJ65" s="500">
        <v>0</v>
      </c>
      <c r="BK65" s="500">
        <v>0</v>
      </c>
      <c r="BL65" s="501">
        <v>0</v>
      </c>
      <c r="BM65" s="500">
        <v>0</v>
      </c>
      <c r="BN65" s="501">
        <v>0</v>
      </c>
      <c r="BO65" s="500">
        <v>0</v>
      </c>
    </row>
    <row r="66" spans="1:67">
      <c r="B66" s="491" t="str">
        <f t="shared" si="11"/>
        <v>A</v>
      </c>
      <c r="C66" s="491" t="str">
        <f t="shared" si="12"/>
        <v>2</v>
      </c>
      <c r="D66" s="491" t="str">
        <f t="shared" si="13"/>
        <v>0</v>
      </c>
      <c r="E66" s="491" t="str">
        <f t="shared" si="14"/>
        <v>3</v>
      </c>
      <c r="F66" s="491" t="str">
        <f t="shared" si="7"/>
        <v>51</v>
      </c>
      <c r="G66" s="491">
        <f t="shared" si="8"/>
        <v>0</v>
      </c>
      <c r="N66" s="582" t="s">
        <v>33</v>
      </c>
      <c r="O66" s="583"/>
      <c r="P66" s="582" t="s">
        <v>316</v>
      </c>
      <c r="Q66" s="583"/>
      <c r="R66" s="582" t="s">
        <v>314</v>
      </c>
      <c r="S66" s="583"/>
      <c r="T66" s="582" t="s">
        <v>323</v>
      </c>
      <c r="U66" s="583"/>
      <c r="V66" s="582" t="s">
        <v>331</v>
      </c>
      <c r="W66" s="583"/>
      <c r="X66" s="583"/>
      <c r="Y66" s="582"/>
      <c r="Z66" s="583"/>
      <c r="AA66" s="583"/>
      <c r="AB66" s="582"/>
      <c r="AC66" s="583"/>
      <c r="AD66" s="582"/>
      <c r="AE66" s="583"/>
      <c r="AF66" s="584" t="s">
        <v>237</v>
      </c>
      <c r="AG66" s="583"/>
      <c r="AH66" s="583"/>
      <c r="AI66" s="583"/>
      <c r="AJ66" s="583"/>
      <c r="AK66" s="583"/>
      <c r="AL66" s="583"/>
      <c r="AM66" s="583"/>
      <c r="AN66" s="582" t="s">
        <v>307</v>
      </c>
      <c r="AO66" s="583"/>
      <c r="AP66" s="583"/>
      <c r="AQ66" s="583"/>
      <c r="AR66" s="583"/>
      <c r="AS66" s="582" t="s">
        <v>308</v>
      </c>
      <c r="AT66" s="583"/>
      <c r="AU66" s="583"/>
      <c r="AV66" s="481" t="s">
        <v>84</v>
      </c>
      <c r="AW66" s="585" t="s">
        <v>309</v>
      </c>
      <c r="AX66" s="583"/>
      <c r="AY66" s="583"/>
      <c r="AZ66" s="583"/>
      <c r="BA66" s="583"/>
      <c r="BB66" s="583"/>
      <c r="BC66" s="482">
        <v>2000000</v>
      </c>
      <c r="BD66" s="483">
        <v>0</v>
      </c>
      <c r="BE66" s="482">
        <v>2000000</v>
      </c>
      <c r="BF66" s="483">
        <v>0</v>
      </c>
      <c r="BG66" s="483">
        <v>0</v>
      </c>
      <c r="BH66" s="483">
        <v>0</v>
      </c>
      <c r="BI66" s="483">
        <v>0</v>
      </c>
      <c r="BJ66" s="483">
        <v>0</v>
      </c>
      <c r="BK66" s="483">
        <v>0</v>
      </c>
      <c r="BL66" s="483">
        <v>0</v>
      </c>
      <c r="BM66" s="483">
        <v>0</v>
      </c>
      <c r="BN66" s="483">
        <v>0</v>
      </c>
      <c r="BO66" s="483">
        <v>0</v>
      </c>
    </row>
    <row r="67" spans="1:67" s="497" customFormat="1">
      <c r="A67" s="497" t="str">
        <f t="shared" ref="A67:A69" si="18">+B67&amp;"-"&amp;C67&amp;"-"&amp;D67&amp;"-"&amp;E67&amp;"-"&amp;F67&amp;"-"&amp;G67&amp;"-"&amp;AV67</f>
        <v>A-2-0-3-51-1-10</v>
      </c>
      <c r="B67" s="498" t="str">
        <f t="shared" si="11"/>
        <v>A</v>
      </c>
      <c r="C67" s="498" t="str">
        <f t="shared" si="12"/>
        <v>2</v>
      </c>
      <c r="D67" s="498" t="str">
        <f t="shared" si="13"/>
        <v>0</v>
      </c>
      <c r="E67" s="498" t="str">
        <f t="shared" si="14"/>
        <v>3</v>
      </c>
      <c r="F67" s="498" t="str">
        <f t="shared" si="7"/>
        <v>51</v>
      </c>
      <c r="G67" s="498" t="str">
        <f t="shared" si="8"/>
        <v>1</v>
      </c>
      <c r="H67" s="498"/>
      <c r="I67" s="498"/>
      <c r="J67" s="498"/>
      <c r="K67" s="498"/>
      <c r="M67" s="511"/>
      <c r="N67" s="578" t="s">
        <v>33</v>
      </c>
      <c r="O67" s="579"/>
      <c r="P67" s="578" t="s">
        <v>316</v>
      </c>
      <c r="Q67" s="579"/>
      <c r="R67" s="578" t="s">
        <v>314</v>
      </c>
      <c r="S67" s="579"/>
      <c r="T67" s="578" t="s">
        <v>323</v>
      </c>
      <c r="U67" s="579"/>
      <c r="V67" s="578" t="s">
        <v>331</v>
      </c>
      <c r="W67" s="579"/>
      <c r="X67" s="579"/>
      <c r="Y67" s="578" t="s">
        <v>313</v>
      </c>
      <c r="Z67" s="579"/>
      <c r="AA67" s="579"/>
      <c r="AB67" s="578"/>
      <c r="AC67" s="579"/>
      <c r="AD67" s="578"/>
      <c r="AE67" s="579"/>
      <c r="AF67" s="581" t="s">
        <v>65</v>
      </c>
      <c r="AG67" s="579"/>
      <c r="AH67" s="579"/>
      <c r="AI67" s="579"/>
      <c r="AJ67" s="579"/>
      <c r="AK67" s="579"/>
      <c r="AL67" s="579"/>
      <c r="AM67" s="579"/>
      <c r="AN67" s="578" t="s">
        <v>307</v>
      </c>
      <c r="AO67" s="579"/>
      <c r="AP67" s="579"/>
      <c r="AQ67" s="579"/>
      <c r="AR67" s="579"/>
      <c r="AS67" s="578" t="s">
        <v>308</v>
      </c>
      <c r="AT67" s="579"/>
      <c r="AU67" s="579"/>
      <c r="AV67" s="499" t="s">
        <v>84</v>
      </c>
      <c r="AW67" s="580" t="s">
        <v>309</v>
      </c>
      <c r="AX67" s="579"/>
      <c r="AY67" s="579"/>
      <c r="AZ67" s="579"/>
      <c r="BA67" s="579"/>
      <c r="BB67" s="579"/>
      <c r="BC67" s="500">
        <v>1000000</v>
      </c>
      <c r="BD67" s="501">
        <v>0</v>
      </c>
      <c r="BE67" s="501">
        <v>1000000</v>
      </c>
      <c r="BF67" s="501">
        <v>0</v>
      </c>
      <c r="BG67" s="500">
        <v>0</v>
      </c>
      <c r="BH67" s="500">
        <v>0</v>
      </c>
      <c r="BI67" s="500">
        <v>0</v>
      </c>
      <c r="BJ67" s="500">
        <v>0</v>
      </c>
      <c r="BK67" s="500">
        <v>0</v>
      </c>
      <c r="BL67" s="501">
        <v>0</v>
      </c>
      <c r="BM67" s="500">
        <v>0</v>
      </c>
      <c r="BN67" s="501">
        <v>0</v>
      </c>
      <c r="BO67" s="500">
        <v>0</v>
      </c>
    </row>
    <row r="68" spans="1:67" s="497" customFormat="1">
      <c r="A68" s="497" t="str">
        <f t="shared" si="18"/>
        <v>A-2-0-3-51-2-10</v>
      </c>
      <c r="B68" s="498" t="str">
        <f t="shared" si="11"/>
        <v>A</v>
      </c>
      <c r="C68" s="498" t="str">
        <f t="shared" si="12"/>
        <v>2</v>
      </c>
      <c r="D68" s="498" t="str">
        <f t="shared" si="13"/>
        <v>0</v>
      </c>
      <c r="E68" s="498" t="str">
        <f t="shared" si="14"/>
        <v>3</v>
      </c>
      <c r="F68" s="498" t="str">
        <f t="shared" si="7"/>
        <v>51</v>
      </c>
      <c r="G68" s="498" t="str">
        <f t="shared" si="8"/>
        <v>2</v>
      </c>
      <c r="H68" s="498"/>
      <c r="I68" s="498"/>
      <c r="J68" s="498"/>
      <c r="K68" s="498"/>
      <c r="M68" s="511"/>
      <c r="N68" s="578" t="s">
        <v>33</v>
      </c>
      <c r="O68" s="579"/>
      <c r="P68" s="578" t="s">
        <v>316</v>
      </c>
      <c r="Q68" s="579"/>
      <c r="R68" s="578" t="s">
        <v>314</v>
      </c>
      <c r="S68" s="579"/>
      <c r="T68" s="578" t="s">
        <v>323</v>
      </c>
      <c r="U68" s="579"/>
      <c r="V68" s="578" t="s">
        <v>331</v>
      </c>
      <c r="W68" s="579"/>
      <c r="X68" s="579"/>
      <c r="Y68" s="578" t="s">
        <v>316</v>
      </c>
      <c r="Z68" s="579"/>
      <c r="AA68" s="579"/>
      <c r="AB68" s="578"/>
      <c r="AC68" s="579"/>
      <c r="AD68" s="578"/>
      <c r="AE68" s="579"/>
      <c r="AF68" s="581" t="s">
        <v>66</v>
      </c>
      <c r="AG68" s="579"/>
      <c r="AH68" s="579"/>
      <c r="AI68" s="579"/>
      <c r="AJ68" s="579"/>
      <c r="AK68" s="579"/>
      <c r="AL68" s="579"/>
      <c r="AM68" s="579"/>
      <c r="AN68" s="578" t="s">
        <v>307</v>
      </c>
      <c r="AO68" s="579"/>
      <c r="AP68" s="579"/>
      <c r="AQ68" s="579"/>
      <c r="AR68" s="579"/>
      <c r="AS68" s="578" t="s">
        <v>308</v>
      </c>
      <c r="AT68" s="579"/>
      <c r="AU68" s="579"/>
      <c r="AV68" s="499" t="s">
        <v>84</v>
      </c>
      <c r="AW68" s="580" t="s">
        <v>309</v>
      </c>
      <c r="AX68" s="579"/>
      <c r="AY68" s="579"/>
      <c r="AZ68" s="579"/>
      <c r="BA68" s="579"/>
      <c r="BB68" s="579"/>
      <c r="BC68" s="500">
        <v>1000000</v>
      </c>
      <c r="BD68" s="501">
        <v>0</v>
      </c>
      <c r="BE68" s="501">
        <v>1000000</v>
      </c>
      <c r="BF68" s="501">
        <v>0</v>
      </c>
      <c r="BG68" s="500">
        <v>0</v>
      </c>
      <c r="BH68" s="500">
        <v>0</v>
      </c>
      <c r="BI68" s="500">
        <v>0</v>
      </c>
      <c r="BJ68" s="500">
        <v>0</v>
      </c>
      <c r="BK68" s="500">
        <v>0</v>
      </c>
      <c r="BL68" s="501">
        <v>0</v>
      </c>
      <c r="BM68" s="500">
        <v>0</v>
      </c>
      <c r="BN68" s="501">
        <v>0</v>
      </c>
      <c r="BO68" s="500">
        <v>0</v>
      </c>
    </row>
    <row r="69" spans="1:67" s="497" customFormat="1">
      <c r="A69" s="497" t="str">
        <f t="shared" si="18"/>
        <v>A-2-0-4-0-0-10</v>
      </c>
      <c r="B69" s="498" t="str">
        <f t="shared" si="11"/>
        <v>A</v>
      </c>
      <c r="C69" s="498" t="str">
        <f t="shared" si="12"/>
        <v>2</v>
      </c>
      <c r="D69" s="498" t="str">
        <f t="shared" si="13"/>
        <v>0</v>
      </c>
      <c r="E69" s="498" t="str">
        <f t="shared" si="14"/>
        <v>4</v>
      </c>
      <c r="F69" s="498">
        <f t="shared" si="7"/>
        <v>0</v>
      </c>
      <c r="G69" s="498">
        <f t="shared" si="8"/>
        <v>0</v>
      </c>
      <c r="H69" s="498"/>
      <c r="I69" s="498"/>
      <c r="J69" s="498"/>
      <c r="K69" s="498"/>
      <c r="M69" s="511"/>
      <c r="N69" s="578" t="s">
        <v>33</v>
      </c>
      <c r="O69" s="579"/>
      <c r="P69" s="578" t="s">
        <v>316</v>
      </c>
      <c r="Q69" s="579"/>
      <c r="R69" s="578" t="s">
        <v>314</v>
      </c>
      <c r="S69" s="579"/>
      <c r="T69" s="578" t="s">
        <v>317</v>
      </c>
      <c r="U69" s="579"/>
      <c r="V69" s="578"/>
      <c r="W69" s="579"/>
      <c r="X69" s="579"/>
      <c r="Y69" s="578"/>
      <c r="Z69" s="579"/>
      <c r="AA69" s="579"/>
      <c r="AB69" s="578"/>
      <c r="AC69" s="579"/>
      <c r="AD69" s="578"/>
      <c r="AE69" s="579"/>
      <c r="AF69" s="581" t="s">
        <v>239</v>
      </c>
      <c r="AG69" s="579"/>
      <c r="AH69" s="579"/>
      <c r="AI69" s="579"/>
      <c r="AJ69" s="579"/>
      <c r="AK69" s="579"/>
      <c r="AL69" s="579"/>
      <c r="AM69" s="579"/>
      <c r="AN69" s="578" t="s">
        <v>307</v>
      </c>
      <c r="AO69" s="579"/>
      <c r="AP69" s="579"/>
      <c r="AQ69" s="579"/>
      <c r="AR69" s="579"/>
      <c r="AS69" s="578" t="s">
        <v>308</v>
      </c>
      <c r="AT69" s="579"/>
      <c r="AU69" s="579"/>
      <c r="AV69" s="499" t="s">
        <v>84</v>
      </c>
      <c r="AW69" s="580" t="s">
        <v>309</v>
      </c>
      <c r="AX69" s="579"/>
      <c r="AY69" s="579"/>
      <c r="AZ69" s="579"/>
      <c r="BA69" s="579"/>
      <c r="BB69" s="579"/>
      <c r="BC69" s="500">
        <v>10763500000</v>
      </c>
      <c r="BD69" s="501">
        <v>490351917</v>
      </c>
      <c r="BE69" s="501">
        <v>436178706.44</v>
      </c>
      <c r="BF69" s="501">
        <v>-145000000</v>
      </c>
      <c r="BG69" s="500">
        <v>670877067.76999998</v>
      </c>
      <c r="BH69" s="500">
        <v>-180525150.77000001</v>
      </c>
      <c r="BI69" s="500">
        <v>1023046374.4299999</v>
      </c>
      <c r="BJ69" s="500">
        <v>-352169306.66000003</v>
      </c>
      <c r="BK69" s="500">
        <v>1023046374.4299999</v>
      </c>
      <c r="BL69" s="501">
        <v>0</v>
      </c>
      <c r="BM69" s="500">
        <v>1006448419.4299999</v>
      </c>
      <c r="BN69" s="501">
        <v>16597955</v>
      </c>
      <c r="BO69" s="500">
        <v>428854</v>
      </c>
    </row>
    <row r="70" spans="1:67">
      <c r="B70" s="491" t="str">
        <f t="shared" si="11"/>
        <v>A</v>
      </c>
      <c r="C70" s="491" t="str">
        <f t="shared" si="12"/>
        <v>2</v>
      </c>
      <c r="D70" s="491" t="str">
        <f t="shared" si="13"/>
        <v>0</v>
      </c>
      <c r="E70" s="491" t="str">
        <f t="shared" si="14"/>
        <v>4</v>
      </c>
      <c r="F70" s="491" t="str">
        <f t="shared" si="7"/>
        <v>1</v>
      </c>
      <c r="G70" s="491">
        <f t="shared" si="8"/>
        <v>0</v>
      </c>
      <c r="N70" s="582" t="s">
        <v>33</v>
      </c>
      <c r="O70" s="583"/>
      <c r="P70" s="582" t="s">
        <v>316</v>
      </c>
      <c r="Q70" s="583"/>
      <c r="R70" s="582" t="s">
        <v>314</v>
      </c>
      <c r="S70" s="583"/>
      <c r="T70" s="582" t="s">
        <v>317</v>
      </c>
      <c r="U70" s="583"/>
      <c r="V70" s="582" t="s">
        <v>313</v>
      </c>
      <c r="W70" s="583"/>
      <c r="X70" s="583"/>
      <c r="Y70" s="582"/>
      <c r="Z70" s="583"/>
      <c r="AA70" s="583"/>
      <c r="AB70" s="582"/>
      <c r="AC70" s="583"/>
      <c r="AD70" s="582"/>
      <c r="AE70" s="583"/>
      <c r="AF70" s="584" t="s">
        <v>242</v>
      </c>
      <c r="AG70" s="583"/>
      <c r="AH70" s="583"/>
      <c r="AI70" s="583"/>
      <c r="AJ70" s="583"/>
      <c r="AK70" s="583"/>
      <c r="AL70" s="583"/>
      <c r="AM70" s="583"/>
      <c r="AN70" s="582" t="s">
        <v>307</v>
      </c>
      <c r="AO70" s="583"/>
      <c r="AP70" s="583"/>
      <c r="AQ70" s="583"/>
      <c r="AR70" s="583"/>
      <c r="AS70" s="582" t="s">
        <v>308</v>
      </c>
      <c r="AT70" s="583"/>
      <c r="AU70" s="583"/>
      <c r="AV70" s="481" t="s">
        <v>84</v>
      </c>
      <c r="AW70" s="585" t="s">
        <v>309</v>
      </c>
      <c r="AX70" s="583"/>
      <c r="AY70" s="583"/>
      <c r="AZ70" s="583"/>
      <c r="BA70" s="583"/>
      <c r="BB70" s="583"/>
      <c r="BC70" s="482">
        <v>307000000</v>
      </c>
      <c r="BD70" s="483">
        <v>0</v>
      </c>
      <c r="BE70" s="482">
        <v>75357390.849999994</v>
      </c>
      <c r="BF70" s="483">
        <v>0</v>
      </c>
      <c r="BG70" s="483">
        <v>0</v>
      </c>
      <c r="BH70" s="483">
        <v>0</v>
      </c>
      <c r="BI70" s="483">
        <v>0</v>
      </c>
      <c r="BJ70" s="483">
        <v>0</v>
      </c>
      <c r="BK70" s="483">
        <v>0</v>
      </c>
      <c r="BL70" s="483">
        <v>0</v>
      </c>
      <c r="BM70" s="483">
        <v>0</v>
      </c>
      <c r="BN70" s="483">
        <v>0</v>
      </c>
      <c r="BO70" s="483">
        <v>0</v>
      </c>
    </row>
    <row r="71" spans="1:67" s="497" customFormat="1">
      <c r="A71" s="497" t="str">
        <f t="shared" ref="A71:A72" si="19">+B71&amp;"-"&amp;C71&amp;"-"&amp;D71&amp;"-"&amp;E71&amp;"-"&amp;F71&amp;"-"&amp;G71&amp;"-"&amp;AV71</f>
        <v>A-2-0-4-1-6-10</v>
      </c>
      <c r="B71" s="498" t="str">
        <f t="shared" si="11"/>
        <v>A</v>
      </c>
      <c r="C71" s="498" t="str">
        <f t="shared" si="12"/>
        <v>2</v>
      </c>
      <c r="D71" s="498" t="str">
        <f t="shared" si="13"/>
        <v>0</v>
      </c>
      <c r="E71" s="498" t="str">
        <f t="shared" si="14"/>
        <v>4</v>
      </c>
      <c r="F71" s="498" t="str">
        <f t="shared" si="7"/>
        <v>1</v>
      </c>
      <c r="G71" s="498" t="str">
        <f t="shared" si="8"/>
        <v>6</v>
      </c>
      <c r="H71" s="498"/>
      <c r="I71" s="498"/>
      <c r="J71" s="498"/>
      <c r="K71" s="498"/>
      <c r="M71" s="511"/>
      <c r="N71" s="578" t="s">
        <v>33</v>
      </c>
      <c r="O71" s="579"/>
      <c r="P71" s="578" t="s">
        <v>316</v>
      </c>
      <c r="Q71" s="579"/>
      <c r="R71" s="578" t="s">
        <v>314</v>
      </c>
      <c r="S71" s="579"/>
      <c r="T71" s="578" t="s">
        <v>317</v>
      </c>
      <c r="U71" s="579"/>
      <c r="V71" s="578" t="s">
        <v>313</v>
      </c>
      <c r="W71" s="579"/>
      <c r="X71" s="579"/>
      <c r="Y71" s="578" t="s">
        <v>326</v>
      </c>
      <c r="Z71" s="579"/>
      <c r="AA71" s="579"/>
      <c r="AB71" s="578"/>
      <c r="AC71" s="579"/>
      <c r="AD71" s="578"/>
      <c r="AE71" s="579"/>
      <c r="AF71" s="581" t="s">
        <v>67</v>
      </c>
      <c r="AG71" s="579"/>
      <c r="AH71" s="579"/>
      <c r="AI71" s="579"/>
      <c r="AJ71" s="579"/>
      <c r="AK71" s="579"/>
      <c r="AL71" s="579"/>
      <c r="AM71" s="579"/>
      <c r="AN71" s="578" t="s">
        <v>307</v>
      </c>
      <c r="AO71" s="579"/>
      <c r="AP71" s="579"/>
      <c r="AQ71" s="579"/>
      <c r="AR71" s="579"/>
      <c r="AS71" s="578" t="s">
        <v>308</v>
      </c>
      <c r="AT71" s="579"/>
      <c r="AU71" s="579"/>
      <c r="AV71" s="499" t="s">
        <v>84</v>
      </c>
      <c r="AW71" s="580" t="s">
        <v>309</v>
      </c>
      <c r="AX71" s="579"/>
      <c r="AY71" s="579"/>
      <c r="AZ71" s="579"/>
      <c r="BA71" s="579"/>
      <c r="BB71" s="579"/>
      <c r="BC71" s="500">
        <v>75000000</v>
      </c>
      <c r="BD71" s="501">
        <v>0</v>
      </c>
      <c r="BE71" s="501">
        <v>74600000</v>
      </c>
      <c r="BF71" s="501">
        <v>0</v>
      </c>
      <c r="BG71" s="500">
        <v>0</v>
      </c>
      <c r="BH71" s="500">
        <v>0</v>
      </c>
      <c r="BI71" s="500">
        <v>0</v>
      </c>
      <c r="BJ71" s="500">
        <v>0</v>
      </c>
      <c r="BK71" s="500">
        <v>0</v>
      </c>
      <c r="BL71" s="501">
        <v>0</v>
      </c>
      <c r="BM71" s="500">
        <v>0</v>
      </c>
      <c r="BN71" s="501">
        <v>0</v>
      </c>
      <c r="BO71" s="500">
        <v>0</v>
      </c>
    </row>
    <row r="72" spans="1:67" s="497" customFormat="1">
      <c r="A72" s="497" t="str">
        <f t="shared" si="19"/>
        <v>A-2-0-4-1-8-10</v>
      </c>
      <c r="B72" s="498" t="str">
        <f t="shared" si="11"/>
        <v>A</v>
      </c>
      <c r="C72" s="498" t="str">
        <f t="shared" si="12"/>
        <v>2</v>
      </c>
      <c r="D72" s="498" t="str">
        <f t="shared" si="13"/>
        <v>0</v>
      </c>
      <c r="E72" s="498" t="str">
        <f t="shared" si="14"/>
        <v>4</v>
      </c>
      <c r="F72" s="498" t="str">
        <f t="shared" si="7"/>
        <v>1</v>
      </c>
      <c r="G72" s="498" t="str">
        <f t="shared" si="8"/>
        <v>8</v>
      </c>
      <c r="H72" s="498"/>
      <c r="I72" s="498"/>
      <c r="J72" s="498"/>
      <c r="K72" s="498"/>
      <c r="M72" s="511"/>
      <c r="N72" s="578" t="s">
        <v>33</v>
      </c>
      <c r="O72" s="579"/>
      <c r="P72" s="578" t="s">
        <v>316</v>
      </c>
      <c r="Q72" s="579"/>
      <c r="R72" s="578" t="s">
        <v>314</v>
      </c>
      <c r="S72" s="579"/>
      <c r="T72" s="578" t="s">
        <v>317</v>
      </c>
      <c r="U72" s="579"/>
      <c r="V72" s="578" t="s">
        <v>313</v>
      </c>
      <c r="W72" s="579"/>
      <c r="X72" s="579"/>
      <c r="Y72" s="578" t="s">
        <v>328</v>
      </c>
      <c r="Z72" s="579"/>
      <c r="AA72" s="579"/>
      <c r="AB72" s="578"/>
      <c r="AC72" s="579"/>
      <c r="AD72" s="578"/>
      <c r="AE72" s="579"/>
      <c r="AF72" s="581" t="s">
        <v>68</v>
      </c>
      <c r="AG72" s="579"/>
      <c r="AH72" s="579"/>
      <c r="AI72" s="579"/>
      <c r="AJ72" s="579"/>
      <c r="AK72" s="579"/>
      <c r="AL72" s="579"/>
      <c r="AM72" s="579"/>
      <c r="AN72" s="578" t="s">
        <v>307</v>
      </c>
      <c r="AO72" s="579"/>
      <c r="AP72" s="579"/>
      <c r="AQ72" s="579"/>
      <c r="AR72" s="579"/>
      <c r="AS72" s="578" t="s">
        <v>308</v>
      </c>
      <c r="AT72" s="579"/>
      <c r="AU72" s="579"/>
      <c r="AV72" s="499" t="s">
        <v>84</v>
      </c>
      <c r="AW72" s="580" t="s">
        <v>309</v>
      </c>
      <c r="AX72" s="579"/>
      <c r="AY72" s="579"/>
      <c r="AZ72" s="579"/>
      <c r="BA72" s="579"/>
      <c r="BB72" s="579"/>
      <c r="BC72" s="500">
        <v>232000000</v>
      </c>
      <c r="BD72" s="501">
        <v>0</v>
      </c>
      <c r="BE72" s="501">
        <v>757390.85</v>
      </c>
      <c r="BF72" s="501">
        <v>0</v>
      </c>
      <c r="BG72" s="500">
        <v>0</v>
      </c>
      <c r="BH72" s="500">
        <v>0</v>
      </c>
      <c r="BI72" s="500">
        <v>0</v>
      </c>
      <c r="BJ72" s="500">
        <v>0</v>
      </c>
      <c r="BK72" s="500">
        <v>0</v>
      </c>
      <c r="BL72" s="501">
        <v>0</v>
      </c>
      <c r="BM72" s="500">
        <v>0</v>
      </c>
      <c r="BN72" s="501">
        <v>0</v>
      </c>
      <c r="BO72" s="500">
        <v>0</v>
      </c>
    </row>
    <row r="73" spans="1:67">
      <c r="B73" s="491" t="str">
        <f t="shared" si="11"/>
        <v>A</v>
      </c>
      <c r="C73" s="491" t="str">
        <f t="shared" si="12"/>
        <v>2</v>
      </c>
      <c r="D73" s="491" t="str">
        <f t="shared" si="13"/>
        <v>0</v>
      </c>
      <c r="E73" s="491" t="str">
        <f t="shared" si="14"/>
        <v>4</v>
      </c>
      <c r="F73" s="491" t="str">
        <f t="shared" si="7"/>
        <v>2</v>
      </c>
      <c r="G73" s="491">
        <f t="shared" si="8"/>
        <v>0</v>
      </c>
      <c r="N73" s="582" t="s">
        <v>33</v>
      </c>
      <c r="O73" s="583"/>
      <c r="P73" s="582" t="s">
        <v>316</v>
      </c>
      <c r="Q73" s="583"/>
      <c r="R73" s="582" t="s">
        <v>314</v>
      </c>
      <c r="S73" s="583"/>
      <c r="T73" s="582" t="s">
        <v>317</v>
      </c>
      <c r="U73" s="583"/>
      <c r="V73" s="582" t="s">
        <v>316</v>
      </c>
      <c r="W73" s="583"/>
      <c r="X73" s="583"/>
      <c r="Y73" s="582"/>
      <c r="Z73" s="583"/>
      <c r="AA73" s="583"/>
      <c r="AB73" s="582"/>
      <c r="AC73" s="583"/>
      <c r="AD73" s="582"/>
      <c r="AE73" s="583"/>
      <c r="AF73" s="584" t="s">
        <v>244</v>
      </c>
      <c r="AG73" s="583"/>
      <c r="AH73" s="583"/>
      <c r="AI73" s="583"/>
      <c r="AJ73" s="583"/>
      <c r="AK73" s="583"/>
      <c r="AL73" s="583"/>
      <c r="AM73" s="583"/>
      <c r="AN73" s="582" t="s">
        <v>307</v>
      </c>
      <c r="AO73" s="583"/>
      <c r="AP73" s="583"/>
      <c r="AQ73" s="583"/>
      <c r="AR73" s="583"/>
      <c r="AS73" s="582" t="s">
        <v>308</v>
      </c>
      <c r="AT73" s="583"/>
      <c r="AU73" s="583"/>
      <c r="AV73" s="481" t="s">
        <v>84</v>
      </c>
      <c r="AW73" s="585" t="s">
        <v>309</v>
      </c>
      <c r="AX73" s="583"/>
      <c r="AY73" s="583"/>
      <c r="AZ73" s="583"/>
      <c r="BA73" s="583"/>
      <c r="BB73" s="583"/>
      <c r="BC73" s="482">
        <v>32000000</v>
      </c>
      <c r="BD73" s="483">
        <v>0</v>
      </c>
      <c r="BE73" s="482">
        <v>4628010</v>
      </c>
      <c r="BF73" s="483">
        <v>0</v>
      </c>
      <c r="BG73" s="483">
        <v>0</v>
      </c>
      <c r="BH73" s="483">
        <v>0</v>
      </c>
      <c r="BI73" s="483">
        <v>0</v>
      </c>
      <c r="BJ73" s="483">
        <v>0</v>
      </c>
      <c r="BK73" s="483">
        <v>0</v>
      </c>
      <c r="BL73" s="483">
        <v>0</v>
      </c>
      <c r="BM73" s="483">
        <v>0</v>
      </c>
      <c r="BN73" s="483">
        <v>0</v>
      </c>
      <c r="BO73" s="483">
        <v>0</v>
      </c>
    </row>
    <row r="74" spans="1:67" s="497" customFormat="1">
      <c r="A74" s="497" t="str">
        <f t="shared" ref="A74:A75" si="20">+B74&amp;"-"&amp;C74&amp;"-"&amp;D74&amp;"-"&amp;E74&amp;"-"&amp;F74&amp;"-"&amp;G74&amp;"-"&amp;AV74</f>
        <v>A-2-0-4-2-1-10</v>
      </c>
      <c r="B74" s="498" t="str">
        <f t="shared" si="11"/>
        <v>A</v>
      </c>
      <c r="C74" s="498" t="str">
        <f t="shared" si="12"/>
        <v>2</v>
      </c>
      <c r="D74" s="498" t="str">
        <f t="shared" si="13"/>
        <v>0</v>
      </c>
      <c r="E74" s="498" t="str">
        <f t="shared" si="14"/>
        <v>4</v>
      </c>
      <c r="F74" s="498" t="str">
        <f t="shared" si="7"/>
        <v>2</v>
      </c>
      <c r="G74" s="498" t="str">
        <f t="shared" si="8"/>
        <v>1</v>
      </c>
      <c r="H74" s="498"/>
      <c r="I74" s="498"/>
      <c r="J74" s="498"/>
      <c r="K74" s="498"/>
      <c r="M74" s="511"/>
      <c r="N74" s="578" t="s">
        <v>33</v>
      </c>
      <c r="O74" s="579"/>
      <c r="P74" s="578" t="s">
        <v>316</v>
      </c>
      <c r="Q74" s="579"/>
      <c r="R74" s="578" t="s">
        <v>314</v>
      </c>
      <c r="S74" s="579"/>
      <c r="T74" s="578" t="s">
        <v>317</v>
      </c>
      <c r="U74" s="579"/>
      <c r="V74" s="578" t="s">
        <v>316</v>
      </c>
      <c r="W74" s="579"/>
      <c r="X74" s="579"/>
      <c r="Y74" s="578" t="s">
        <v>313</v>
      </c>
      <c r="Z74" s="579"/>
      <c r="AA74" s="579"/>
      <c r="AB74" s="578"/>
      <c r="AC74" s="579"/>
      <c r="AD74" s="578"/>
      <c r="AE74" s="579"/>
      <c r="AF74" s="581" t="s">
        <v>69</v>
      </c>
      <c r="AG74" s="579"/>
      <c r="AH74" s="579"/>
      <c r="AI74" s="579"/>
      <c r="AJ74" s="579"/>
      <c r="AK74" s="579"/>
      <c r="AL74" s="579"/>
      <c r="AM74" s="579"/>
      <c r="AN74" s="578" t="s">
        <v>307</v>
      </c>
      <c r="AO74" s="579"/>
      <c r="AP74" s="579"/>
      <c r="AQ74" s="579"/>
      <c r="AR74" s="579"/>
      <c r="AS74" s="578" t="s">
        <v>308</v>
      </c>
      <c r="AT74" s="579"/>
      <c r="AU74" s="579"/>
      <c r="AV74" s="499" t="s">
        <v>84</v>
      </c>
      <c r="AW74" s="580" t="s">
        <v>309</v>
      </c>
      <c r="AX74" s="579"/>
      <c r="AY74" s="579"/>
      <c r="AZ74" s="579"/>
      <c r="BA74" s="579"/>
      <c r="BB74" s="579"/>
      <c r="BC74" s="500">
        <v>27000000</v>
      </c>
      <c r="BD74" s="501">
        <v>0</v>
      </c>
      <c r="BE74" s="501">
        <v>628010</v>
      </c>
      <c r="BF74" s="501">
        <v>0</v>
      </c>
      <c r="BG74" s="500">
        <v>0</v>
      </c>
      <c r="BH74" s="500">
        <v>0</v>
      </c>
      <c r="BI74" s="500">
        <v>0</v>
      </c>
      <c r="BJ74" s="500">
        <v>0</v>
      </c>
      <c r="BK74" s="500">
        <v>0</v>
      </c>
      <c r="BL74" s="501">
        <v>0</v>
      </c>
      <c r="BM74" s="500">
        <v>0</v>
      </c>
      <c r="BN74" s="501">
        <v>0</v>
      </c>
      <c r="BO74" s="500">
        <v>0</v>
      </c>
    </row>
    <row r="75" spans="1:67" s="497" customFormat="1">
      <c r="A75" s="497" t="str">
        <f t="shared" si="20"/>
        <v>A-2-0-4-2-2-10</v>
      </c>
      <c r="B75" s="498" t="str">
        <f t="shared" si="11"/>
        <v>A</v>
      </c>
      <c r="C75" s="498" t="str">
        <f t="shared" si="12"/>
        <v>2</v>
      </c>
      <c r="D75" s="498" t="str">
        <f t="shared" si="13"/>
        <v>0</v>
      </c>
      <c r="E75" s="498" t="str">
        <f t="shared" si="14"/>
        <v>4</v>
      </c>
      <c r="F75" s="498" t="str">
        <f t="shared" si="7"/>
        <v>2</v>
      </c>
      <c r="G75" s="498" t="str">
        <f t="shared" si="8"/>
        <v>2</v>
      </c>
      <c r="H75" s="498"/>
      <c r="I75" s="498"/>
      <c r="J75" s="498"/>
      <c r="K75" s="498"/>
      <c r="M75" s="511"/>
      <c r="N75" s="578" t="s">
        <v>33</v>
      </c>
      <c r="O75" s="579"/>
      <c r="P75" s="578" t="s">
        <v>316</v>
      </c>
      <c r="Q75" s="579"/>
      <c r="R75" s="578" t="s">
        <v>314</v>
      </c>
      <c r="S75" s="579"/>
      <c r="T75" s="578" t="s">
        <v>317</v>
      </c>
      <c r="U75" s="579"/>
      <c r="V75" s="578" t="s">
        <v>316</v>
      </c>
      <c r="W75" s="579"/>
      <c r="X75" s="579"/>
      <c r="Y75" s="578" t="s">
        <v>316</v>
      </c>
      <c r="Z75" s="579"/>
      <c r="AA75" s="579"/>
      <c r="AB75" s="578"/>
      <c r="AC75" s="579"/>
      <c r="AD75" s="578"/>
      <c r="AE75" s="579"/>
      <c r="AF75" s="581" t="s">
        <v>70</v>
      </c>
      <c r="AG75" s="579"/>
      <c r="AH75" s="579"/>
      <c r="AI75" s="579"/>
      <c r="AJ75" s="579"/>
      <c r="AK75" s="579"/>
      <c r="AL75" s="579"/>
      <c r="AM75" s="579"/>
      <c r="AN75" s="578" t="s">
        <v>307</v>
      </c>
      <c r="AO75" s="579"/>
      <c r="AP75" s="579"/>
      <c r="AQ75" s="579"/>
      <c r="AR75" s="579"/>
      <c r="AS75" s="578" t="s">
        <v>308</v>
      </c>
      <c r="AT75" s="579"/>
      <c r="AU75" s="579"/>
      <c r="AV75" s="499" t="s">
        <v>84</v>
      </c>
      <c r="AW75" s="580" t="s">
        <v>309</v>
      </c>
      <c r="AX75" s="579"/>
      <c r="AY75" s="579"/>
      <c r="AZ75" s="579"/>
      <c r="BA75" s="579"/>
      <c r="BB75" s="579"/>
      <c r="BC75" s="500">
        <v>5000000</v>
      </c>
      <c r="BD75" s="501">
        <v>0</v>
      </c>
      <c r="BE75" s="501">
        <v>4000000</v>
      </c>
      <c r="BF75" s="501">
        <v>0</v>
      </c>
      <c r="BG75" s="500">
        <v>0</v>
      </c>
      <c r="BH75" s="500">
        <v>0</v>
      </c>
      <c r="BI75" s="500">
        <v>0</v>
      </c>
      <c r="BJ75" s="500">
        <v>0</v>
      </c>
      <c r="BK75" s="500">
        <v>0</v>
      </c>
      <c r="BL75" s="501">
        <v>0</v>
      </c>
      <c r="BM75" s="500">
        <v>0</v>
      </c>
      <c r="BN75" s="501">
        <v>0</v>
      </c>
      <c r="BO75" s="500">
        <v>0</v>
      </c>
    </row>
    <row r="76" spans="1:67" ht="14.45" customHeight="1">
      <c r="B76" s="491" t="str">
        <f t="shared" si="11"/>
        <v>A</v>
      </c>
      <c r="C76" s="491" t="str">
        <f t="shared" si="12"/>
        <v>2</v>
      </c>
      <c r="D76" s="491" t="str">
        <f t="shared" si="13"/>
        <v>0</v>
      </c>
      <c r="E76" s="491" t="str">
        <f t="shared" si="14"/>
        <v>4</v>
      </c>
      <c r="F76" s="491" t="str">
        <f t="shared" si="7"/>
        <v>4</v>
      </c>
      <c r="G76" s="491">
        <f t="shared" si="8"/>
        <v>0</v>
      </c>
      <c r="N76" s="582" t="s">
        <v>33</v>
      </c>
      <c r="O76" s="583"/>
      <c r="P76" s="582" t="s">
        <v>316</v>
      </c>
      <c r="Q76" s="583"/>
      <c r="R76" s="582" t="s">
        <v>314</v>
      </c>
      <c r="S76" s="583"/>
      <c r="T76" s="582" t="s">
        <v>317</v>
      </c>
      <c r="U76" s="583"/>
      <c r="V76" s="582" t="s">
        <v>317</v>
      </c>
      <c r="W76" s="583"/>
      <c r="X76" s="583"/>
      <c r="Y76" s="582"/>
      <c r="Z76" s="583"/>
      <c r="AA76" s="583"/>
      <c r="AB76" s="582"/>
      <c r="AC76" s="583"/>
      <c r="AD76" s="582"/>
      <c r="AE76" s="583"/>
      <c r="AF76" s="584" t="s">
        <v>246</v>
      </c>
      <c r="AG76" s="583"/>
      <c r="AH76" s="583"/>
      <c r="AI76" s="583"/>
      <c r="AJ76" s="583"/>
      <c r="AK76" s="583"/>
      <c r="AL76" s="583"/>
      <c r="AM76" s="583"/>
      <c r="AN76" s="582" t="s">
        <v>307</v>
      </c>
      <c r="AO76" s="583"/>
      <c r="AP76" s="583"/>
      <c r="AQ76" s="583"/>
      <c r="AR76" s="583"/>
      <c r="AS76" s="582" t="s">
        <v>308</v>
      </c>
      <c r="AT76" s="583"/>
      <c r="AU76" s="583"/>
      <c r="AV76" s="481" t="s">
        <v>84</v>
      </c>
      <c r="AW76" s="585" t="s">
        <v>309</v>
      </c>
      <c r="AX76" s="583"/>
      <c r="AY76" s="583"/>
      <c r="AZ76" s="583"/>
      <c r="BA76" s="583"/>
      <c r="BB76" s="583"/>
      <c r="BC76" s="482">
        <v>276103744</v>
      </c>
      <c r="BD76" s="482">
        <v>2444400</v>
      </c>
      <c r="BE76" s="482">
        <v>32038749</v>
      </c>
      <c r="BF76" s="483">
        <v>0</v>
      </c>
      <c r="BG76" s="482">
        <v>21580400</v>
      </c>
      <c r="BH76" s="482">
        <v>-19136000</v>
      </c>
      <c r="BI76" s="482">
        <v>18734263</v>
      </c>
      <c r="BJ76" s="482">
        <v>2846137</v>
      </c>
      <c r="BK76" s="482">
        <v>18734263</v>
      </c>
      <c r="BL76" s="483">
        <v>0</v>
      </c>
      <c r="BM76" s="482">
        <v>13274508</v>
      </c>
      <c r="BN76" s="482">
        <v>5459755</v>
      </c>
      <c r="BO76" s="483">
        <v>0</v>
      </c>
    </row>
    <row r="77" spans="1:67" s="497" customFormat="1">
      <c r="A77" s="497" t="str">
        <f t="shared" ref="A77:A84" si="21">+B77&amp;"-"&amp;C77&amp;"-"&amp;D77&amp;"-"&amp;E77&amp;"-"&amp;F77&amp;"-"&amp;G77&amp;"-"&amp;AV77</f>
        <v>A-2-0-4-4-1-10</v>
      </c>
      <c r="B77" s="498" t="str">
        <f t="shared" si="11"/>
        <v>A</v>
      </c>
      <c r="C77" s="498" t="str">
        <f t="shared" si="12"/>
        <v>2</v>
      </c>
      <c r="D77" s="498" t="str">
        <f t="shared" si="13"/>
        <v>0</v>
      </c>
      <c r="E77" s="498" t="str">
        <f t="shared" si="14"/>
        <v>4</v>
      </c>
      <c r="F77" s="498" t="str">
        <f t="shared" si="7"/>
        <v>4</v>
      </c>
      <c r="G77" s="498" t="str">
        <f t="shared" si="8"/>
        <v>1</v>
      </c>
      <c r="H77" s="498"/>
      <c r="I77" s="498"/>
      <c r="J77" s="498"/>
      <c r="K77" s="498"/>
      <c r="M77" s="511"/>
      <c r="N77" s="578" t="s">
        <v>33</v>
      </c>
      <c r="O77" s="579"/>
      <c r="P77" s="578" t="s">
        <v>316</v>
      </c>
      <c r="Q77" s="579"/>
      <c r="R77" s="578" t="s">
        <v>314</v>
      </c>
      <c r="S77" s="579"/>
      <c r="T77" s="578" t="s">
        <v>317</v>
      </c>
      <c r="U77" s="579"/>
      <c r="V77" s="578" t="s">
        <v>317</v>
      </c>
      <c r="W77" s="579"/>
      <c r="X77" s="579"/>
      <c r="Y77" s="578" t="s">
        <v>313</v>
      </c>
      <c r="Z77" s="579"/>
      <c r="AA77" s="579"/>
      <c r="AB77" s="578"/>
      <c r="AC77" s="579"/>
      <c r="AD77" s="578"/>
      <c r="AE77" s="579"/>
      <c r="AF77" s="581" t="s">
        <v>71</v>
      </c>
      <c r="AG77" s="579"/>
      <c r="AH77" s="579"/>
      <c r="AI77" s="579"/>
      <c r="AJ77" s="579"/>
      <c r="AK77" s="579"/>
      <c r="AL77" s="579"/>
      <c r="AM77" s="579"/>
      <c r="AN77" s="578" t="s">
        <v>307</v>
      </c>
      <c r="AO77" s="579"/>
      <c r="AP77" s="579"/>
      <c r="AQ77" s="579"/>
      <c r="AR77" s="579"/>
      <c r="AS77" s="578" t="s">
        <v>308</v>
      </c>
      <c r="AT77" s="579"/>
      <c r="AU77" s="579"/>
      <c r="AV77" s="499" t="s">
        <v>84</v>
      </c>
      <c r="AW77" s="580" t="s">
        <v>309</v>
      </c>
      <c r="AX77" s="579"/>
      <c r="AY77" s="579"/>
      <c r="AZ77" s="579"/>
      <c r="BA77" s="579"/>
      <c r="BB77" s="579"/>
      <c r="BC77" s="500">
        <v>180000000</v>
      </c>
      <c r="BD77" s="501">
        <v>0</v>
      </c>
      <c r="BE77" s="501">
        <v>2000000</v>
      </c>
      <c r="BF77" s="501">
        <v>0</v>
      </c>
      <c r="BG77" s="500">
        <v>2000000</v>
      </c>
      <c r="BH77" s="500">
        <v>-2000000</v>
      </c>
      <c r="BI77" s="500">
        <v>13259755</v>
      </c>
      <c r="BJ77" s="500">
        <v>-11259755</v>
      </c>
      <c r="BK77" s="500">
        <v>13259755</v>
      </c>
      <c r="BL77" s="501">
        <v>0</v>
      </c>
      <c r="BM77" s="500">
        <v>7800000</v>
      </c>
      <c r="BN77" s="501">
        <v>5459755</v>
      </c>
      <c r="BO77" s="500">
        <v>0</v>
      </c>
    </row>
    <row r="78" spans="1:67" s="497" customFormat="1">
      <c r="A78" s="497" t="str">
        <f t="shared" si="21"/>
        <v>A-2-0-4-4-6-10</v>
      </c>
      <c r="B78" s="498" t="str">
        <f t="shared" si="11"/>
        <v>A</v>
      </c>
      <c r="C78" s="498" t="str">
        <f t="shared" si="12"/>
        <v>2</v>
      </c>
      <c r="D78" s="498" t="str">
        <f t="shared" si="13"/>
        <v>0</v>
      </c>
      <c r="E78" s="498" t="str">
        <f t="shared" si="14"/>
        <v>4</v>
      </c>
      <c r="F78" s="498" t="str">
        <f t="shared" si="7"/>
        <v>4</v>
      </c>
      <c r="G78" s="498" t="str">
        <f t="shared" si="8"/>
        <v>6</v>
      </c>
      <c r="H78" s="498"/>
      <c r="I78" s="498"/>
      <c r="J78" s="498"/>
      <c r="K78" s="498"/>
      <c r="M78" s="511"/>
      <c r="N78" s="578" t="s">
        <v>33</v>
      </c>
      <c r="O78" s="579"/>
      <c r="P78" s="578" t="s">
        <v>316</v>
      </c>
      <c r="Q78" s="579"/>
      <c r="R78" s="578" t="s">
        <v>314</v>
      </c>
      <c r="S78" s="579"/>
      <c r="T78" s="578" t="s">
        <v>317</v>
      </c>
      <c r="U78" s="579"/>
      <c r="V78" s="578" t="s">
        <v>317</v>
      </c>
      <c r="W78" s="579"/>
      <c r="X78" s="579"/>
      <c r="Y78" s="578" t="s">
        <v>326</v>
      </c>
      <c r="Z78" s="579"/>
      <c r="AA78" s="579"/>
      <c r="AB78" s="578"/>
      <c r="AC78" s="579"/>
      <c r="AD78" s="578"/>
      <c r="AE78" s="579"/>
      <c r="AF78" s="581" t="s">
        <v>72</v>
      </c>
      <c r="AG78" s="579"/>
      <c r="AH78" s="579"/>
      <c r="AI78" s="579"/>
      <c r="AJ78" s="579"/>
      <c r="AK78" s="579"/>
      <c r="AL78" s="579"/>
      <c r="AM78" s="579"/>
      <c r="AN78" s="578" t="s">
        <v>307</v>
      </c>
      <c r="AO78" s="579"/>
      <c r="AP78" s="579"/>
      <c r="AQ78" s="579"/>
      <c r="AR78" s="579"/>
      <c r="AS78" s="578" t="s">
        <v>308</v>
      </c>
      <c r="AT78" s="579"/>
      <c r="AU78" s="579"/>
      <c r="AV78" s="499" t="s">
        <v>84</v>
      </c>
      <c r="AW78" s="580" t="s">
        <v>309</v>
      </c>
      <c r="AX78" s="579"/>
      <c r="AY78" s="579"/>
      <c r="AZ78" s="579"/>
      <c r="BA78" s="579"/>
      <c r="BB78" s="579"/>
      <c r="BC78" s="500">
        <v>20000000</v>
      </c>
      <c r="BD78" s="501">
        <v>0</v>
      </c>
      <c r="BE78" s="501">
        <v>20000000</v>
      </c>
      <c r="BF78" s="501">
        <v>0</v>
      </c>
      <c r="BG78" s="500">
        <v>0</v>
      </c>
      <c r="BH78" s="500">
        <v>0</v>
      </c>
      <c r="BI78" s="500">
        <v>0</v>
      </c>
      <c r="BJ78" s="500">
        <v>0</v>
      </c>
      <c r="BK78" s="500">
        <v>0</v>
      </c>
      <c r="BL78" s="501">
        <v>0</v>
      </c>
      <c r="BM78" s="500">
        <v>0</v>
      </c>
      <c r="BN78" s="501">
        <v>0</v>
      </c>
      <c r="BO78" s="500">
        <v>0</v>
      </c>
    </row>
    <row r="79" spans="1:67" s="497" customFormat="1">
      <c r="A79" s="497" t="str">
        <f t="shared" si="21"/>
        <v>A-2-0-4-4-9-10</v>
      </c>
      <c r="B79" s="498" t="str">
        <f t="shared" si="11"/>
        <v>A</v>
      </c>
      <c r="C79" s="498" t="str">
        <f t="shared" si="12"/>
        <v>2</v>
      </c>
      <c r="D79" s="498" t="str">
        <f t="shared" si="13"/>
        <v>0</v>
      </c>
      <c r="E79" s="498" t="str">
        <f t="shared" si="14"/>
        <v>4</v>
      </c>
      <c r="F79" s="498" t="str">
        <f t="shared" si="7"/>
        <v>4</v>
      </c>
      <c r="G79" s="498" t="str">
        <f t="shared" si="8"/>
        <v>9</v>
      </c>
      <c r="H79" s="498"/>
      <c r="I79" s="498"/>
      <c r="J79" s="498"/>
      <c r="K79" s="498"/>
      <c r="M79" s="511"/>
      <c r="N79" s="578" t="s">
        <v>33</v>
      </c>
      <c r="O79" s="579"/>
      <c r="P79" s="578" t="s">
        <v>316</v>
      </c>
      <c r="Q79" s="579"/>
      <c r="R79" s="578" t="s">
        <v>314</v>
      </c>
      <c r="S79" s="579"/>
      <c r="T79" s="578" t="s">
        <v>317</v>
      </c>
      <c r="U79" s="579"/>
      <c r="V79" s="578" t="s">
        <v>317</v>
      </c>
      <c r="W79" s="579"/>
      <c r="X79" s="579"/>
      <c r="Y79" s="578" t="s">
        <v>322</v>
      </c>
      <c r="Z79" s="579"/>
      <c r="AA79" s="579"/>
      <c r="AB79" s="578"/>
      <c r="AC79" s="579"/>
      <c r="AD79" s="578"/>
      <c r="AE79" s="579"/>
      <c r="AF79" s="581" t="s">
        <v>73</v>
      </c>
      <c r="AG79" s="579"/>
      <c r="AH79" s="579"/>
      <c r="AI79" s="579"/>
      <c r="AJ79" s="579"/>
      <c r="AK79" s="579"/>
      <c r="AL79" s="579"/>
      <c r="AM79" s="579"/>
      <c r="AN79" s="578" t="s">
        <v>307</v>
      </c>
      <c r="AO79" s="579"/>
      <c r="AP79" s="579"/>
      <c r="AQ79" s="579"/>
      <c r="AR79" s="579"/>
      <c r="AS79" s="578" t="s">
        <v>308</v>
      </c>
      <c r="AT79" s="579"/>
      <c r="AU79" s="579"/>
      <c r="AV79" s="499" t="s">
        <v>84</v>
      </c>
      <c r="AW79" s="580" t="s">
        <v>309</v>
      </c>
      <c r="AX79" s="579"/>
      <c r="AY79" s="579"/>
      <c r="AZ79" s="579"/>
      <c r="BA79" s="579"/>
      <c r="BB79" s="579"/>
      <c r="BC79" s="500">
        <v>10000000</v>
      </c>
      <c r="BD79" s="501">
        <v>0</v>
      </c>
      <c r="BE79" s="501">
        <v>3400000</v>
      </c>
      <c r="BF79" s="501">
        <v>0</v>
      </c>
      <c r="BG79" s="500">
        <v>0</v>
      </c>
      <c r="BH79" s="500">
        <v>0</v>
      </c>
      <c r="BI79" s="500">
        <v>3030108</v>
      </c>
      <c r="BJ79" s="500">
        <v>-3030108</v>
      </c>
      <c r="BK79" s="500">
        <v>3030108</v>
      </c>
      <c r="BL79" s="501">
        <v>0</v>
      </c>
      <c r="BM79" s="500">
        <v>3030108</v>
      </c>
      <c r="BN79" s="501">
        <v>0</v>
      </c>
      <c r="BO79" s="500">
        <v>0</v>
      </c>
    </row>
    <row r="80" spans="1:67" s="497" customFormat="1">
      <c r="A80" s="497" t="str">
        <f t="shared" si="21"/>
        <v>A-2-0-4-4-15-10</v>
      </c>
      <c r="B80" s="498" t="str">
        <f t="shared" si="11"/>
        <v>A</v>
      </c>
      <c r="C80" s="498" t="str">
        <f t="shared" si="12"/>
        <v>2</v>
      </c>
      <c r="D80" s="498" t="str">
        <f t="shared" si="13"/>
        <v>0</v>
      </c>
      <c r="E80" s="498" t="str">
        <f t="shared" si="14"/>
        <v>4</v>
      </c>
      <c r="F80" s="498" t="str">
        <f t="shared" si="7"/>
        <v>4</v>
      </c>
      <c r="G80" s="498" t="str">
        <f t="shared" si="8"/>
        <v>15</v>
      </c>
      <c r="H80" s="498"/>
      <c r="I80" s="498"/>
      <c r="J80" s="498"/>
      <c r="K80" s="498"/>
      <c r="M80" s="511"/>
      <c r="N80" s="578" t="s">
        <v>33</v>
      </c>
      <c r="O80" s="579"/>
      <c r="P80" s="578" t="s">
        <v>316</v>
      </c>
      <c r="Q80" s="579"/>
      <c r="R80" s="578" t="s">
        <v>314</v>
      </c>
      <c r="S80" s="579"/>
      <c r="T80" s="578" t="s">
        <v>317</v>
      </c>
      <c r="U80" s="579"/>
      <c r="V80" s="578" t="s">
        <v>317</v>
      </c>
      <c r="W80" s="579"/>
      <c r="X80" s="579"/>
      <c r="Y80" s="578" t="s">
        <v>320</v>
      </c>
      <c r="Z80" s="579"/>
      <c r="AA80" s="579"/>
      <c r="AB80" s="578"/>
      <c r="AC80" s="579"/>
      <c r="AD80" s="578"/>
      <c r="AE80" s="579"/>
      <c r="AF80" s="581" t="s">
        <v>74</v>
      </c>
      <c r="AG80" s="579"/>
      <c r="AH80" s="579"/>
      <c r="AI80" s="579"/>
      <c r="AJ80" s="579"/>
      <c r="AK80" s="579"/>
      <c r="AL80" s="579"/>
      <c r="AM80" s="579"/>
      <c r="AN80" s="578" t="s">
        <v>307</v>
      </c>
      <c r="AO80" s="579"/>
      <c r="AP80" s="579"/>
      <c r="AQ80" s="579"/>
      <c r="AR80" s="579"/>
      <c r="AS80" s="578" t="s">
        <v>308</v>
      </c>
      <c r="AT80" s="579"/>
      <c r="AU80" s="579"/>
      <c r="AV80" s="499" t="s">
        <v>84</v>
      </c>
      <c r="AW80" s="580" t="s">
        <v>309</v>
      </c>
      <c r="AX80" s="579"/>
      <c r="AY80" s="579"/>
      <c r="AZ80" s="579"/>
      <c r="BA80" s="579"/>
      <c r="BB80" s="579"/>
      <c r="BC80" s="500">
        <v>3600000</v>
      </c>
      <c r="BD80" s="501">
        <v>775000</v>
      </c>
      <c r="BE80" s="501">
        <v>360840</v>
      </c>
      <c r="BF80" s="501">
        <v>0</v>
      </c>
      <c r="BG80" s="500">
        <v>775000</v>
      </c>
      <c r="BH80" s="500">
        <v>0</v>
      </c>
      <c r="BI80" s="500">
        <v>775000</v>
      </c>
      <c r="BJ80" s="500">
        <v>0</v>
      </c>
      <c r="BK80" s="500">
        <v>775000</v>
      </c>
      <c r="BL80" s="501">
        <v>0</v>
      </c>
      <c r="BM80" s="500">
        <v>775000</v>
      </c>
      <c r="BN80" s="501">
        <v>0</v>
      </c>
      <c r="BO80" s="500">
        <v>0</v>
      </c>
    </row>
    <row r="81" spans="1:67" s="497" customFormat="1">
      <c r="A81" s="497" t="str">
        <f t="shared" si="21"/>
        <v>A-2-0-4-4-17-10</v>
      </c>
      <c r="B81" s="498" t="str">
        <f t="shared" si="11"/>
        <v>A</v>
      </c>
      <c r="C81" s="498" t="str">
        <f t="shared" si="12"/>
        <v>2</v>
      </c>
      <c r="D81" s="498" t="str">
        <f t="shared" si="13"/>
        <v>0</v>
      </c>
      <c r="E81" s="498" t="str">
        <f t="shared" si="14"/>
        <v>4</v>
      </c>
      <c r="F81" s="498" t="str">
        <f t="shared" si="7"/>
        <v>4</v>
      </c>
      <c r="G81" s="498" t="str">
        <f t="shared" si="8"/>
        <v>17</v>
      </c>
      <c r="H81" s="498"/>
      <c r="I81" s="498"/>
      <c r="J81" s="498"/>
      <c r="K81" s="498"/>
      <c r="M81" s="511"/>
      <c r="N81" s="578" t="s">
        <v>33</v>
      </c>
      <c r="O81" s="579"/>
      <c r="P81" s="578" t="s">
        <v>316</v>
      </c>
      <c r="Q81" s="579"/>
      <c r="R81" s="578" t="s">
        <v>314</v>
      </c>
      <c r="S81" s="579"/>
      <c r="T81" s="578" t="s">
        <v>317</v>
      </c>
      <c r="U81" s="579"/>
      <c r="V81" s="578" t="s">
        <v>317</v>
      </c>
      <c r="W81" s="579"/>
      <c r="X81" s="579"/>
      <c r="Y81" s="578" t="s">
        <v>332</v>
      </c>
      <c r="Z81" s="579"/>
      <c r="AA81" s="579"/>
      <c r="AB81" s="578"/>
      <c r="AC81" s="579"/>
      <c r="AD81" s="578"/>
      <c r="AE81" s="579"/>
      <c r="AF81" s="581" t="s">
        <v>75</v>
      </c>
      <c r="AG81" s="579"/>
      <c r="AH81" s="579"/>
      <c r="AI81" s="579"/>
      <c r="AJ81" s="579"/>
      <c r="AK81" s="579"/>
      <c r="AL81" s="579"/>
      <c r="AM81" s="579"/>
      <c r="AN81" s="578" t="s">
        <v>307</v>
      </c>
      <c r="AO81" s="579"/>
      <c r="AP81" s="579"/>
      <c r="AQ81" s="579"/>
      <c r="AR81" s="579"/>
      <c r="AS81" s="578" t="s">
        <v>308</v>
      </c>
      <c r="AT81" s="579"/>
      <c r="AU81" s="579"/>
      <c r="AV81" s="499" t="s">
        <v>84</v>
      </c>
      <c r="AW81" s="580" t="s">
        <v>309</v>
      </c>
      <c r="AX81" s="579"/>
      <c r="AY81" s="579"/>
      <c r="AZ81" s="579"/>
      <c r="BA81" s="579"/>
      <c r="BB81" s="579"/>
      <c r="BC81" s="500">
        <v>7503744</v>
      </c>
      <c r="BD81" s="501">
        <v>0</v>
      </c>
      <c r="BE81" s="501">
        <v>1353744</v>
      </c>
      <c r="BF81" s="501">
        <v>0</v>
      </c>
      <c r="BG81" s="500">
        <v>0</v>
      </c>
      <c r="BH81" s="500">
        <v>0</v>
      </c>
      <c r="BI81" s="500">
        <v>0</v>
      </c>
      <c r="BJ81" s="500">
        <v>0</v>
      </c>
      <c r="BK81" s="500">
        <v>0</v>
      </c>
      <c r="BL81" s="501">
        <v>0</v>
      </c>
      <c r="BM81" s="500">
        <v>0</v>
      </c>
      <c r="BN81" s="501">
        <v>0</v>
      </c>
      <c r="BO81" s="500">
        <v>0</v>
      </c>
    </row>
    <row r="82" spans="1:67" s="497" customFormat="1">
      <c r="A82" s="497" t="str">
        <f t="shared" si="21"/>
        <v>A-2-0-4-4-18-10</v>
      </c>
      <c r="B82" s="498" t="str">
        <f t="shared" si="11"/>
        <v>A</v>
      </c>
      <c r="C82" s="498" t="str">
        <f t="shared" si="12"/>
        <v>2</v>
      </c>
      <c r="D82" s="498" t="str">
        <f t="shared" si="13"/>
        <v>0</v>
      </c>
      <c r="E82" s="498" t="str">
        <f t="shared" si="14"/>
        <v>4</v>
      </c>
      <c r="F82" s="498" t="str">
        <f t="shared" si="7"/>
        <v>4</v>
      </c>
      <c r="G82" s="498" t="str">
        <f t="shared" si="8"/>
        <v>18</v>
      </c>
      <c r="H82" s="498"/>
      <c r="I82" s="498"/>
      <c r="J82" s="498"/>
      <c r="K82" s="498"/>
      <c r="M82" s="511"/>
      <c r="N82" s="578" t="s">
        <v>33</v>
      </c>
      <c r="O82" s="579"/>
      <c r="P82" s="578" t="s">
        <v>316</v>
      </c>
      <c r="Q82" s="579"/>
      <c r="R82" s="578" t="s">
        <v>314</v>
      </c>
      <c r="S82" s="579"/>
      <c r="T82" s="578" t="s">
        <v>317</v>
      </c>
      <c r="U82" s="579"/>
      <c r="V82" s="578" t="s">
        <v>317</v>
      </c>
      <c r="W82" s="579"/>
      <c r="X82" s="579"/>
      <c r="Y82" s="578" t="s">
        <v>333</v>
      </c>
      <c r="Z82" s="579"/>
      <c r="AA82" s="579"/>
      <c r="AB82" s="578"/>
      <c r="AC82" s="579"/>
      <c r="AD82" s="578"/>
      <c r="AE82" s="579"/>
      <c r="AF82" s="581" t="s">
        <v>76</v>
      </c>
      <c r="AG82" s="579"/>
      <c r="AH82" s="579"/>
      <c r="AI82" s="579"/>
      <c r="AJ82" s="579"/>
      <c r="AK82" s="579"/>
      <c r="AL82" s="579"/>
      <c r="AM82" s="579"/>
      <c r="AN82" s="578" t="s">
        <v>307</v>
      </c>
      <c r="AO82" s="579"/>
      <c r="AP82" s="579"/>
      <c r="AQ82" s="579"/>
      <c r="AR82" s="579"/>
      <c r="AS82" s="578" t="s">
        <v>308</v>
      </c>
      <c r="AT82" s="579"/>
      <c r="AU82" s="579"/>
      <c r="AV82" s="499" t="s">
        <v>84</v>
      </c>
      <c r="AW82" s="580" t="s">
        <v>309</v>
      </c>
      <c r="AX82" s="579"/>
      <c r="AY82" s="579"/>
      <c r="AZ82" s="579"/>
      <c r="BA82" s="579"/>
      <c r="BB82" s="579"/>
      <c r="BC82" s="500">
        <v>9000000</v>
      </c>
      <c r="BD82" s="501">
        <v>0</v>
      </c>
      <c r="BE82" s="501">
        <v>3800000</v>
      </c>
      <c r="BF82" s="501">
        <v>0</v>
      </c>
      <c r="BG82" s="500">
        <v>0</v>
      </c>
      <c r="BH82" s="500">
        <v>0</v>
      </c>
      <c r="BI82" s="500">
        <v>0</v>
      </c>
      <c r="BJ82" s="500">
        <v>0</v>
      </c>
      <c r="BK82" s="500">
        <v>0</v>
      </c>
      <c r="BL82" s="501">
        <v>0</v>
      </c>
      <c r="BM82" s="500">
        <v>0</v>
      </c>
      <c r="BN82" s="501">
        <v>0</v>
      </c>
      <c r="BO82" s="500">
        <v>0</v>
      </c>
    </row>
    <row r="83" spans="1:67" s="497" customFormat="1">
      <c r="A83" s="497" t="str">
        <f t="shared" si="21"/>
        <v>A-2-0-4-4-20-10</v>
      </c>
      <c r="B83" s="498" t="str">
        <f t="shared" si="11"/>
        <v>A</v>
      </c>
      <c r="C83" s="498" t="str">
        <f t="shared" si="12"/>
        <v>2</v>
      </c>
      <c r="D83" s="498" t="str">
        <f t="shared" si="13"/>
        <v>0</v>
      </c>
      <c r="E83" s="498" t="str">
        <f t="shared" si="14"/>
        <v>4</v>
      </c>
      <c r="F83" s="498" t="str">
        <f t="shared" ref="F83:F146" si="22">+V83</f>
        <v>4</v>
      </c>
      <c r="G83" s="498" t="str">
        <f t="shared" ref="G83:G141" si="23">+Y83</f>
        <v>20</v>
      </c>
      <c r="H83" s="498"/>
      <c r="I83" s="498"/>
      <c r="J83" s="498"/>
      <c r="K83" s="498"/>
      <c r="M83" s="511"/>
      <c r="N83" s="578" t="s">
        <v>33</v>
      </c>
      <c r="O83" s="579"/>
      <c r="P83" s="578" t="s">
        <v>316</v>
      </c>
      <c r="Q83" s="579"/>
      <c r="R83" s="578" t="s">
        <v>314</v>
      </c>
      <c r="S83" s="579"/>
      <c r="T83" s="578" t="s">
        <v>317</v>
      </c>
      <c r="U83" s="579"/>
      <c r="V83" s="578" t="s">
        <v>317</v>
      </c>
      <c r="W83" s="579"/>
      <c r="X83" s="579"/>
      <c r="Y83" s="578" t="s">
        <v>334</v>
      </c>
      <c r="Z83" s="579"/>
      <c r="AA83" s="579"/>
      <c r="AB83" s="578"/>
      <c r="AC83" s="579"/>
      <c r="AD83" s="578"/>
      <c r="AE83" s="579"/>
      <c r="AF83" s="581" t="s">
        <v>77</v>
      </c>
      <c r="AG83" s="579"/>
      <c r="AH83" s="579"/>
      <c r="AI83" s="579"/>
      <c r="AJ83" s="579"/>
      <c r="AK83" s="579"/>
      <c r="AL83" s="579"/>
      <c r="AM83" s="579"/>
      <c r="AN83" s="578" t="s">
        <v>307</v>
      </c>
      <c r="AO83" s="579"/>
      <c r="AP83" s="579"/>
      <c r="AQ83" s="579"/>
      <c r="AR83" s="579"/>
      <c r="AS83" s="578" t="s">
        <v>308</v>
      </c>
      <c r="AT83" s="579"/>
      <c r="AU83" s="579"/>
      <c r="AV83" s="499" t="s">
        <v>84</v>
      </c>
      <c r="AW83" s="580" t="s">
        <v>309</v>
      </c>
      <c r="AX83" s="579"/>
      <c r="AY83" s="579"/>
      <c r="AZ83" s="579"/>
      <c r="BA83" s="579"/>
      <c r="BB83" s="579"/>
      <c r="BC83" s="500">
        <v>30000000</v>
      </c>
      <c r="BD83" s="501">
        <v>1102400</v>
      </c>
      <c r="BE83" s="501">
        <v>256650</v>
      </c>
      <c r="BF83" s="501">
        <v>0</v>
      </c>
      <c r="BG83" s="500">
        <v>18238400</v>
      </c>
      <c r="BH83" s="500">
        <v>-17136000</v>
      </c>
      <c r="BI83" s="500">
        <v>1102400</v>
      </c>
      <c r="BJ83" s="500">
        <v>17136000</v>
      </c>
      <c r="BK83" s="500">
        <v>1102400</v>
      </c>
      <c r="BL83" s="501">
        <v>0</v>
      </c>
      <c r="BM83" s="500">
        <v>1102400</v>
      </c>
      <c r="BN83" s="501">
        <v>0</v>
      </c>
      <c r="BO83" s="500">
        <v>0</v>
      </c>
    </row>
    <row r="84" spans="1:67" s="497" customFormat="1">
      <c r="A84" s="497" t="str">
        <f t="shared" si="21"/>
        <v>A-2-0-4-4-23-10</v>
      </c>
      <c r="B84" s="498" t="str">
        <f t="shared" si="11"/>
        <v>A</v>
      </c>
      <c r="C84" s="498" t="str">
        <f t="shared" si="12"/>
        <v>2</v>
      </c>
      <c r="D84" s="498" t="str">
        <f t="shared" si="13"/>
        <v>0</v>
      </c>
      <c r="E84" s="498" t="str">
        <f t="shared" si="14"/>
        <v>4</v>
      </c>
      <c r="F84" s="498" t="str">
        <f t="shared" si="22"/>
        <v>4</v>
      </c>
      <c r="G84" s="498" t="str">
        <f t="shared" si="23"/>
        <v>23</v>
      </c>
      <c r="H84" s="498"/>
      <c r="I84" s="498"/>
      <c r="J84" s="498"/>
      <c r="K84" s="498"/>
      <c r="M84" s="511"/>
      <c r="N84" s="578" t="s">
        <v>33</v>
      </c>
      <c r="O84" s="579"/>
      <c r="P84" s="578" t="s">
        <v>316</v>
      </c>
      <c r="Q84" s="579"/>
      <c r="R84" s="578" t="s">
        <v>314</v>
      </c>
      <c r="S84" s="579"/>
      <c r="T84" s="578" t="s">
        <v>317</v>
      </c>
      <c r="U84" s="579"/>
      <c r="V84" s="578" t="s">
        <v>317</v>
      </c>
      <c r="W84" s="579"/>
      <c r="X84" s="579"/>
      <c r="Y84" s="578" t="s">
        <v>336</v>
      </c>
      <c r="Z84" s="579"/>
      <c r="AA84" s="579"/>
      <c r="AB84" s="578"/>
      <c r="AC84" s="579"/>
      <c r="AD84" s="578"/>
      <c r="AE84" s="579"/>
      <c r="AF84" s="581" t="s">
        <v>78</v>
      </c>
      <c r="AG84" s="579"/>
      <c r="AH84" s="579"/>
      <c r="AI84" s="579"/>
      <c r="AJ84" s="579"/>
      <c r="AK84" s="579"/>
      <c r="AL84" s="579"/>
      <c r="AM84" s="579"/>
      <c r="AN84" s="578" t="s">
        <v>307</v>
      </c>
      <c r="AO84" s="579"/>
      <c r="AP84" s="579"/>
      <c r="AQ84" s="579"/>
      <c r="AR84" s="579"/>
      <c r="AS84" s="578" t="s">
        <v>308</v>
      </c>
      <c r="AT84" s="579"/>
      <c r="AU84" s="579"/>
      <c r="AV84" s="499" t="s">
        <v>84</v>
      </c>
      <c r="AW84" s="580" t="s">
        <v>309</v>
      </c>
      <c r="AX84" s="579"/>
      <c r="AY84" s="579"/>
      <c r="AZ84" s="579"/>
      <c r="BA84" s="579"/>
      <c r="BB84" s="579"/>
      <c r="BC84" s="500">
        <v>16000000</v>
      </c>
      <c r="BD84" s="501">
        <v>567000</v>
      </c>
      <c r="BE84" s="501">
        <v>867515</v>
      </c>
      <c r="BF84" s="501">
        <v>0</v>
      </c>
      <c r="BG84" s="500">
        <v>567000</v>
      </c>
      <c r="BH84" s="500">
        <v>0</v>
      </c>
      <c r="BI84" s="500">
        <v>567000</v>
      </c>
      <c r="BJ84" s="500">
        <v>0</v>
      </c>
      <c r="BK84" s="500">
        <v>567000</v>
      </c>
      <c r="BL84" s="501">
        <v>0</v>
      </c>
      <c r="BM84" s="500">
        <v>567000</v>
      </c>
      <c r="BN84" s="501">
        <v>0</v>
      </c>
      <c r="BO84" s="500">
        <v>0</v>
      </c>
    </row>
    <row r="85" spans="1:67" ht="14.45" customHeight="1">
      <c r="B85" s="491" t="str">
        <f t="shared" si="11"/>
        <v>A</v>
      </c>
      <c r="C85" s="491" t="str">
        <f t="shared" si="12"/>
        <v>2</v>
      </c>
      <c r="D85" s="491" t="str">
        <f t="shared" si="13"/>
        <v>0</v>
      </c>
      <c r="E85" s="491" t="str">
        <f t="shared" si="14"/>
        <v>4</v>
      </c>
      <c r="F85" s="491" t="str">
        <f t="shared" si="22"/>
        <v>5</v>
      </c>
      <c r="G85" s="491">
        <f t="shared" si="23"/>
        <v>0</v>
      </c>
      <c r="N85" s="582" t="s">
        <v>33</v>
      </c>
      <c r="O85" s="583"/>
      <c r="P85" s="582" t="s">
        <v>316</v>
      </c>
      <c r="Q85" s="583"/>
      <c r="R85" s="582" t="s">
        <v>314</v>
      </c>
      <c r="S85" s="583"/>
      <c r="T85" s="582" t="s">
        <v>317</v>
      </c>
      <c r="U85" s="583"/>
      <c r="V85" s="582" t="s">
        <v>318</v>
      </c>
      <c r="W85" s="583"/>
      <c r="X85" s="583"/>
      <c r="Y85" s="582"/>
      <c r="Z85" s="583"/>
      <c r="AA85" s="583"/>
      <c r="AB85" s="582"/>
      <c r="AC85" s="583"/>
      <c r="AD85" s="582"/>
      <c r="AE85" s="583"/>
      <c r="AF85" s="584" t="s">
        <v>249</v>
      </c>
      <c r="AG85" s="583"/>
      <c r="AH85" s="583"/>
      <c r="AI85" s="583"/>
      <c r="AJ85" s="583"/>
      <c r="AK85" s="583"/>
      <c r="AL85" s="583"/>
      <c r="AM85" s="583"/>
      <c r="AN85" s="582" t="s">
        <v>307</v>
      </c>
      <c r="AO85" s="583"/>
      <c r="AP85" s="583"/>
      <c r="AQ85" s="583"/>
      <c r="AR85" s="583"/>
      <c r="AS85" s="582" t="s">
        <v>308</v>
      </c>
      <c r="AT85" s="583"/>
      <c r="AU85" s="583"/>
      <c r="AV85" s="481" t="s">
        <v>84</v>
      </c>
      <c r="AW85" s="585" t="s">
        <v>309</v>
      </c>
      <c r="AX85" s="583"/>
      <c r="AY85" s="583"/>
      <c r="AZ85" s="583"/>
      <c r="BA85" s="583"/>
      <c r="BB85" s="583"/>
      <c r="BC85" s="482">
        <v>4127809424</v>
      </c>
      <c r="BD85" s="482">
        <v>257040</v>
      </c>
      <c r="BE85" s="482">
        <v>93909448.590000004</v>
      </c>
      <c r="BF85" s="483">
        <v>0</v>
      </c>
      <c r="BG85" s="482">
        <v>235902460.77000001</v>
      </c>
      <c r="BH85" s="482">
        <v>-235645420.77000001</v>
      </c>
      <c r="BI85" s="482">
        <v>138884920.43000001</v>
      </c>
      <c r="BJ85" s="482">
        <v>97017540.340000004</v>
      </c>
      <c r="BK85" s="482">
        <v>138884920.43000001</v>
      </c>
      <c r="BL85" s="483">
        <v>0</v>
      </c>
      <c r="BM85" s="482">
        <v>138884920.43000001</v>
      </c>
      <c r="BN85" s="483">
        <v>0</v>
      </c>
      <c r="BO85" s="483">
        <v>0</v>
      </c>
    </row>
    <row r="86" spans="1:67" s="497" customFormat="1">
      <c r="A86" s="497" t="str">
        <f t="shared" ref="A86:A92" si="24">+B86&amp;"-"&amp;C86&amp;"-"&amp;D86&amp;"-"&amp;E86&amp;"-"&amp;F86&amp;"-"&amp;G86&amp;"-"&amp;AV86</f>
        <v>A-2-0-4-5-1-10</v>
      </c>
      <c r="B86" s="498" t="str">
        <f t="shared" si="11"/>
        <v>A</v>
      </c>
      <c r="C86" s="498" t="str">
        <f t="shared" si="12"/>
        <v>2</v>
      </c>
      <c r="D86" s="498" t="str">
        <f t="shared" si="13"/>
        <v>0</v>
      </c>
      <c r="E86" s="498" t="str">
        <f t="shared" si="14"/>
        <v>4</v>
      </c>
      <c r="F86" s="498" t="str">
        <f t="shared" si="22"/>
        <v>5</v>
      </c>
      <c r="G86" s="498" t="str">
        <f t="shared" si="23"/>
        <v>1</v>
      </c>
      <c r="H86" s="498"/>
      <c r="I86" s="498"/>
      <c r="J86" s="498"/>
      <c r="K86" s="498"/>
      <c r="M86" s="511"/>
      <c r="N86" s="578" t="s">
        <v>33</v>
      </c>
      <c r="O86" s="579"/>
      <c r="P86" s="578" t="s">
        <v>316</v>
      </c>
      <c r="Q86" s="579"/>
      <c r="R86" s="578" t="s">
        <v>314</v>
      </c>
      <c r="S86" s="579"/>
      <c r="T86" s="578" t="s">
        <v>317</v>
      </c>
      <c r="U86" s="579"/>
      <c r="V86" s="578" t="s">
        <v>318</v>
      </c>
      <c r="W86" s="579"/>
      <c r="X86" s="579"/>
      <c r="Y86" s="578" t="s">
        <v>313</v>
      </c>
      <c r="Z86" s="579"/>
      <c r="AA86" s="579"/>
      <c r="AB86" s="578"/>
      <c r="AC86" s="579"/>
      <c r="AD86" s="578"/>
      <c r="AE86" s="579"/>
      <c r="AF86" s="581" t="s">
        <v>79</v>
      </c>
      <c r="AG86" s="579"/>
      <c r="AH86" s="579"/>
      <c r="AI86" s="579"/>
      <c r="AJ86" s="579"/>
      <c r="AK86" s="579"/>
      <c r="AL86" s="579"/>
      <c r="AM86" s="579"/>
      <c r="AN86" s="578" t="s">
        <v>307</v>
      </c>
      <c r="AO86" s="579"/>
      <c r="AP86" s="579"/>
      <c r="AQ86" s="579"/>
      <c r="AR86" s="579"/>
      <c r="AS86" s="578" t="s">
        <v>308</v>
      </c>
      <c r="AT86" s="579"/>
      <c r="AU86" s="579"/>
      <c r="AV86" s="499" t="s">
        <v>84</v>
      </c>
      <c r="AW86" s="580" t="s">
        <v>309</v>
      </c>
      <c r="AX86" s="579"/>
      <c r="AY86" s="579"/>
      <c r="AZ86" s="579"/>
      <c r="BA86" s="579"/>
      <c r="BB86" s="579"/>
      <c r="BC86" s="500">
        <v>575496256</v>
      </c>
      <c r="BD86" s="501">
        <v>0</v>
      </c>
      <c r="BE86" s="501">
        <v>42496367</v>
      </c>
      <c r="BF86" s="501">
        <v>0</v>
      </c>
      <c r="BG86" s="500">
        <v>234455420.77000001</v>
      </c>
      <c r="BH86" s="500">
        <v>-234455420.77000001</v>
      </c>
      <c r="BI86" s="500">
        <v>28278795</v>
      </c>
      <c r="BJ86" s="500">
        <v>206176625.77000001</v>
      </c>
      <c r="BK86" s="500">
        <v>28278795</v>
      </c>
      <c r="BL86" s="501">
        <v>0</v>
      </c>
      <c r="BM86" s="500">
        <v>28278795</v>
      </c>
      <c r="BN86" s="501">
        <v>0</v>
      </c>
      <c r="BO86" s="500">
        <v>0</v>
      </c>
    </row>
    <row r="87" spans="1:67" s="497" customFormat="1">
      <c r="A87" s="497" t="str">
        <f t="shared" si="24"/>
        <v>A-2-0-4-5-2-10</v>
      </c>
      <c r="B87" s="498" t="str">
        <f t="shared" si="11"/>
        <v>A</v>
      </c>
      <c r="C87" s="498" t="str">
        <f t="shared" si="12"/>
        <v>2</v>
      </c>
      <c r="D87" s="498" t="str">
        <f t="shared" si="13"/>
        <v>0</v>
      </c>
      <c r="E87" s="498" t="str">
        <f t="shared" si="14"/>
        <v>4</v>
      </c>
      <c r="F87" s="498" t="str">
        <f t="shared" si="22"/>
        <v>5</v>
      </c>
      <c r="G87" s="498" t="str">
        <f t="shared" si="23"/>
        <v>2</v>
      </c>
      <c r="H87" s="498"/>
      <c r="I87" s="498"/>
      <c r="J87" s="498"/>
      <c r="K87" s="498"/>
      <c r="M87" s="511"/>
      <c r="N87" s="578" t="s">
        <v>33</v>
      </c>
      <c r="O87" s="579"/>
      <c r="P87" s="578" t="s">
        <v>316</v>
      </c>
      <c r="Q87" s="579"/>
      <c r="R87" s="578" t="s">
        <v>314</v>
      </c>
      <c r="S87" s="579"/>
      <c r="T87" s="578" t="s">
        <v>317</v>
      </c>
      <c r="U87" s="579"/>
      <c r="V87" s="578" t="s">
        <v>318</v>
      </c>
      <c r="W87" s="579"/>
      <c r="X87" s="579"/>
      <c r="Y87" s="578" t="s">
        <v>316</v>
      </c>
      <c r="Z87" s="579"/>
      <c r="AA87" s="579"/>
      <c r="AB87" s="578"/>
      <c r="AC87" s="579"/>
      <c r="AD87" s="578"/>
      <c r="AE87" s="579"/>
      <c r="AF87" s="581" t="s">
        <v>80</v>
      </c>
      <c r="AG87" s="579"/>
      <c r="AH87" s="579"/>
      <c r="AI87" s="579"/>
      <c r="AJ87" s="579"/>
      <c r="AK87" s="579"/>
      <c r="AL87" s="579"/>
      <c r="AM87" s="579"/>
      <c r="AN87" s="578" t="s">
        <v>307</v>
      </c>
      <c r="AO87" s="579"/>
      <c r="AP87" s="579"/>
      <c r="AQ87" s="579"/>
      <c r="AR87" s="579"/>
      <c r="AS87" s="578" t="s">
        <v>308</v>
      </c>
      <c r="AT87" s="579"/>
      <c r="AU87" s="579"/>
      <c r="AV87" s="499" t="s">
        <v>84</v>
      </c>
      <c r="AW87" s="580" t="s">
        <v>309</v>
      </c>
      <c r="AX87" s="579"/>
      <c r="AY87" s="579"/>
      <c r="AZ87" s="579"/>
      <c r="BA87" s="579"/>
      <c r="BB87" s="579"/>
      <c r="BC87" s="500">
        <v>42000000</v>
      </c>
      <c r="BD87" s="501">
        <v>0</v>
      </c>
      <c r="BE87" s="501">
        <v>39505650</v>
      </c>
      <c r="BF87" s="501">
        <v>0</v>
      </c>
      <c r="BG87" s="500">
        <v>0</v>
      </c>
      <c r="BH87" s="500">
        <v>0</v>
      </c>
      <c r="BI87" s="500">
        <v>0</v>
      </c>
      <c r="BJ87" s="500">
        <v>0</v>
      </c>
      <c r="BK87" s="500">
        <v>0</v>
      </c>
      <c r="BL87" s="501">
        <v>0</v>
      </c>
      <c r="BM87" s="500">
        <v>0</v>
      </c>
      <c r="BN87" s="501">
        <v>0</v>
      </c>
      <c r="BO87" s="500">
        <v>0</v>
      </c>
    </row>
    <row r="88" spans="1:67" s="497" customFormat="1">
      <c r="A88" s="497" t="str">
        <f t="shared" si="24"/>
        <v>A-2-0-4-5-5-10</v>
      </c>
      <c r="B88" s="498" t="str">
        <f t="shared" si="11"/>
        <v>A</v>
      </c>
      <c r="C88" s="498" t="str">
        <f t="shared" si="12"/>
        <v>2</v>
      </c>
      <c r="D88" s="498" t="str">
        <f t="shared" si="13"/>
        <v>0</v>
      </c>
      <c r="E88" s="498" t="str">
        <f t="shared" si="14"/>
        <v>4</v>
      </c>
      <c r="F88" s="498" t="str">
        <f t="shared" si="22"/>
        <v>5</v>
      </c>
      <c r="G88" s="498" t="str">
        <f t="shared" si="23"/>
        <v>5</v>
      </c>
      <c r="H88" s="498"/>
      <c r="I88" s="498"/>
      <c r="J88" s="498"/>
      <c r="K88" s="498"/>
      <c r="M88" s="511"/>
      <c r="N88" s="578" t="s">
        <v>33</v>
      </c>
      <c r="O88" s="579"/>
      <c r="P88" s="578" t="s">
        <v>316</v>
      </c>
      <c r="Q88" s="579"/>
      <c r="R88" s="578" t="s">
        <v>314</v>
      </c>
      <c r="S88" s="579"/>
      <c r="T88" s="578" t="s">
        <v>317</v>
      </c>
      <c r="U88" s="579"/>
      <c r="V88" s="578" t="s">
        <v>318</v>
      </c>
      <c r="W88" s="579"/>
      <c r="X88" s="579"/>
      <c r="Y88" s="578" t="s">
        <v>318</v>
      </c>
      <c r="Z88" s="579"/>
      <c r="AA88" s="579"/>
      <c r="AB88" s="578"/>
      <c r="AC88" s="579"/>
      <c r="AD88" s="578"/>
      <c r="AE88" s="579"/>
      <c r="AF88" s="581" t="s">
        <v>81</v>
      </c>
      <c r="AG88" s="579"/>
      <c r="AH88" s="579"/>
      <c r="AI88" s="579"/>
      <c r="AJ88" s="579"/>
      <c r="AK88" s="579"/>
      <c r="AL88" s="579"/>
      <c r="AM88" s="579"/>
      <c r="AN88" s="578" t="s">
        <v>307</v>
      </c>
      <c r="AO88" s="579"/>
      <c r="AP88" s="579"/>
      <c r="AQ88" s="579"/>
      <c r="AR88" s="579"/>
      <c r="AS88" s="578" t="s">
        <v>308</v>
      </c>
      <c r="AT88" s="579"/>
      <c r="AU88" s="579"/>
      <c r="AV88" s="499" t="s">
        <v>84</v>
      </c>
      <c r="AW88" s="580" t="s">
        <v>309</v>
      </c>
      <c r="AX88" s="579"/>
      <c r="AY88" s="579"/>
      <c r="AZ88" s="579"/>
      <c r="BA88" s="579"/>
      <c r="BB88" s="579"/>
      <c r="BC88" s="500">
        <v>10000000</v>
      </c>
      <c r="BD88" s="501">
        <v>0</v>
      </c>
      <c r="BE88" s="501">
        <v>5000000</v>
      </c>
      <c r="BF88" s="501">
        <v>0</v>
      </c>
      <c r="BG88" s="500">
        <v>1190000</v>
      </c>
      <c r="BH88" s="500">
        <v>-1190000</v>
      </c>
      <c r="BI88" s="500">
        <v>0</v>
      </c>
      <c r="BJ88" s="500">
        <v>1190000</v>
      </c>
      <c r="BK88" s="500">
        <v>0</v>
      </c>
      <c r="BL88" s="501">
        <v>0</v>
      </c>
      <c r="BM88" s="500">
        <v>0</v>
      </c>
      <c r="BN88" s="501">
        <v>0</v>
      </c>
      <c r="BO88" s="500">
        <v>0</v>
      </c>
    </row>
    <row r="89" spans="1:67" s="497" customFormat="1">
      <c r="A89" s="497" t="str">
        <f t="shared" si="24"/>
        <v>A-2-0-4-5-6-10</v>
      </c>
      <c r="B89" s="498" t="str">
        <f t="shared" si="11"/>
        <v>A</v>
      </c>
      <c r="C89" s="498" t="str">
        <f t="shared" si="12"/>
        <v>2</v>
      </c>
      <c r="D89" s="498" t="str">
        <f t="shared" si="13"/>
        <v>0</v>
      </c>
      <c r="E89" s="498" t="str">
        <f t="shared" si="14"/>
        <v>4</v>
      </c>
      <c r="F89" s="498" t="str">
        <f t="shared" si="22"/>
        <v>5</v>
      </c>
      <c r="G89" s="498" t="str">
        <f t="shared" si="23"/>
        <v>6</v>
      </c>
      <c r="H89" s="498"/>
      <c r="I89" s="498"/>
      <c r="J89" s="498"/>
      <c r="K89" s="498"/>
      <c r="M89" s="511"/>
      <c r="N89" s="578" t="s">
        <v>33</v>
      </c>
      <c r="O89" s="579"/>
      <c r="P89" s="578" t="s">
        <v>316</v>
      </c>
      <c r="Q89" s="579"/>
      <c r="R89" s="578" t="s">
        <v>314</v>
      </c>
      <c r="S89" s="579"/>
      <c r="T89" s="578" t="s">
        <v>317</v>
      </c>
      <c r="U89" s="579"/>
      <c r="V89" s="578" t="s">
        <v>318</v>
      </c>
      <c r="W89" s="579"/>
      <c r="X89" s="579"/>
      <c r="Y89" s="578" t="s">
        <v>326</v>
      </c>
      <c r="Z89" s="579"/>
      <c r="AA89" s="579"/>
      <c r="AB89" s="578"/>
      <c r="AC89" s="579"/>
      <c r="AD89" s="578"/>
      <c r="AE89" s="579"/>
      <c r="AF89" s="581" t="s">
        <v>82</v>
      </c>
      <c r="AG89" s="579"/>
      <c r="AH89" s="579"/>
      <c r="AI89" s="579"/>
      <c r="AJ89" s="579"/>
      <c r="AK89" s="579"/>
      <c r="AL89" s="579"/>
      <c r="AM89" s="579"/>
      <c r="AN89" s="578" t="s">
        <v>307</v>
      </c>
      <c r="AO89" s="579"/>
      <c r="AP89" s="579"/>
      <c r="AQ89" s="579"/>
      <c r="AR89" s="579"/>
      <c r="AS89" s="578" t="s">
        <v>308</v>
      </c>
      <c r="AT89" s="579"/>
      <c r="AU89" s="579"/>
      <c r="AV89" s="499" t="s">
        <v>84</v>
      </c>
      <c r="AW89" s="580" t="s">
        <v>309</v>
      </c>
      <c r="AX89" s="579"/>
      <c r="AY89" s="579"/>
      <c r="AZ89" s="579"/>
      <c r="BA89" s="579"/>
      <c r="BB89" s="579"/>
      <c r="BC89" s="500">
        <v>80000000</v>
      </c>
      <c r="BD89" s="501">
        <v>257040</v>
      </c>
      <c r="BE89" s="501">
        <v>3727115</v>
      </c>
      <c r="BF89" s="501">
        <v>0</v>
      </c>
      <c r="BG89" s="500">
        <v>257040</v>
      </c>
      <c r="BH89" s="500">
        <v>0</v>
      </c>
      <c r="BI89" s="500">
        <v>13305658</v>
      </c>
      <c r="BJ89" s="500">
        <v>-13048618</v>
      </c>
      <c r="BK89" s="500">
        <v>13305658</v>
      </c>
      <c r="BL89" s="501">
        <v>0</v>
      </c>
      <c r="BM89" s="500">
        <v>13305658</v>
      </c>
      <c r="BN89" s="501">
        <v>0</v>
      </c>
      <c r="BO89" s="500">
        <v>0</v>
      </c>
    </row>
    <row r="90" spans="1:67" s="497" customFormat="1">
      <c r="A90" s="497" t="str">
        <f t="shared" si="24"/>
        <v>A-2-0-4-5-8-10</v>
      </c>
      <c r="B90" s="498" t="str">
        <f t="shared" si="11"/>
        <v>A</v>
      </c>
      <c r="C90" s="498" t="str">
        <f t="shared" si="12"/>
        <v>2</v>
      </c>
      <c r="D90" s="498" t="str">
        <f t="shared" si="13"/>
        <v>0</v>
      </c>
      <c r="E90" s="498" t="str">
        <f t="shared" si="14"/>
        <v>4</v>
      </c>
      <c r="F90" s="498" t="str">
        <f t="shared" si="22"/>
        <v>5</v>
      </c>
      <c r="G90" s="498" t="str">
        <f t="shared" si="23"/>
        <v>8</v>
      </c>
      <c r="H90" s="498"/>
      <c r="I90" s="498"/>
      <c r="J90" s="498"/>
      <c r="K90" s="498"/>
      <c r="M90" s="511"/>
      <c r="N90" s="578" t="s">
        <v>33</v>
      </c>
      <c r="O90" s="579"/>
      <c r="P90" s="578" t="s">
        <v>316</v>
      </c>
      <c r="Q90" s="579"/>
      <c r="R90" s="578" t="s">
        <v>314</v>
      </c>
      <c r="S90" s="579"/>
      <c r="T90" s="578" t="s">
        <v>317</v>
      </c>
      <c r="U90" s="579"/>
      <c r="V90" s="578" t="s">
        <v>318</v>
      </c>
      <c r="W90" s="579"/>
      <c r="X90" s="579"/>
      <c r="Y90" s="578" t="s">
        <v>328</v>
      </c>
      <c r="Z90" s="579"/>
      <c r="AA90" s="579"/>
      <c r="AB90" s="578"/>
      <c r="AC90" s="579"/>
      <c r="AD90" s="578"/>
      <c r="AE90" s="579"/>
      <c r="AF90" s="581" t="s">
        <v>83</v>
      </c>
      <c r="AG90" s="579"/>
      <c r="AH90" s="579"/>
      <c r="AI90" s="579"/>
      <c r="AJ90" s="579"/>
      <c r="AK90" s="579"/>
      <c r="AL90" s="579"/>
      <c r="AM90" s="579"/>
      <c r="AN90" s="578" t="s">
        <v>307</v>
      </c>
      <c r="AO90" s="579"/>
      <c r="AP90" s="579"/>
      <c r="AQ90" s="579"/>
      <c r="AR90" s="579"/>
      <c r="AS90" s="578" t="s">
        <v>308</v>
      </c>
      <c r="AT90" s="579"/>
      <c r="AU90" s="579"/>
      <c r="AV90" s="499" t="s">
        <v>84</v>
      </c>
      <c r="AW90" s="580" t="s">
        <v>309</v>
      </c>
      <c r="AX90" s="579"/>
      <c r="AY90" s="579"/>
      <c r="AZ90" s="579"/>
      <c r="BA90" s="579"/>
      <c r="BB90" s="579"/>
      <c r="BC90" s="500">
        <v>1311022020</v>
      </c>
      <c r="BD90" s="501">
        <v>0</v>
      </c>
      <c r="BE90" s="501">
        <v>569926.88</v>
      </c>
      <c r="BF90" s="501">
        <v>0</v>
      </c>
      <c r="BG90" s="500">
        <v>0</v>
      </c>
      <c r="BH90" s="500">
        <v>0</v>
      </c>
      <c r="BI90" s="500">
        <v>97300467.430000007</v>
      </c>
      <c r="BJ90" s="500">
        <v>-97300467.430000007</v>
      </c>
      <c r="BK90" s="500">
        <v>97300467.430000007</v>
      </c>
      <c r="BL90" s="501">
        <v>0</v>
      </c>
      <c r="BM90" s="500">
        <v>97300467.430000007</v>
      </c>
      <c r="BN90" s="501">
        <v>0</v>
      </c>
      <c r="BO90" s="500">
        <v>0</v>
      </c>
    </row>
    <row r="91" spans="1:67" s="497" customFormat="1">
      <c r="A91" s="497" t="str">
        <f t="shared" si="24"/>
        <v>A-2-0-4-5-10-10</v>
      </c>
      <c r="B91" s="498" t="str">
        <f t="shared" si="11"/>
        <v>A</v>
      </c>
      <c r="C91" s="498" t="str">
        <f t="shared" si="12"/>
        <v>2</v>
      </c>
      <c r="D91" s="498" t="str">
        <f t="shared" si="13"/>
        <v>0</v>
      </c>
      <c r="E91" s="498" t="str">
        <f t="shared" si="14"/>
        <v>4</v>
      </c>
      <c r="F91" s="498" t="str">
        <f t="shared" si="22"/>
        <v>5</v>
      </c>
      <c r="G91" s="498" t="str">
        <f t="shared" si="23"/>
        <v>10</v>
      </c>
      <c r="H91" s="498"/>
      <c r="I91" s="498"/>
      <c r="J91" s="498"/>
      <c r="K91" s="498"/>
      <c r="M91" s="511"/>
      <c r="N91" s="578" t="s">
        <v>33</v>
      </c>
      <c r="O91" s="579"/>
      <c r="P91" s="578" t="s">
        <v>316</v>
      </c>
      <c r="Q91" s="579"/>
      <c r="R91" s="578" t="s">
        <v>314</v>
      </c>
      <c r="S91" s="579"/>
      <c r="T91" s="578" t="s">
        <v>317</v>
      </c>
      <c r="U91" s="579"/>
      <c r="V91" s="578" t="s">
        <v>318</v>
      </c>
      <c r="W91" s="579"/>
      <c r="X91" s="579"/>
      <c r="Y91" s="578" t="s">
        <v>84</v>
      </c>
      <c r="Z91" s="579"/>
      <c r="AA91" s="579"/>
      <c r="AB91" s="578"/>
      <c r="AC91" s="579"/>
      <c r="AD91" s="578"/>
      <c r="AE91" s="579"/>
      <c r="AF91" s="581" t="s">
        <v>85</v>
      </c>
      <c r="AG91" s="579"/>
      <c r="AH91" s="579"/>
      <c r="AI91" s="579"/>
      <c r="AJ91" s="579"/>
      <c r="AK91" s="579"/>
      <c r="AL91" s="579"/>
      <c r="AM91" s="579"/>
      <c r="AN91" s="578" t="s">
        <v>307</v>
      </c>
      <c r="AO91" s="579"/>
      <c r="AP91" s="579"/>
      <c r="AQ91" s="579"/>
      <c r="AR91" s="579"/>
      <c r="AS91" s="578" t="s">
        <v>308</v>
      </c>
      <c r="AT91" s="579"/>
      <c r="AU91" s="579"/>
      <c r="AV91" s="499" t="s">
        <v>84</v>
      </c>
      <c r="AW91" s="580" t="s">
        <v>309</v>
      </c>
      <c r="AX91" s="579"/>
      <c r="AY91" s="579"/>
      <c r="AZ91" s="579"/>
      <c r="BA91" s="579"/>
      <c r="BB91" s="579"/>
      <c r="BC91" s="500">
        <v>2105791148</v>
      </c>
      <c r="BD91" s="501">
        <v>0</v>
      </c>
      <c r="BE91" s="501">
        <v>67349.710000000006</v>
      </c>
      <c r="BF91" s="501">
        <v>0</v>
      </c>
      <c r="BG91" s="500">
        <v>0</v>
      </c>
      <c r="BH91" s="500">
        <v>0</v>
      </c>
      <c r="BI91" s="500">
        <v>0</v>
      </c>
      <c r="BJ91" s="500">
        <v>0</v>
      </c>
      <c r="BK91" s="500">
        <v>0</v>
      </c>
      <c r="BL91" s="501">
        <v>0</v>
      </c>
      <c r="BM91" s="500">
        <v>0</v>
      </c>
      <c r="BN91" s="501">
        <v>0</v>
      </c>
      <c r="BO91" s="500">
        <v>0</v>
      </c>
    </row>
    <row r="92" spans="1:67" s="497" customFormat="1">
      <c r="A92" s="497" t="str">
        <f t="shared" si="24"/>
        <v>A-2-0-4-5-12-10</v>
      </c>
      <c r="B92" s="498" t="str">
        <f t="shared" si="11"/>
        <v>A</v>
      </c>
      <c r="C92" s="498" t="str">
        <f t="shared" si="12"/>
        <v>2</v>
      </c>
      <c r="D92" s="498" t="str">
        <f t="shared" si="13"/>
        <v>0</v>
      </c>
      <c r="E92" s="498" t="str">
        <f t="shared" si="14"/>
        <v>4</v>
      </c>
      <c r="F92" s="498" t="str">
        <f t="shared" si="22"/>
        <v>5</v>
      </c>
      <c r="G92" s="498" t="str">
        <f t="shared" si="23"/>
        <v>12</v>
      </c>
      <c r="H92" s="498"/>
      <c r="I92" s="498"/>
      <c r="J92" s="498"/>
      <c r="K92" s="498"/>
      <c r="M92" s="511"/>
      <c r="N92" s="578" t="s">
        <v>33</v>
      </c>
      <c r="O92" s="579"/>
      <c r="P92" s="578" t="s">
        <v>316</v>
      </c>
      <c r="Q92" s="579"/>
      <c r="R92" s="578" t="s">
        <v>314</v>
      </c>
      <c r="S92" s="579"/>
      <c r="T92" s="578" t="s">
        <v>317</v>
      </c>
      <c r="U92" s="579"/>
      <c r="V92" s="578" t="s">
        <v>318</v>
      </c>
      <c r="W92" s="579"/>
      <c r="X92" s="579"/>
      <c r="Y92" s="578" t="s">
        <v>324</v>
      </c>
      <c r="Z92" s="579"/>
      <c r="AA92" s="579"/>
      <c r="AB92" s="578"/>
      <c r="AC92" s="579"/>
      <c r="AD92" s="578"/>
      <c r="AE92" s="579"/>
      <c r="AF92" s="581" t="s">
        <v>86</v>
      </c>
      <c r="AG92" s="579"/>
      <c r="AH92" s="579"/>
      <c r="AI92" s="579"/>
      <c r="AJ92" s="579"/>
      <c r="AK92" s="579"/>
      <c r="AL92" s="579"/>
      <c r="AM92" s="579"/>
      <c r="AN92" s="578" t="s">
        <v>307</v>
      </c>
      <c r="AO92" s="579"/>
      <c r="AP92" s="579"/>
      <c r="AQ92" s="579"/>
      <c r="AR92" s="579"/>
      <c r="AS92" s="578" t="s">
        <v>308</v>
      </c>
      <c r="AT92" s="579"/>
      <c r="AU92" s="579"/>
      <c r="AV92" s="499" t="s">
        <v>84</v>
      </c>
      <c r="AW92" s="580" t="s">
        <v>309</v>
      </c>
      <c r="AX92" s="579"/>
      <c r="AY92" s="579"/>
      <c r="AZ92" s="579"/>
      <c r="BA92" s="579"/>
      <c r="BB92" s="579"/>
      <c r="BC92" s="500">
        <v>3500000</v>
      </c>
      <c r="BD92" s="501">
        <v>0</v>
      </c>
      <c r="BE92" s="501">
        <v>2543040</v>
      </c>
      <c r="BF92" s="501">
        <v>0</v>
      </c>
      <c r="BG92" s="500">
        <v>0</v>
      </c>
      <c r="BH92" s="500">
        <v>0</v>
      </c>
      <c r="BI92" s="500">
        <v>0</v>
      </c>
      <c r="BJ92" s="500">
        <v>0</v>
      </c>
      <c r="BK92" s="500">
        <v>0</v>
      </c>
      <c r="BL92" s="501">
        <v>0</v>
      </c>
      <c r="BM92" s="500">
        <v>0</v>
      </c>
      <c r="BN92" s="501">
        <v>0</v>
      </c>
      <c r="BO92" s="500">
        <v>0</v>
      </c>
    </row>
    <row r="93" spans="1:67" ht="14.45" customHeight="1">
      <c r="B93" s="491" t="str">
        <f t="shared" si="11"/>
        <v>A</v>
      </c>
      <c r="C93" s="491" t="str">
        <f t="shared" si="12"/>
        <v>2</v>
      </c>
      <c r="D93" s="491" t="str">
        <f t="shared" si="13"/>
        <v>0</v>
      </c>
      <c r="E93" s="491" t="str">
        <f t="shared" si="14"/>
        <v>4</v>
      </c>
      <c r="F93" s="491" t="str">
        <f t="shared" si="22"/>
        <v>6</v>
      </c>
      <c r="G93" s="491">
        <f t="shared" si="23"/>
        <v>0</v>
      </c>
      <c r="N93" s="582" t="s">
        <v>33</v>
      </c>
      <c r="O93" s="583"/>
      <c r="P93" s="582" t="s">
        <v>316</v>
      </c>
      <c r="Q93" s="583"/>
      <c r="R93" s="582" t="s">
        <v>314</v>
      </c>
      <c r="S93" s="583"/>
      <c r="T93" s="582" t="s">
        <v>317</v>
      </c>
      <c r="U93" s="583"/>
      <c r="V93" s="582" t="s">
        <v>326</v>
      </c>
      <c r="W93" s="583"/>
      <c r="X93" s="583"/>
      <c r="Y93" s="582"/>
      <c r="Z93" s="583"/>
      <c r="AA93" s="583"/>
      <c r="AB93" s="582"/>
      <c r="AC93" s="583"/>
      <c r="AD93" s="582"/>
      <c r="AE93" s="583"/>
      <c r="AF93" s="584" t="s">
        <v>338</v>
      </c>
      <c r="AG93" s="583"/>
      <c r="AH93" s="583"/>
      <c r="AI93" s="583"/>
      <c r="AJ93" s="583"/>
      <c r="AK93" s="583"/>
      <c r="AL93" s="583"/>
      <c r="AM93" s="583"/>
      <c r="AN93" s="582" t="s">
        <v>307</v>
      </c>
      <c r="AO93" s="583"/>
      <c r="AP93" s="583"/>
      <c r="AQ93" s="583"/>
      <c r="AR93" s="583"/>
      <c r="AS93" s="582" t="s">
        <v>308</v>
      </c>
      <c r="AT93" s="583"/>
      <c r="AU93" s="583"/>
      <c r="AV93" s="481" t="s">
        <v>84</v>
      </c>
      <c r="AW93" s="585" t="s">
        <v>309</v>
      </c>
      <c r="AX93" s="583"/>
      <c r="AY93" s="583"/>
      <c r="AZ93" s="583"/>
      <c r="BA93" s="583"/>
      <c r="BB93" s="583"/>
      <c r="BC93" s="482">
        <v>2195671112</v>
      </c>
      <c r="BD93" s="482">
        <v>469034647</v>
      </c>
      <c r="BE93" s="482">
        <v>106989436</v>
      </c>
      <c r="BF93" s="483">
        <v>0</v>
      </c>
      <c r="BG93" s="482">
        <v>228716338</v>
      </c>
      <c r="BH93" s="482">
        <v>240318309</v>
      </c>
      <c r="BI93" s="482">
        <v>80194758</v>
      </c>
      <c r="BJ93" s="482">
        <v>148521580</v>
      </c>
      <c r="BK93" s="482">
        <v>80194758</v>
      </c>
      <c r="BL93" s="483">
        <v>0</v>
      </c>
      <c r="BM93" s="482">
        <v>80194758</v>
      </c>
      <c r="BN93" s="483">
        <v>0</v>
      </c>
      <c r="BO93" s="483">
        <v>0</v>
      </c>
    </row>
    <row r="94" spans="1:67" s="497" customFormat="1">
      <c r="A94" s="497" t="str">
        <f t="shared" ref="A94:A96" si="25">+B94&amp;"-"&amp;C94&amp;"-"&amp;D94&amp;"-"&amp;E94&amp;"-"&amp;F94&amp;"-"&amp;G94&amp;"-"&amp;AV94</f>
        <v>A-2-0-4-6-2-10</v>
      </c>
      <c r="B94" s="498" t="str">
        <f t="shared" si="11"/>
        <v>A</v>
      </c>
      <c r="C94" s="498" t="str">
        <f t="shared" si="12"/>
        <v>2</v>
      </c>
      <c r="D94" s="498" t="str">
        <f t="shared" si="13"/>
        <v>0</v>
      </c>
      <c r="E94" s="498" t="str">
        <f t="shared" si="14"/>
        <v>4</v>
      </c>
      <c r="F94" s="498" t="str">
        <f t="shared" si="22"/>
        <v>6</v>
      </c>
      <c r="G94" s="498" t="str">
        <f t="shared" si="23"/>
        <v>2</v>
      </c>
      <c r="H94" s="498"/>
      <c r="I94" s="498"/>
      <c r="J94" s="498"/>
      <c r="K94" s="498"/>
      <c r="M94" s="511"/>
      <c r="N94" s="578" t="s">
        <v>33</v>
      </c>
      <c r="O94" s="579"/>
      <c r="P94" s="578" t="s">
        <v>316</v>
      </c>
      <c r="Q94" s="579"/>
      <c r="R94" s="578" t="s">
        <v>314</v>
      </c>
      <c r="S94" s="579"/>
      <c r="T94" s="578" t="s">
        <v>317</v>
      </c>
      <c r="U94" s="579"/>
      <c r="V94" s="578" t="s">
        <v>326</v>
      </c>
      <c r="W94" s="579"/>
      <c r="X94" s="579"/>
      <c r="Y94" s="578" t="s">
        <v>316</v>
      </c>
      <c r="Z94" s="579"/>
      <c r="AA94" s="579"/>
      <c r="AB94" s="578"/>
      <c r="AC94" s="579"/>
      <c r="AD94" s="578"/>
      <c r="AE94" s="579"/>
      <c r="AF94" s="581" t="s">
        <v>87</v>
      </c>
      <c r="AG94" s="579"/>
      <c r="AH94" s="579"/>
      <c r="AI94" s="579"/>
      <c r="AJ94" s="579"/>
      <c r="AK94" s="579"/>
      <c r="AL94" s="579"/>
      <c r="AM94" s="579"/>
      <c r="AN94" s="578" t="s">
        <v>307</v>
      </c>
      <c r="AO94" s="579"/>
      <c r="AP94" s="579"/>
      <c r="AQ94" s="579"/>
      <c r="AR94" s="579"/>
      <c r="AS94" s="578" t="s">
        <v>308</v>
      </c>
      <c r="AT94" s="579"/>
      <c r="AU94" s="579"/>
      <c r="AV94" s="499" t="s">
        <v>84</v>
      </c>
      <c r="AW94" s="580" t="s">
        <v>309</v>
      </c>
      <c r="AX94" s="579"/>
      <c r="AY94" s="579"/>
      <c r="AZ94" s="579"/>
      <c r="BA94" s="579"/>
      <c r="BB94" s="579"/>
      <c r="BC94" s="500">
        <v>811771112</v>
      </c>
      <c r="BD94" s="501">
        <v>0</v>
      </c>
      <c r="BE94" s="501">
        <v>106989436</v>
      </c>
      <c r="BF94" s="501">
        <v>0</v>
      </c>
      <c r="BG94" s="500">
        <v>0</v>
      </c>
      <c r="BH94" s="500">
        <v>0</v>
      </c>
      <c r="BI94" s="500">
        <v>80194758</v>
      </c>
      <c r="BJ94" s="500">
        <v>-80194758</v>
      </c>
      <c r="BK94" s="500">
        <v>80194758</v>
      </c>
      <c r="BL94" s="501">
        <v>0</v>
      </c>
      <c r="BM94" s="500">
        <v>80194758</v>
      </c>
      <c r="BN94" s="501">
        <v>0</v>
      </c>
      <c r="BO94" s="500">
        <v>0</v>
      </c>
    </row>
    <row r="95" spans="1:67" s="497" customFormat="1">
      <c r="A95" s="497" t="str">
        <f t="shared" si="25"/>
        <v>A-2-0-4-6-3-10</v>
      </c>
      <c r="B95" s="498" t="str">
        <f t="shared" si="11"/>
        <v>A</v>
      </c>
      <c r="C95" s="498" t="str">
        <f t="shared" si="12"/>
        <v>2</v>
      </c>
      <c r="D95" s="498" t="str">
        <f t="shared" si="13"/>
        <v>0</v>
      </c>
      <c r="E95" s="498" t="str">
        <f t="shared" si="14"/>
        <v>4</v>
      </c>
      <c r="F95" s="498" t="str">
        <f t="shared" si="22"/>
        <v>6</v>
      </c>
      <c r="G95" s="498" t="str">
        <f t="shared" si="23"/>
        <v>3</v>
      </c>
      <c r="H95" s="498"/>
      <c r="I95" s="498"/>
      <c r="J95" s="498"/>
      <c r="K95" s="498"/>
      <c r="M95" s="511"/>
      <c r="N95" s="578" t="s">
        <v>33</v>
      </c>
      <c r="O95" s="579"/>
      <c r="P95" s="578" t="s">
        <v>316</v>
      </c>
      <c r="Q95" s="579"/>
      <c r="R95" s="578" t="s">
        <v>314</v>
      </c>
      <c r="S95" s="579"/>
      <c r="T95" s="578" t="s">
        <v>317</v>
      </c>
      <c r="U95" s="579"/>
      <c r="V95" s="578" t="s">
        <v>326</v>
      </c>
      <c r="W95" s="579"/>
      <c r="X95" s="579"/>
      <c r="Y95" s="578" t="s">
        <v>323</v>
      </c>
      <c r="Z95" s="579"/>
      <c r="AA95" s="579"/>
      <c r="AB95" s="578"/>
      <c r="AC95" s="579"/>
      <c r="AD95" s="578"/>
      <c r="AE95" s="579"/>
      <c r="AF95" s="581" t="s">
        <v>88</v>
      </c>
      <c r="AG95" s="579"/>
      <c r="AH95" s="579"/>
      <c r="AI95" s="579"/>
      <c r="AJ95" s="579"/>
      <c r="AK95" s="579"/>
      <c r="AL95" s="579"/>
      <c r="AM95" s="579"/>
      <c r="AN95" s="578" t="s">
        <v>307</v>
      </c>
      <c r="AO95" s="579"/>
      <c r="AP95" s="579"/>
      <c r="AQ95" s="579"/>
      <c r="AR95" s="579"/>
      <c r="AS95" s="578" t="s">
        <v>308</v>
      </c>
      <c r="AT95" s="579"/>
      <c r="AU95" s="579"/>
      <c r="AV95" s="499" t="s">
        <v>84</v>
      </c>
      <c r="AW95" s="580" t="s">
        <v>309</v>
      </c>
      <c r="AX95" s="579"/>
      <c r="AY95" s="579"/>
      <c r="AZ95" s="579"/>
      <c r="BA95" s="579"/>
      <c r="BB95" s="579"/>
      <c r="BC95" s="500">
        <v>0</v>
      </c>
      <c r="BD95" s="501">
        <v>0</v>
      </c>
      <c r="BE95" s="501">
        <v>0</v>
      </c>
      <c r="BF95" s="501">
        <v>0</v>
      </c>
      <c r="BG95" s="500">
        <v>0</v>
      </c>
      <c r="BH95" s="500">
        <v>0</v>
      </c>
      <c r="BI95" s="500">
        <v>0</v>
      </c>
      <c r="BJ95" s="500">
        <v>0</v>
      </c>
      <c r="BK95" s="500">
        <v>0</v>
      </c>
      <c r="BL95" s="501">
        <v>0</v>
      </c>
      <c r="BM95" s="500">
        <v>0</v>
      </c>
      <c r="BN95" s="501">
        <v>0</v>
      </c>
      <c r="BO95" s="500">
        <v>0</v>
      </c>
    </row>
    <row r="96" spans="1:67" s="497" customFormat="1">
      <c r="A96" s="497" t="str">
        <f t="shared" si="25"/>
        <v>A-2-0-4-6-5-10</v>
      </c>
      <c r="B96" s="498" t="str">
        <f t="shared" si="11"/>
        <v>A</v>
      </c>
      <c r="C96" s="498" t="str">
        <f t="shared" si="12"/>
        <v>2</v>
      </c>
      <c r="D96" s="498" t="str">
        <f t="shared" si="13"/>
        <v>0</v>
      </c>
      <c r="E96" s="498" t="str">
        <f t="shared" si="14"/>
        <v>4</v>
      </c>
      <c r="F96" s="498" t="str">
        <f t="shared" si="22"/>
        <v>6</v>
      </c>
      <c r="G96" s="498" t="str">
        <f t="shared" si="23"/>
        <v>5</v>
      </c>
      <c r="H96" s="498"/>
      <c r="I96" s="498"/>
      <c r="J96" s="498"/>
      <c r="K96" s="498"/>
      <c r="M96" s="511"/>
      <c r="N96" s="578" t="s">
        <v>33</v>
      </c>
      <c r="O96" s="579"/>
      <c r="P96" s="578" t="s">
        <v>316</v>
      </c>
      <c r="Q96" s="579"/>
      <c r="R96" s="578" t="s">
        <v>314</v>
      </c>
      <c r="S96" s="579"/>
      <c r="T96" s="578" t="s">
        <v>317</v>
      </c>
      <c r="U96" s="579"/>
      <c r="V96" s="578" t="s">
        <v>326</v>
      </c>
      <c r="W96" s="579"/>
      <c r="X96" s="579"/>
      <c r="Y96" s="578" t="s">
        <v>318</v>
      </c>
      <c r="Z96" s="579"/>
      <c r="AA96" s="579"/>
      <c r="AB96" s="578"/>
      <c r="AC96" s="579"/>
      <c r="AD96" s="578"/>
      <c r="AE96" s="579"/>
      <c r="AF96" s="581" t="s">
        <v>89</v>
      </c>
      <c r="AG96" s="579"/>
      <c r="AH96" s="579"/>
      <c r="AI96" s="579"/>
      <c r="AJ96" s="579"/>
      <c r="AK96" s="579"/>
      <c r="AL96" s="579"/>
      <c r="AM96" s="579"/>
      <c r="AN96" s="578" t="s">
        <v>307</v>
      </c>
      <c r="AO96" s="579"/>
      <c r="AP96" s="579"/>
      <c r="AQ96" s="579"/>
      <c r="AR96" s="579"/>
      <c r="AS96" s="578" t="s">
        <v>308</v>
      </c>
      <c r="AT96" s="579"/>
      <c r="AU96" s="579"/>
      <c r="AV96" s="499" t="s">
        <v>84</v>
      </c>
      <c r="AW96" s="580" t="s">
        <v>309</v>
      </c>
      <c r="AX96" s="579"/>
      <c r="AY96" s="579"/>
      <c r="AZ96" s="579"/>
      <c r="BA96" s="579"/>
      <c r="BB96" s="579"/>
      <c r="BC96" s="500">
        <v>1383900000</v>
      </c>
      <c r="BD96" s="501">
        <v>469034647</v>
      </c>
      <c r="BE96" s="501">
        <v>0</v>
      </c>
      <c r="BF96" s="501">
        <v>0</v>
      </c>
      <c r="BG96" s="500">
        <v>228716338</v>
      </c>
      <c r="BH96" s="500">
        <v>240318309</v>
      </c>
      <c r="BI96" s="500">
        <v>0</v>
      </c>
      <c r="BJ96" s="500">
        <v>228716338</v>
      </c>
      <c r="BK96" s="500">
        <v>0</v>
      </c>
      <c r="BL96" s="501">
        <v>0</v>
      </c>
      <c r="BM96" s="500">
        <v>0</v>
      </c>
      <c r="BN96" s="501">
        <v>0</v>
      </c>
      <c r="BO96" s="500">
        <v>0</v>
      </c>
    </row>
    <row r="97" spans="1:67">
      <c r="B97" s="491" t="str">
        <f t="shared" si="11"/>
        <v>A</v>
      </c>
      <c r="C97" s="491" t="str">
        <f t="shared" si="12"/>
        <v>2</v>
      </c>
      <c r="D97" s="491" t="str">
        <f t="shared" si="13"/>
        <v>0</v>
      </c>
      <c r="E97" s="491" t="str">
        <f t="shared" si="14"/>
        <v>4</v>
      </c>
      <c r="F97" s="491" t="str">
        <f t="shared" si="22"/>
        <v>7</v>
      </c>
      <c r="G97" s="491">
        <f t="shared" si="23"/>
        <v>0</v>
      </c>
      <c r="N97" s="582" t="s">
        <v>33</v>
      </c>
      <c r="O97" s="583"/>
      <c r="P97" s="582" t="s">
        <v>316</v>
      </c>
      <c r="Q97" s="583"/>
      <c r="R97" s="582" t="s">
        <v>314</v>
      </c>
      <c r="S97" s="583"/>
      <c r="T97" s="582" t="s">
        <v>317</v>
      </c>
      <c r="U97" s="583"/>
      <c r="V97" s="582" t="s">
        <v>327</v>
      </c>
      <c r="W97" s="583"/>
      <c r="X97" s="583"/>
      <c r="Y97" s="582"/>
      <c r="Z97" s="583"/>
      <c r="AA97" s="583"/>
      <c r="AB97" s="582"/>
      <c r="AC97" s="583"/>
      <c r="AD97" s="582"/>
      <c r="AE97" s="583"/>
      <c r="AF97" s="584" t="s">
        <v>253</v>
      </c>
      <c r="AG97" s="583"/>
      <c r="AH97" s="583"/>
      <c r="AI97" s="583"/>
      <c r="AJ97" s="583"/>
      <c r="AK97" s="583"/>
      <c r="AL97" s="583"/>
      <c r="AM97" s="583"/>
      <c r="AN97" s="582" t="s">
        <v>307</v>
      </c>
      <c r="AO97" s="583"/>
      <c r="AP97" s="583"/>
      <c r="AQ97" s="583"/>
      <c r="AR97" s="583"/>
      <c r="AS97" s="582" t="s">
        <v>308</v>
      </c>
      <c r="AT97" s="583"/>
      <c r="AU97" s="583"/>
      <c r="AV97" s="481" t="s">
        <v>84</v>
      </c>
      <c r="AW97" s="585" t="s">
        <v>309</v>
      </c>
      <c r="AX97" s="583"/>
      <c r="AY97" s="583"/>
      <c r="AZ97" s="583"/>
      <c r="BA97" s="583"/>
      <c r="BB97" s="583"/>
      <c r="BC97" s="482">
        <v>71400000</v>
      </c>
      <c r="BD97" s="482">
        <v>17500</v>
      </c>
      <c r="BE97" s="482">
        <v>30065500</v>
      </c>
      <c r="BF97" s="483">
        <v>0</v>
      </c>
      <c r="BG97" s="482">
        <v>17500</v>
      </c>
      <c r="BH97" s="483">
        <v>0</v>
      </c>
      <c r="BI97" s="482">
        <v>17500</v>
      </c>
      <c r="BJ97" s="483">
        <v>0</v>
      </c>
      <c r="BK97" s="482">
        <v>17500</v>
      </c>
      <c r="BL97" s="483">
        <v>0</v>
      </c>
      <c r="BM97" s="482">
        <v>17500</v>
      </c>
      <c r="BN97" s="483">
        <v>0</v>
      </c>
      <c r="BO97" s="483">
        <v>0</v>
      </c>
    </row>
    <row r="98" spans="1:67" s="497" customFormat="1">
      <c r="A98" s="497" t="str">
        <f t="shared" ref="A98:A99" si="26">+B98&amp;"-"&amp;C98&amp;"-"&amp;D98&amp;"-"&amp;E98&amp;"-"&amp;F98&amp;"-"&amp;G98&amp;"-"&amp;AV98</f>
        <v>A-2-0-4-7-5-10</v>
      </c>
      <c r="B98" s="498" t="str">
        <f t="shared" si="11"/>
        <v>A</v>
      </c>
      <c r="C98" s="498" t="str">
        <f t="shared" si="12"/>
        <v>2</v>
      </c>
      <c r="D98" s="498" t="str">
        <f t="shared" si="13"/>
        <v>0</v>
      </c>
      <c r="E98" s="498" t="str">
        <f t="shared" si="14"/>
        <v>4</v>
      </c>
      <c r="F98" s="498" t="str">
        <f t="shared" si="22"/>
        <v>7</v>
      </c>
      <c r="G98" s="498" t="str">
        <f t="shared" si="23"/>
        <v>5</v>
      </c>
      <c r="H98" s="498"/>
      <c r="I98" s="498"/>
      <c r="J98" s="498"/>
      <c r="K98" s="498"/>
      <c r="M98" s="511"/>
      <c r="N98" s="578" t="s">
        <v>33</v>
      </c>
      <c r="O98" s="579"/>
      <c r="P98" s="578" t="s">
        <v>316</v>
      </c>
      <c r="Q98" s="579"/>
      <c r="R98" s="578" t="s">
        <v>314</v>
      </c>
      <c r="S98" s="579"/>
      <c r="T98" s="578" t="s">
        <v>317</v>
      </c>
      <c r="U98" s="579"/>
      <c r="V98" s="578" t="s">
        <v>327</v>
      </c>
      <c r="W98" s="579"/>
      <c r="X98" s="579"/>
      <c r="Y98" s="578" t="s">
        <v>318</v>
      </c>
      <c r="Z98" s="579"/>
      <c r="AA98" s="579"/>
      <c r="AB98" s="578"/>
      <c r="AC98" s="579"/>
      <c r="AD98" s="578"/>
      <c r="AE98" s="579"/>
      <c r="AF98" s="581" t="s">
        <v>90</v>
      </c>
      <c r="AG98" s="579"/>
      <c r="AH98" s="579"/>
      <c r="AI98" s="579"/>
      <c r="AJ98" s="579"/>
      <c r="AK98" s="579"/>
      <c r="AL98" s="579"/>
      <c r="AM98" s="579"/>
      <c r="AN98" s="578" t="s">
        <v>307</v>
      </c>
      <c r="AO98" s="579"/>
      <c r="AP98" s="579"/>
      <c r="AQ98" s="579"/>
      <c r="AR98" s="579"/>
      <c r="AS98" s="578" t="s">
        <v>308</v>
      </c>
      <c r="AT98" s="579"/>
      <c r="AU98" s="579"/>
      <c r="AV98" s="499" t="s">
        <v>84</v>
      </c>
      <c r="AW98" s="580" t="s">
        <v>309</v>
      </c>
      <c r="AX98" s="579"/>
      <c r="AY98" s="579"/>
      <c r="AZ98" s="579"/>
      <c r="BA98" s="579"/>
      <c r="BB98" s="579"/>
      <c r="BC98" s="500">
        <v>6000000</v>
      </c>
      <c r="BD98" s="501">
        <v>0</v>
      </c>
      <c r="BE98" s="501">
        <v>5163000</v>
      </c>
      <c r="BF98" s="501">
        <v>0</v>
      </c>
      <c r="BG98" s="500">
        <v>0</v>
      </c>
      <c r="BH98" s="500">
        <v>0</v>
      </c>
      <c r="BI98" s="500">
        <v>0</v>
      </c>
      <c r="BJ98" s="500">
        <v>0</v>
      </c>
      <c r="BK98" s="500">
        <v>0</v>
      </c>
      <c r="BL98" s="501">
        <v>0</v>
      </c>
      <c r="BM98" s="500">
        <v>0</v>
      </c>
      <c r="BN98" s="501">
        <v>0</v>
      </c>
      <c r="BO98" s="500">
        <v>0</v>
      </c>
    </row>
    <row r="99" spans="1:67" s="497" customFormat="1">
      <c r="A99" s="497" t="str">
        <f t="shared" si="26"/>
        <v>A-2-0-4-7-6-10</v>
      </c>
      <c r="B99" s="498" t="str">
        <f t="shared" si="11"/>
        <v>A</v>
      </c>
      <c r="C99" s="498" t="str">
        <f t="shared" si="12"/>
        <v>2</v>
      </c>
      <c r="D99" s="498" t="str">
        <f t="shared" si="13"/>
        <v>0</v>
      </c>
      <c r="E99" s="498" t="str">
        <f t="shared" si="14"/>
        <v>4</v>
      </c>
      <c r="F99" s="498" t="str">
        <f t="shared" si="22"/>
        <v>7</v>
      </c>
      <c r="G99" s="498" t="str">
        <f t="shared" si="23"/>
        <v>6</v>
      </c>
      <c r="H99" s="498"/>
      <c r="I99" s="498"/>
      <c r="J99" s="498"/>
      <c r="K99" s="498"/>
      <c r="M99" s="511"/>
      <c r="N99" s="578" t="s">
        <v>33</v>
      </c>
      <c r="O99" s="579"/>
      <c r="P99" s="578" t="s">
        <v>316</v>
      </c>
      <c r="Q99" s="579"/>
      <c r="R99" s="578" t="s">
        <v>314</v>
      </c>
      <c r="S99" s="579"/>
      <c r="T99" s="578" t="s">
        <v>317</v>
      </c>
      <c r="U99" s="579"/>
      <c r="V99" s="578" t="s">
        <v>327</v>
      </c>
      <c r="W99" s="579"/>
      <c r="X99" s="579"/>
      <c r="Y99" s="578" t="s">
        <v>326</v>
      </c>
      <c r="Z99" s="579"/>
      <c r="AA99" s="579"/>
      <c r="AB99" s="578"/>
      <c r="AC99" s="579"/>
      <c r="AD99" s="578"/>
      <c r="AE99" s="579"/>
      <c r="AF99" s="581" t="s">
        <v>91</v>
      </c>
      <c r="AG99" s="579"/>
      <c r="AH99" s="579"/>
      <c r="AI99" s="579"/>
      <c r="AJ99" s="579"/>
      <c r="AK99" s="579"/>
      <c r="AL99" s="579"/>
      <c r="AM99" s="579"/>
      <c r="AN99" s="578" t="s">
        <v>307</v>
      </c>
      <c r="AO99" s="579"/>
      <c r="AP99" s="579"/>
      <c r="AQ99" s="579"/>
      <c r="AR99" s="579"/>
      <c r="AS99" s="578" t="s">
        <v>308</v>
      </c>
      <c r="AT99" s="579"/>
      <c r="AU99" s="579"/>
      <c r="AV99" s="499" t="s">
        <v>84</v>
      </c>
      <c r="AW99" s="580" t="s">
        <v>309</v>
      </c>
      <c r="AX99" s="579"/>
      <c r="AY99" s="579"/>
      <c r="AZ99" s="579"/>
      <c r="BA99" s="579"/>
      <c r="BB99" s="579"/>
      <c r="BC99" s="500">
        <v>65400000</v>
      </c>
      <c r="BD99" s="501">
        <v>17500</v>
      </c>
      <c r="BE99" s="501">
        <v>24902500</v>
      </c>
      <c r="BF99" s="501">
        <v>0</v>
      </c>
      <c r="BG99" s="500">
        <v>17500</v>
      </c>
      <c r="BH99" s="500">
        <v>0</v>
      </c>
      <c r="BI99" s="500">
        <v>17500</v>
      </c>
      <c r="BJ99" s="500">
        <v>0</v>
      </c>
      <c r="BK99" s="500">
        <v>17500</v>
      </c>
      <c r="BL99" s="501">
        <v>0</v>
      </c>
      <c r="BM99" s="500">
        <v>17500</v>
      </c>
      <c r="BN99" s="501">
        <v>0</v>
      </c>
      <c r="BO99" s="500">
        <v>0</v>
      </c>
    </row>
    <row r="100" spans="1:67" ht="14.45" customHeight="1">
      <c r="B100" s="491" t="str">
        <f t="shared" si="11"/>
        <v>A</v>
      </c>
      <c r="C100" s="491" t="str">
        <f t="shared" si="12"/>
        <v>2</v>
      </c>
      <c r="D100" s="491" t="str">
        <f t="shared" si="13"/>
        <v>0</v>
      </c>
      <c r="E100" s="491" t="str">
        <f t="shared" si="14"/>
        <v>4</v>
      </c>
      <c r="F100" s="491" t="str">
        <f t="shared" si="22"/>
        <v>8</v>
      </c>
      <c r="G100" s="491">
        <f t="shared" si="23"/>
        <v>0</v>
      </c>
      <c r="N100" s="582" t="s">
        <v>33</v>
      </c>
      <c r="O100" s="583"/>
      <c r="P100" s="582" t="s">
        <v>316</v>
      </c>
      <c r="Q100" s="583"/>
      <c r="R100" s="582" t="s">
        <v>314</v>
      </c>
      <c r="S100" s="583"/>
      <c r="T100" s="582" t="s">
        <v>317</v>
      </c>
      <c r="U100" s="583"/>
      <c r="V100" s="582" t="s">
        <v>328</v>
      </c>
      <c r="W100" s="583"/>
      <c r="X100" s="583"/>
      <c r="Y100" s="582"/>
      <c r="Z100" s="583"/>
      <c r="AA100" s="583"/>
      <c r="AB100" s="582"/>
      <c r="AC100" s="583"/>
      <c r="AD100" s="582"/>
      <c r="AE100" s="583"/>
      <c r="AF100" s="584" t="s">
        <v>339</v>
      </c>
      <c r="AG100" s="583"/>
      <c r="AH100" s="583"/>
      <c r="AI100" s="583"/>
      <c r="AJ100" s="583"/>
      <c r="AK100" s="583"/>
      <c r="AL100" s="583"/>
      <c r="AM100" s="583"/>
      <c r="AN100" s="582" t="s">
        <v>307</v>
      </c>
      <c r="AO100" s="583"/>
      <c r="AP100" s="583"/>
      <c r="AQ100" s="583"/>
      <c r="AR100" s="583"/>
      <c r="AS100" s="582" t="s">
        <v>308</v>
      </c>
      <c r="AT100" s="583"/>
      <c r="AU100" s="583"/>
      <c r="AV100" s="481" t="s">
        <v>84</v>
      </c>
      <c r="AW100" s="585" t="s">
        <v>309</v>
      </c>
      <c r="AX100" s="583"/>
      <c r="AY100" s="583"/>
      <c r="AZ100" s="583"/>
      <c r="BA100" s="583"/>
      <c r="BB100" s="583"/>
      <c r="BC100" s="482">
        <v>1453176172</v>
      </c>
      <c r="BD100" s="483">
        <v>0</v>
      </c>
      <c r="BE100" s="483">
        <v>0</v>
      </c>
      <c r="BF100" s="483">
        <v>0</v>
      </c>
      <c r="BG100" s="482">
        <v>138765294</v>
      </c>
      <c r="BH100" s="482">
        <v>-138765294</v>
      </c>
      <c r="BI100" s="482">
        <v>138770294</v>
      </c>
      <c r="BJ100" s="482">
        <v>-5000</v>
      </c>
      <c r="BK100" s="482">
        <v>138770294</v>
      </c>
      <c r="BL100" s="483">
        <v>0</v>
      </c>
      <c r="BM100" s="482">
        <v>127632094</v>
      </c>
      <c r="BN100" s="482">
        <v>11138200</v>
      </c>
      <c r="BO100" s="482">
        <v>428854</v>
      </c>
    </row>
    <row r="101" spans="1:67" s="497" customFormat="1">
      <c r="A101" s="497" t="str">
        <f t="shared" ref="A101:A105" si="27">+B101&amp;"-"&amp;C101&amp;"-"&amp;D101&amp;"-"&amp;E101&amp;"-"&amp;F101&amp;"-"&amp;G101&amp;"-"&amp;AV101</f>
        <v>A-2-0-4-8-1-10</v>
      </c>
      <c r="B101" s="498" t="str">
        <f t="shared" si="11"/>
        <v>A</v>
      </c>
      <c r="C101" s="498" t="str">
        <f t="shared" si="12"/>
        <v>2</v>
      </c>
      <c r="D101" s="498" t="str">
        <f t="shared" si="13"/>
        <v>0</v>
      </c>
      <c r="E101" s="498" t="str">
        <f t="shared" si="14"/>
        <v>4</v>
      </c>
      <c r="F101" s="498" t="str">
        <f t="shared" si="22"/>
        <v>8</v>
      </c>
      <c r="G101" s="498" t="str">
        <f t="shared" si="23"/>
        <v>1</v>
      </c>
      <c r="H101" s="498"/>
      <c r="I101" s="498"/>
      <c r="J101" s="498"/>
      <c r="K101" s="498"/>
      <c r="M101" s="511"/>
      <c r="N101" s="578" t="s">
        <v>33</v>
      </c>
      <c r="O101" s="579"/>
      <c r="P101" s="578" t="s">
        <v>316</v>
      </c>
      <c r="Q101" s="579"/>
      <c r="R101" s="578" t="s">
        <v>314</v>
      </c>
      <c r="S101" s="579"/>
      <c r="T101" s="578" t="s">
        <v>317</v>
      </c>
      <c r="U101" s="579"/>
      <c r="V101" s="578" t="s">
        <v>328</v>
      </c>
      <c r="W101" s="579"/>
      <c r="X101" s="579"/>
      <c r="Y101" s="578" t="s">
        <v>313</v>
      </c>
      <c r="Z101" s="579"/>
      <c r="AA101" s="579"/>
      <c r="AB101" s="578"/>
      <c r="AC101" s="579"/>
      <c r="AD101" s="578"/>
      <c r="AE101" s="579"/>
      <c r="AF101" s="581" t="s">
        <v>92</v>
      </c>
      <c r="AG101" s="579"/>
      <c r="AH101" s="579"/>
      <c r="AI101" s="579"/>
      <c r="AJ101" s="579"/>
      <c r="AK101" s="579"/>
      <c r="AL101" s="579"/>
      <c r="AM101" s="579"/>
      <c r="AN101" s="578" t="s">
        <v>307</v>
      </c>
      <c r="AO101" s="579"/>
      <c r="AP101" s="579"/>
      <c r="AQ101" s="579"/>
      <c r="AR101" s="579"/>
      <c r="AS101" s="578" t="s">
        <v>308</v>
      </c>
      <c r="AT101" s="579"/>
      <c r="AU101" s="579"/>
      <c r="AV101" s="499" t="s">
        <v>84</v>
      </c>
      <c r="AW101" s="580" t="s">
        <v>309</v>
      </c>
      <c r="AX101" s="579"/>
      <c r="AY101" s="579"/>
      <c r="AZ101" s="579"/>
      <c r="BA101" s="579"/>
      <c r="BB101" s="579"/>
      <c r="BC101" s="500">
        <v>183815862</v>
      </c>
      <c r="BD101" s="501">
        <v>0</v>
      </c>
      <c r="BE101" s="501">
        <v>0</v>
      </c>
      <c r="BF101" s="501">
        <v>0</v>
      </c>
      <c r="BG101" s="500">
        <v>15419528</v>
      </c>
      <c r="BH101" s="500">
        <v>-15419528</v>
      </c>
      <c r="BI101" s="500">
        <v>15424528</v>
      </c>
      <c r="BJ101" s="500">
        <v>-5000</v>
      </c>
      <c r="BK101" s="500">
        <v>15424528</v>
      </c>
      <c r="BL101" s="501">
        <v>0</v>
      </c>
      <c r="BM101" s="500">
        <v>7909241</v>
      </c>
      <c r="BN101" s="501">
        <v>7515287</v>
      </c>
      <c r="BO101" s="500">
        <v>0</v>
      </c>
    </row>
    <row r="102" spans="1:67" s="497" customFormat="1">
      <c r="A102" s="497" t="str">
        <f t="shared" si="27"/>
        <v>A-2-0-4-8-2-10</v>
      </c>
      <c r="B102" s="498" t="str">
        <f t="shared" si="11"/>
        <v>A</v>
      </c>
      <c r="C102" s="498" t="str">
        <f t="shared" si="12"/>
        <v>2</v>
      </c>
      <c r="D102" s="498" t="str">
        <f t="shared" si="13"/>
        <v>0</v>
      </c>
      <c r="E102" s="498" t="str">
        <f t="shared" si="14"/>
        <v>4</v>
      </c>
      <c r="F102" s="498" t="str">
        <f t="shared" si="22"/>
        <v>8</v>
      </c>
      <c r="G102" s="498" t="str">
        <f t="shared" si="23"/>
        <v>2</v>
      </c>
      <c r="H102" s="498"/>
      <c r="I102" s="498"/>
      <c r="J102" s="498"/>
      <c r="K102" s="498"/>
      <c r="M102" s="511"/>
      <c r="N102" s="578" t="s">
        <v>33</v>
      </c>
      <c r="O102" s="579"/>
      <c r="P102" s="578" t="s">
        <v>316</v>
      </c>
      <c r="Q102" s="579"/>
      <c r="R102" s="578" t="s">
        <v>314</v>
      </c>
      <c r="S102" s="579"/>
      <c r="T102" s="578" t="s">
        <v>317</v>
      </c>
      <c r="U102" s="579"/>
      <c r="V102" s="578" t="s">
        <v>328</v>
      </c>
      <c r="W102" s="579"/>
      <c r="X102" s="579"/>
      <c r="Y102" s="578" t="s">
        <v>316</v>
      </c>
      <c r="Z102" s="579"/>
      <c r="AA102" s="579"/>
      <c r="AB102" s="578"/>
      <c r="AC102" s="579"/>
      <c r="AD102" s="578"/>
      <c r="AE102" s="579"/>
      <c r="AF102" s="581" t="s">
        <v>93</v>
      </c>
      <c r="AG102" s="579"/>
      <c r="AH102" s="579"/>
      <c r="AI102" s="579"/>
      <c r="AJ102" s="579"/>
      <c r="AK102" s="579"/>
      <c r="AL102" s="579"/>
      <c r="AM102" s="579"/>
      <c r="AN102" s="578" t="s">
        <v>307</v>
      </c>
      <c r="AO102" s="579"/>
      <c r="AP102" s="579"/>
      <c r="AQ102" s="579"/>
      <c r="AR102" s="579"/>
      <c r="AS102" s="578" t="s">
        <v>308</v>
      </c>
      <c r="AT102" s="579"/>
      <c r="AU102" s="579"/>
      <c r="AV102" s="499" t="s">
        <v>84</v>
      </c>
      <c r="AW102" s="580" t="s">
        <v>309</v>
      </c>
      <c r="AX102" s="579"/>
      <c r="AY102" s="579"/>
      <c r="AZ102" s="579"/>
      <c r="BA102" s="579"/>
      <c r="BB102" s="579"/>
      <c r="BC102" s="500">
        <v>794010310</v>
      </c>
      <c r="BD102" s="501">
        <v>0</v>
      </c>
      <c r="BE102" s="501">
        <v>0</v>
      </c>
      <c r="BF102" s="501">
        <v>0</v>
      </c>
      <c r="BG102" s="500">
        <v>92132896</v>
      </c>
      <c r="BH102" s="500">
        <v>-92132896</v>
      </c>
      <c r="BI102" s="500">
        <v>92132896</v>
      </c>
      <c r="BJ102" s="500">
        <v>0</v>
      </c>
      <c r="BK102" s="500">
        <v>92132896</v>
      </c>
      <c r="BL102" s="501">
        <v>0</v>
      </c>
      <c r="BM102" s="500">
        <v>88749716</v>
      </c>
      <c r="BN102" s="501">
        <v>3383180</v>
      </c>
      <c r="BO102" s="500">
        <v>395654</v>
      </c>
    </row>
    <row r="103" spans="1:67" s="497" customFormat="1">
      <c r="A103" s="497" t="str">
        <f t="shared" si="27"/>
        <v>A-2-0-4-8-3-10</v>
      </c>
      <c r="B103" s="498" t="str">
        <f t="shared" si="11"/>
        <v>A</v>
      </c>
      <c r="C103" s="498" t="str">
        <f t="shared" si="12"/>
        <v>2</v>
      </c>
      <c r="D103" s="498" t="str">
        <f t="shared" si="13"/>
        <v>0</v>
      </c>
      <c r="E103" s="498" t="str">
        <f t="shared" si="14"/>
        <v>4</v>
      </c>
      <c r="F103" s="498" t="str">
        <f t="shared" si="22"/>
        <v>8</v>
      </c>
      <c r="G103" s="498" t="str">
        <f t="shared" si="23"/>
        <v>3</v>
      </c>
      <c r="H103" s="498"/>
      <c r="I103" s="498"/>
      <c r="J103" s="498"/>
      <c r="K103" s="498"/>
      <c r="M103" s="511"/>
      <c r="N103" s="578" t="s">
        <v>33</v>
      </c>
      <c r="O103" s="579"/>
      <c r="P103" s="578" t="s">
        <v>316</v>
      </c>
      <c r="Q103" s="579"/>
      <c r="R103" s="578" t="s">
        <v>314</v>
      </c>
      <c r="S103" s="579"/>
      <c r="T103" s="578" t="s">
        <v>317</v>
      </c>
      <c r="U103" s="579"/>
      <c r="V103" s="578" t="s">
        <v>328</v>
      </c>
      <c r="W103" s="579"/>
      <c r="X103" s="579"/>
      <c r="Y103" s="578" t="s">
        <v>323</v>
      </c>
      <c r="Z103" s="579"/>
      <c r="AA103" s="579"/>
      <c r="AB103" s="578"/>
      <c r="AC103" s="579"/>
      <c r="AD103" s="578"/>
      <c r="AE103" s="579"/>
      <c r="AF103" s="581" t="s">
        <v>94</v>
      </c>
      <c r="AG103" s="579"/>
      <c r="AH103" s="579"/>
      <c r="AI103" s="579"/>
      <c r="AJ103" s="579"/>
      <c r="AK103" s="579"/>
      <c r="AL103" s="579"/>
      <c r="AM103" s="579"/>
      <c r="AN103" s="578" t="s">
        <v>307</v>
      </c>
      <c r="AO103" s="579"/>
      <c r="AP103" s="579"/>
      <c r="AQ103" s="579"/>
      <c r="AR103" s="579"/>
      <c r="AS103" s="578" t="s">
        <v>308</v>
      </c>
      <c r="AT103" s="579"/>
      <c r="AU103" s="579"/>
      <c r="AV103" s="499" t="s">
        <v>84</v>
      </c>
      <c r="AW103" s="580" t="s">
        <v>309</v>
      </c>
      <c r="AX103" s="579"/>
      <c r="AY103" s="579"/>
      <c r="AZ103" s="579"/>
      <c r="BA103" s="579"/>
      <c r="BB103" s="579"/>
      <c r="BC103" s="500">
        <v>350000</v>
      </c>
      <c r="BD103" s="501">
        <v>0</v>
      </c>
      <c r="BE103" s="501">
        <v>0</v>
      </c>
      <c r="BF103" s="501">
        <v>0</v>
      </c>
      <c r="BG103" s="500">
        <v>28811</v>
      </c>
      <c r="BH103" s="500">
        <v>-28811</v>
      </c>
      <c r="BI103" s="500">
        <v>28811</v>
      </c>
      <c r="BJ103" s="500">
        <v>0</v>
      </c>
      <c r="BK103" s="500">
        <v>28811</v>
      </c>
      <c r="BL103" s="501">
        <v>0</v>
      </c>
      <c r="BM103" s="500">
        <v>28811</v>
      </c>
      <c r="BN103" s="501">
        <v>0</v>
      </c>
      <c r="BO103" s="500">
        <v>0</v>
      </c>
    </row>
    <row r="104" spans="1:67" s="497" customFormat="1">
      <c r="A104" s="497" t="str">
        <f t="shared" si="27"/>
        <v>A-2-0-4-8-5-10</v>
      </c>
      <c r="B104" s="498" t="str">
        <f t="shared" si="11"/>
        <v>A</v>
      </c>
      <c r="C104" s="498" t="str">
        <f t="shared" si="12"/>
        <v>2</v>
      </c>
      <c r="D104" s="498" t="str">
        <f t="shared" si="13"/>
        <v>0</v>
      </c>
      <c r="E104" s="498" t="str">
        <f t="shared" si="14"/>
        <v>4</v>
      </c>
      <c r="F104" s="498" t="str">
        <f t="shared" si="22"/>
        <v>8</v>
      </c>
      <c r="G104" s="498" t="str">
        <f t="shared" si="23"/>
        <v>5</v>
      </c>
      <c r="H104" s="498"/>
      <c r="I104" s="498"/>
      <c r="J104" s="498"/>
      <c r="K104" s="498"/>
      <c r="M104" s="511"/>
      <c r="N104" s="578" t="s">
        <v>33</v>
      </c>
      <c r="O104" s="579"/>
      <c r="P104" s="578" t="s">
        <v>316</v>
      </c>
      <c r="Q104" s="579"/>
      <c r="R104" s="578" t="s">
        <v>314</v>
      </c>
      <c r="S104" s="579"/>
      <c r="T104" s="578" t="s">
        <v>317</v>
      </c>
      <c r="U104" s="579"/>
      <c r="V104" s="578" t="s">
        <v>328</v>
      </c>
      <c r="W104" s="579"/>
      <c r="X104" s="579"/>
      <c r="Y104" s="578" t="s">
        <v>318</v>
      </c>
      <c r="Z104" s="579"/>
      <c r="AA104" s="579"/>
      <c r="AB104" s="578"/>
      <c r="AC104" s="579"/>
      <c r="AD104" s="578"/>
      <c r="AE104" s="579"/>
      <c r="AF104" s="581" t="s">
        <v>95</v>
      </c>
      <c r="AG104" s="579"/>
      <c r="AH104" s="579"/>
      <c r="AI104" s="579"/>
      <c r="AJ104" s="579"/>
      <c r="AK104" s="579"/>
      <c r="AL104" s="579"/>
      <c r="AM104" s="579"/>
      <c r="AN104" s="578" t="s">
        <v>307</v>
      </c>
      <c r="AO104" s="579"/>
      <c r="AP104" s="579"/>
      <c r="AQ104" s="579"/>
      <c r="AR104" s="579"/>
      <c r="AS104" s="578" t="s">
        <v>308</v>
      </c>
      <c r="AT104" s="579"/>
      <c r="AU104" s="579"/>
      <c r="AV104" s="499" t="s">
        <v>84</v>
      </c>
      <c r="AW104" s="580" t="s">
        <v>309</v>
      </c>
      <c r="AX104" s="579"/>
      <c r="AY104" s="579"/>
      <c r="AZ104" s="579"/>
      <c r="BA104" s="579"/>
      <c r="BB104" s="579"/>
      <c r="BC104" s="500">
        <v>195000000</v>
      </c>
      <c r="BD104" s="501">
        <v>0</v>
      </c>
      <c r="BE104" s="501">
        <v>0</v>
      </c>
      <c r="BF104" s="501">
        <v>0</v>
      </c>
      <c r="BG104" s="500">
        <v>12820252</v>
      </c>
      <c r="BH104" s="500">
        <v>-12820252</v>
      </c>
      <c r="BI104" s="500">
        <v>12820252</v>
      </c>
      <c r="BJ104" s="500">
        <v>0</v>
      </c>
      <c r="BK104" s="500">
        <v>12820252</v>
      </c>
      <c r="BL104" s="501">
        <v>0</v>
      </c>
      <c r="BM104" s="500">
        <v>12820252</v>
      </c>
      <c r="BN104" s="501">
        <v>0</v>
      </c>
      <c r="BO104" s="500">
        <v>33200</v>
      </c>
    </row>
    <row r="105" spans="1:67" s="497" customFormat="1">
      <c r="A105" s="497" t="str">
        <f t="shared" si="27"/>
        <v>A-2-0-4-8-6-10</v>
      </c>
      <c r="B105" s="498" t="str">
        <f t="shared" si="11"/>
        <v>A</v>
      </c>
      <c r="C105" s="498" t="str">
        <f t="shared" si="12"/>
        <v>2</v>
      </c>
      <c r="D105" s="498" t="str">
        <f t="shared" si="13"/>
        <v>0</v>
      </c>
      <c r="E105" s="498" t="str">
        <f t="shared" si="14"/>
        <v>4</v>
      </c>
      <c r="F105" s="498" t="str">
        <f t="shared" si="22"/>
        <v>8</v>
      </c>
      <c r="G105" s="498" t="str">
        <f t="shared" si="23"/>
        <v>6</v>
      </c>
      <c r="H105" s="498"/>
      <c r="I105" s="498"/>
      <c r="J105" s="498"/>
      <c r="K105" s="498"/>
      <c r="M105" s="511"/>
      <c r="N105" s="578" t="s">
        <v>33</v>
      </c>
      <c r="O105" s="579"/>
      <c r="P105" s="578" t="s">
        <v>316</v>
      </c>
      <c r="Q105" s="579"/>
      <c r="R105" s="578" t="s">
        <v>314</v>
      </c>
      <c r="S105" s="579"/>
      <c r="T105" s="578" t="s">
        <v>317</v>
      </c>
      <c r="U105" s="579"/>
      <c r="V105" s="578" t="s">
        <v>328</v>
      </c>
      <c r="W105" s="579"/>
      <c r="X105" s="579"/>
      <c r="Y105" s="578" t="s">
        <v>326</v>
      </c>
      <c r="Z105" s="579"/>
      <c r="AA105" s="579"/>
      <c r="AB105" s="578"/>
      <c r="AC105" s="579"/>
      <c r="AD105" s="578"/>
      <c r="AE105" s="579"/>
      <c r="AF105" s="581" t="s">
        <v>96</v>
      </c>
      <c r="AG105" s="579"/>
      <c r="AH105" s="579"/>
      <c r="AI105" s="579"/>
      <c r="AJ105" s="579"/>
      <c r="AK105" s="579"/>
      <c r="AL105" s="579"/>
      <c r="AM105" s="579"/>
      <c r="AN105" s="578" t="s">
        <v>307</v>
      </c>
      <c r="AO105" s="579"/>
      <c r="AP105" s="579"/>
      <c r="AQ105" s="579"/>
      <c r="AR105" s="579"/>
      <c r="AS105" s="578" t="s">
        <v>308</v>
      </c>
      <c r="AT105" s="579"/>
      <c r="AU105" s="579"/>
      <c r="AV105" s="499" t="s">
        <v>84</v>
      </c>
      <c r="AW105" s="580" t="s">
        <v>309</v>
      </c>
      <c r="AX105" s="579"/>
      <c r="AY105" s="579"/>
      <c r="AZ105" s="579"/>
      <c r="BA105" s="579"/>
      <c r="BB105" s="579"/>
      <c r="BC105" s="500">
        <v>280000000</v>
      </c>
      <c r="BD105" s="501">
        <v>0</v>
      </c>
      <c r="BE105" s="501">
        <v>0</v>
      </c>
      <c r="BF105" s="501">
        <v>0</v>
      </c>
      <c r="BG105" s="500">
        <v>18363807</v>
      </c>
      <c r="BH105" s="500">
        <v>-18363807</v>
      </c>
      <c r="BI105" s="500">
        <v>18363807</v>
      </c>
      <c r="BJ105" s="500">
        <v>0</v>
      </c>
      <c r="BK105" s="500">
        <v>18363807</v>
      </c>
      <c r="BL105" s="501">
        <v>0</v>
      </c>
      <c r="BM105" s="500">
        <v>18124074</v>
      </c>
      <c r="BN105" s="501">
        <v>239733</v>
      </c>
      <c r="BO105" s="500">
        <v>0</v>
      </c>
    </row>
    <row r="106" spans="1:67">
      <c r="B106" s="491" t="str">
        <f t="shared" si="11"/>
        <v>A</v>
      </c>
      <c r="C106" s="491" t="str">
        <f t="shared" si="12"/>
        <v>2</v>
      </c>
      <c r="D106" s="491" t="str">
        <f t="shared" si="13"/>
        <v>0</v>
      </c>
      <c r="E106" s="491" t="str">
        <f t="shared" si="14"/>
        <v>4</v>
      </c>
      <c r="F106" s="491" t="str">
        <f t="shared" si="22"/>
        <v>9</v>
      </c>
      <c r="G106" s="491">
        <f t="shared" si="23"/>
        <v>0</v>
      </c>
      <c r="N106" s="582" t="s">
        <v>33</v>
      </c>
      <c r="O106" s="583"/>
      <c r="P106" s="582" t="s">
        <v>316</v>
      </c>
      <c r="Q106" s="583"/>
      <c r="R106" s="582" t="s">
        <v>314</v>
      </c>
      <c r="S106" s="583"/>
      <c r="T106" s="582" t="s">
        <v>317</v>
      </c>
      <c r="U106" s="583"/>
      <c r="V106" s="582" t="s">
        <v>322</v>
      </c>
      <c r="W106" s="583"/>
      <c r="X106" s="583"/>
      <c r="Y106" s="582"/>
      <c r="Z106" s="583"/>
      <c r="AA106" s="583"/>
      <c r="AB106" s="582"/>
      <c r="AC106" s="583"/>
      <c r="AD106" s="582"/>
      <c r="AE106" s="583"/>
      <c r="AF106" s="584" t="s">
        <v>257</v>
      </c>
      <c r="AG106" s="583"/>
      <c r="AH106" s="583"/>
      <c r="AI106" s="583"/>
      <c r="AJ106" s="583"/>
      <c r="AK106" s="583"/>
      <c r="AL106" s="583"/>
      <c r="AM106" s="583"/>
      <c r="AN106" s="582" t="s">
        <v>307</v>
      </c>
      <c r="AO106" s="583"/>
      <c r="AP106" s="583"/>
      <c r="AQ106" s="583"/>
      <c r="AR106" s="583"/>
      <c r="AS106" s="582" t="s">
        <v>308</v>
      </c>
      <c r="AT106" s="583"/>
      <c r="AU106" s="583"/>
      <c r="AV106" s="481" t="s">
        <v>84</v>
      </c>
      <c r="AW106" s="585" t="s">
        <v>309</v>
      </c>
      <c r="AX106" s="583"/>
      <c r="AY106" s="583"/>
      <c r="AZ106" s="583"/>
      <c r="BA106" s="583"/>
      <c r="BB106" s="583"/>
      <c r="BC106" s="482">
        <v>597250000</v>
      </c>
      <c r="BD106" s="483">
        <v>0</v>
      </c>
      <c r="BE106" s="482">
        <v>21986260</v>
      </c>
      <c r="BF106" s="483">
        <v>0</v>
      </c>
      <c r="BG106" s="483">
        <v>0</v>
      </c>
      <c r="BH106" s="483">
        <v>0</v>
      </c>
      <c r="BI106" s="482">
        <v>524672758</v>
      </c>
      <c r="BJ106" s="482">
        <v>-524672758</v>
      </c>
      <c r="BK106" s="482">
        <v>524672758</v>
      </c>
      <c r="BL106" s="483">
        <v>0</v>
      </c>
      <c r="BM106" s="482">
        <v>524672758</v>
      </c>
      <c r="BN106" s="483">
        <v>0</v>
      </c>
      <c r="BO106" s="483">
        <v>0</v>
      </c>
    </row>
    <row r="107" spans="1:67" s="497" customFormat="1">
      <c r="A107" s="497" t="str">
        <f t="shared" ref="A107:A109" si="28">+B107&amp;"-"&amp;C107&amp;"-"&amp;D107&amp;"-"&amp;E107&amp;"-"&amp;F107&amp;"-"&amp;G107&amp;"-"&amp;AV107</f>
        <v>A-2-0-4-9-1-10</v>
      </c>
      <c r="B107" s="498" t="str">
        <f t="shared" ref="B107:B170" si="29">+N107</f>
        <v>A</v>
      </c>
      <c r="C107" s="498" t="str">
        <f t="shared" ref="C107:C170" si="30">+P107</f>
        <v>2</v>
      </c>
      <c r="D107" s="498" t="str">
        <f t="shared" ref="D107:D170" si="31">+R107</f>
        <v>0</v>
      </c>
      <c r="E107" s="498" t="str">
        <f t="shared" ref="E107:E170" si="32">+T107</f>
        <v>4</v>
      </c>
      <c r="F107" s="498" t="str">
        <f t="shared" si="22"/>
        <v>9</v>
      </c>
      <c r="G107" s="498" t="str">
        <f t="shared" si="23"/>
        <v>1</v>
      </c>
      <c r="H107" s="498"/>
      <c r="I107" s="498"/>
      <c r="J107" s="498"/>
      <c r="K107" s="498"/>
      <c r="M107" s="511"/>
      <c r="N107" s="578" t="s">
        <v>33</v>
      </c>
      <c r="O107" s="579"/>
      <c r="P107" s="578" t="s">
        <v>316</v>
      </c>
      <c r="Q107" s="579"/>
      <c r="R107" s="578" t="s">
        <v>314</v>
      </c>
      <c r="S107" s="579"/>
      <c r="T107" s="578" t="s">
        <v>317</v>
      </c>
      <c r="U107" s="579"/>
      <c r="V107" s="578" t="s">
        <v>322</v>
      </c>
      <c r="W107" s="579"/>
      <c r="X107" s="579"/>
      <c r="Y107" s="578" t="s">
        <v>313</v>
      </c>
      <c r="Z107" s="579"/>
      <c r="AA107" s="579"/>
      <c r="AB107" s="578"/>
      <c r="AC107" s="579"/>
      <c r="AD107" s="578"/>
      <c r="AE107" s="579"/>
      <c r="AF107" s="581" t="s">
        <v>97</v>
      </c>
      <c r="AG107" s="579"/>
      <c r="AH107" s="579"/>
      <c r="AI107" s="579"/>
      <c r="AJ107" s="579"/>
      <c r="AK107" s="579"/>
      <c r="AL107" s="579"/>
      <c r="AM107" s="579"/>
      <c r="AN107" s="578" t="s">
        <v>307</v>
      </c>
      <c r="AO107" s="579"/>
      <c r="AP107" s="579"/>
      <c r="AQ107" s="579"/>
      <c r="AR107" s="579"/>
      <c r="AS107" s="578" t="s">
        <v>308</v>
      </c>
      <c r="AT107" s="579"/>
      <c r="AU107" s="579"/>
      <c r="AV107" s="499" t="s">
        <v>84</v>
      </c>
      <c r="AW107" s="580" t="s">
        <v>309</v>
      </c>
      <c r="AX107" s="579"/>
      <c r="AY107" s="579"/>
      <c r="AZ107" s="579"/>
      <c r="BA107" s="579"/>
      <c r="BB107" s="579"/>
      <c r="BC107" s="500">
        <v>72100000</v>
      </c>
      <c r="BD107" s="501">
        <v>0</v>
      </c>
      <c r="BE107" s="501">
        <v>21986260</v>
      </c>
      <c r="BF107" s="501">
        <v>0</v>
      </c>
      <c r="BG107" s="500">
        <v>0</v>
      </c>
      <c r="BH107" s="500">
        <v>0</v>
      </c>
      <c r="BI107" s="500">
        <v>0</v>
      </c>
      <c r="BJ107" s="500">
        <v>0</v>
      </c>
      <c r="BK107" s="500">
        <v>0</v>
      </c>
      <c r="BL107" s="501">
        <v>0</v>
      </c>
      <c r="BM107" s="500">
        <v>0</v>
      </c>
      <c r="BN107" s="501">
        <v>0</v>
      </c>
      <c r="BO107" s="500">
        <v>0</v>
      </c>
    </row>
    <row r="108" spans="1:67" s="497" customFormat="1">
      <c r="A108" s="497" t="str">
        <f t="shared" si="28"/>
        <v>A-2-0-4-9-8-10</v>
      </c>
      <c r="B108" s="498" t="str">
        <f t="shared" si="29"/>
        <v>A</v>
      </c>
      <c r="C108" s="498" t="str">
        <f t="shared" si="30"/>
        <v>2</v>
      </c>
      <c r="D108" s="498" t="str">
        <f t="shared" si="31"/>
        <v>0</v>
      </c>
      <c r="E108" s="498" t="str">
        <f t="shared" si="32"/>
        <v>4</v>
      </c>
      <c r="F108" s="498" t="str">
        <f t="shared" si="22"/>
        <v>9</v>
      </c>
      <c r="G108" s="498" t="str">
        <f t="shared" si="23"/>
        <v>8</v>
      </c>
      <c r="H108" s="498"/>
      <c r="I108" s="498"/>
      <c r="J108" s="498"/>
      <c r="K108" s="498"/>
      <c r="M108" s="511"/>
      <c r="N108" s="578" t="s">
        <v>33</v>
      </c>
      <c r="O108" s="579"/>
      <c r="P108" s="578" t="s">
        <v>316</v>
      </c>
      <c r="Q108" s="579"/>
      <c r="R108" s="578" t="s">
        <v>314</v>
      </c>
      <c r="S108" s="579"/>
      <c r="T108" s="578" t="s">
        <v>317</v>
      </c>
      <c r="U108" s="579"/>
      <c r="V108" s="578" t="s">
        <v>322</v>
      </c>
      <c r="W108" s="579"/>
      <c r="X108" s="579"/>
      <c r="Y108" s="578" t="s">
        <v>328</v>
      </c>
      <c r="Z108" s="579"/>
      <c r="AA108" s="579"/>
      <c r="AB108" s="578"/>
      <c r="AC108" s="579"/>
      <c r="AD108" s="578"/>
      <c r="AE108" s="579"/>
      <c r="AF108" s="581" t="s">
        <v>98</v>
      </c>
      <c r="AG108" s="579"/>
      <c r="AH108" s="579"/>
      <c r="AI108" s="579"/>
      <c r="AJ108" s="579"/>
      <c r="AK108" s="579"/>
      <c r="AL108" s="579"/>
      <c r="AM108" s="579"/>
      <c r="AN108" s="578" t="s">
        <v>307</v>
      </c>
      <c r="AO108" s="579"/>
      <c r="AP108" s="579"/>
      <c r="AQ108" s="579"/>
      <c r="AR108" s="579"/>
      <c r="AS108" s="578" t="s">
        <v>308</v>
      </c>
      <c r="AT108" s="579"/>
      <c r="AU108" s="579"/>
      <c r="AV108" s="499" t="s">
        <v>84</v>
      </c>
      <c r="AW108" s="580" t="s">
        <v>309</v>
      </c>
      <c r="AX108" s="579"/>
      <c r="AY108" s="579"/>
      <c r="AZ108" s="579"/>
      <c r="BA108" s="579"/>
      <c r="BB108" s="579"/>
      <c r="BC108" s="500">
        <v>13373589</v>
      </c>
      <c r="BD108" s="501">
        <v>0</v>
      </c>
      <c r="BE108" s="501">
        <v>0</v>
      </c>
      <c r="BF108" s="501">
        <v>0</v>
      </c>
      <c r="BG108" s="500">
        <v>0</v>
      </c>
      <c r="BH108" s="500">
        <v>0</v>
      </c>
      <c r="BI108" s="500">
        <v>13228888</v>
      </c>
      <c r="BJ108" s="500">
        <v>-13228888</v>
      </c>
      <c r="BK108" s="500">
        <v>13228888</v>
      </c>
      <c r="BL108" s="501">
        <v>0</v>
      </c>
      <c r="BM108" s="500">
        <v>13228888</v>
      </c>
      <c r="BN108" s="501">
        <v>0</v>
      </c>
      <c r="BO108" s="500">
        <v>0</v>
      </c>
    </row>
    <row r="109" spans="1:67" s="497" customFormat="1">
      <c r="A109" s="497" t="str">
        <f t="shared" si="28"/>
        <v>A-2-0-4-9-11-10</v>
      </c>
      <c r="B109" s="498" t="str">
        <f t="shared" si="29"/>
        <v>A</v>
      </c>
      <c r="C109" s="498" t="str">
        <f t="shared" si="30"/>
        <v>2</v>
      </c>
      <c r="D109" s="498" t="str">
        <f t="shared" si="31"/>
        <v>0</v>
      </c>
      <c r="E109" s="498" t="str">
        <f t="shared" si="32"/>
        <v>4</v>
      </c>
      <c r="F109" s="498" t="str">
        <f t="shared" si="22"/>
        <v>9</v>
      </c>
      <c r="G109" s="498" t="str">
        <f t="shared" si="23"/>
        <v>11</v>
      </c>
      <c r="H109" s="498"/>
      <c r="I109" s="498"/>
      <c r="J109" s="498"/>
      <c r="K109" s="498"/>
      <c r="M109" s="511"/>
      <c r="N109" s="578" t="s">
        <v>33</v>
      </c>
      <c r="O109" s="579"/>
      <c r="P109" s="578" t="s">
        <v>316</v>
      </c>
      <c r="Q109" s="579"/>
      <c r="R109" s="578" t="s">
        <v>314</v>
      </c>
      <c r="S109" s="579"/>
      <c r="T109" s="578" t="s">
        <v>317</v>
      </c>
      <c r="U109" s="579"/>
      <c r="V109" s="578" t="s">
        <v>322</v>
      </c>
      <c r="W109" s="579"/>
      <c r="X109" s="579"/>
      <c r="Y109" s="578" t="s">
        <v>99</v>
      </c>
      <c r="Z109" s="579"/>
      <c r="AA109" s="579"/>
      <c r="AB109" s="578"/>
      <c r="AC109" s="579"/>
      <c r="AD109" s="578"/>
      <c r="AE109" s="579"/>
      <c r="AF109" s="581" t="s">
        <v>100</v>
      </c>
      <c r="AG109" s="579"/>
      <c r="AH109" s="579"/>
      <c r="AI109" s="579"/>
      <c r="AJ109" s="579"/>
      <c r="AK109" s="579"/>
      <c r="AL109" s="579"/>
      <c r="AM109" s="579"/>
      <c r="AN109" s="578" t="s">
        <v>307</v>
      </c>
      <c r="AO109" s="579"/>
      <c r="AP109" s="579"/>
      <c r="AQ109" s="579"/>
      <c r="AR109" s="579"/>
      <c r="AS109" s="578" t="s">
        <v>308</v>
      </c>
      <c r="AT109" s="579"/>
      <c r="AU109" s="579"/>
      <c r="AV109" s="499" t="s">
        <v>84</v>
      </c>
      <c r="AW109" s="580" t="s">
        <v>309</v>
      </c>
      <c r="AX109" s="579"/>
      <c r="AY109" s="579"/>
      <c r="AZ109" s="579"/>
      <c r="BA109" s="579"/>
      <c r="BB109" s="579"/>
      <c r="BC109" s="500">
        <v>511776411</v>
      </c>
      <c r="BD109" s="501">
        <v>0</v>
      </c>
      <c r="BE109" s="501">
        <v>0</v>
      </c>
      <c r="BF109" s="501">
        <v>0</v>
      </c>
      <c r="BG109" s="500">
        <v>0</v>
      </c>
      <c r="BH109" s="500">
        <v>0</v>
      </c>
      <c r="BI109" s="500">
        <v>511443870</v>
      </c>
      <c r="BJ109" s="500">
        <v>-511443870</v>
      </c>
      <c r="BK109" s="500">
        <v>511443870</v>
      </c>
      <c r="BL109" s="501">
        <v>0</v>
      </c>
      <c r="BM109" s="500">
        <v>511443870</v>
      </c>
      <c r="BN109" s="501">
        <v>0</v>
      </c>
      <c r="BO109" s="500">
        <v>0</v>
      </c>
    </row>
    <row r="110" spans="1:67">
      <c r="B110" s="491" t="str">
        <f t="shared" si="29"/>
        <v>A</v>
      </c>
      <c r="C110" s="491" t="str">
        <f t="shared" si="30"/>
        <v>2</v>
      </c>
      <c r="D110" s="491" t="str">
        <f t="shared" si="31"/>
        <v>0</v>
      </c>
      <c r="E110" s="491" t="str">
        <f t="shared" si="32"/>
        <v>4</v>
      </c>
      <c r="F110" s="491" t="str">
        <f t="shared" si="22"/>
        <v>10</v>
      </c>
      <c r="G110" s="491">
        <f t="shared" si="23"/>
        <v>0</v>
      </c>
      <c r="N110" s="582" t="s">
        <v>33</v>
      </c>
      <c r="O110" s="583"/>
      <c r="P110" s="582" t="s">
        <v>316</v>
      </c>
      <c r="Q110" s="583"/>
      <c r="R110" s="582" t="s">
        <v>314</v>
      </c>
      <c r="S110" s="583"/>
      <c r="T110" s="582" t="s">
        <v>317</v>
      </c>
      <c r="U110" s="583"/>
      <c r="V110" s="582" t="s">
        <v>84</v>
      </c>
      <c r="W110" s="583"/>
      <c r="X110" s="583"/>
      <c r="Y110" s="582"/>
      <c r="Z110" s="583"/>
      <c r="AA110" s="583"/>
      <c r="AB110" s="582"/>
      <c r="AC110" s="583"/>
      <c r="AD110" s="582"/>
      <c r="AE110" s="583"/>
      <c r="AF110" s="584" t="s">
        <v>259</v>
      </c>
      <c r="AG110" s="583"/>
      <c r="AH110" s="583"/>
      <c r="AI110" s="583"/>
      <c r="AJ110" s="583"/>
      <c r="AK110" s="583"/>
      <c r="AL110" s="583"/>
      <c r="AM110" s="583"/>
      <c r="AN110" s="582" t="s">
        <v>307</v>
      </c>
      <c r="AO110" s="583"/>
      <c r="AP110" s="583"/>
      <c r="AQ110" s="583"/>
      <c r="AR110" s="583"/>
      <c r="AS110" s="582" t="s">
        <v>308</v>
      </c>
      <c r="AT110" s="583"/>
      <c r="AU110" s="583"/>
      <c r="AV110" s="481" t="s">
        <v>84</v>
      </c>
      <c r="AW110" s="585" t="s">
        <v>309</v>
      </c>
      <c r="AX110" s="583"/>
      <c r="AY110" s="583"/>
      <c r="AZ110" s="583"/>
      <c r="BA110" s="583"/>
      <c r="BB110" s="583"/>
      <c r="BC110" s="482">
        <v>1115139548</v>
      </c>
      <c r="BD110" s="483">
        <v>0</v>
      </c>
      <c r="BE110" s="482">
        <v>12413404</v>
      </c>
      <c r="BF110" s="483">
        <v>0</v>
      </c>
      <c r="BG110" s="483">
        <v>0</v>
      </c>
      <c r="BH110" s="483">
        <v>0</v>
      </c>
      <c r="BI110" s="482">
        <v>90876806</v>
      </c>
      <c r="BJ110" s="482">
        <v>-90876806</v>
      </c>
      <c r="BK110" s="482">
        <v>90876806</v>
      </c>
      <c r="BL110" s="483">
        <v>0</v>
      </c>
      <c r="BM110" s="482">
        <v>90876806</v>
      </c>
      <c r="BN110" s="483">
        <v>0</v>
      </c>
      <c r="BO110" s="483">
        <v>0</v>
      </c>
    </row>
    <row r="111" spans="1:67" s="497" customFormat="1">
      <c r="A111" s="497" t="str">
        <f t="shared" ref="A111:A112" si="33">+B111&amp;"-"&amp;C111&amp;"-"&amp;D111&amp;"-"&amp;E111&amp;"-"&amp;F111&amp;"-"&amp;G111&amp;"-"&amp;AV111</f>
        <v>A-2-0-4-10-1-10</v>
      </c>
      <c r="B111" s="498" t="str">
        <f t="shared" si="29"/>
        <v>A</v>
      </c>
      <c r="C111" s="498" t="str">
        <f t="shared" si="30"/>
        <v>2</v>
      </c>
      <c r="D111" s="498" t="str">
        <f t="shared" si="31"/>
        <v>0</v>
      </c>
      <c r="E111" s="498" t="str">
        <f t="shared" si="32"/>
        <v>4</v>
      </c>
      <c r="F111" s="498" t="str">
        <f t="shared" si="22"/>
        <v>10</v>
      </c>
      <c r="G111" s="498" t="str">
        <f t="shared" si="23"/>
        <v>1</v>
      </c>
      <c r="H111" s="498"/>
      <c r="I111" s="498"/>
      <c r="J111" s="498"/>
      <c r="K111" s="498"/>
      <c r="M111" s="511"/>
      <c r="N111" s="578" t="s">
        <v>33</v>
      </c>
      <c r="O111" s="579"/>
      <c r="P111" s="578" t="s">
        <v>316</v>
      </c>
      <c r="Q111" s="579"/>
      <c r="R111" s="578" t="s">
        <v>314</v>
      </c>
      <c r="S111" s="579"/>
      <c r="T111" s="578" t="s">
        <v>317</v>
      </c>
      <c r="U111" s="579"/>
      <c r="V111" s="578" t="s">
        <v>84</v>
      </c>
      <c r="W111" s="579"/>
      <c r="X111" s="579"/>
      <c r="Y111" s="578" t="s">
        <v>313</v>
      </c>
      <c r="Z111" s="579"/>
      <c r="AA111" s="579"/>
      <c r="AB111" s="578"/>
      <c r="AC111" s="579"/>
      <c r="AD111" s="578"/>
      <c r="AE111" s="579"/>
      <c r="AF111" s="581" t="s">
        <v>445</v>
      </c>
      <c r="AG111" s="579"/>
      <c r="AH111" s="579"/>
      <c r="AI111" s="579"/>
      <c r="AJ111" s="579"/>
      <c r="AK111" s="579"/>
      <c r="AL111" s="579"/>
      <c r="AM111" s="579"/>
      <c r="AN111" s="578" t="s">
        <v>307</v>
      </c>
      <c r="AO111" s="579"/>
      <c r="AP111" s="579"/>
      <c r="AQ111" s="579"/>
      <c r="AR111" s="579"/>
      <c r="AS111" s="578" t="s">
        <v>308</v>
      </c>
      <c r="AT111" s="579"/>
      <c r="AU111" s="579"/>
      <c r="AV111" s="499" t="s">
        <v>84</v>
      </c>
      <c r="AW111" s="580" t="s">
        <v>309</v>
      </c>
      <c r="AX111" s="579"/>
      <c r="AY111" s="579"/>
      <c r="AZ111" s="579"/>
      <c r="BA111" s="579"/>
      <c r="BB111" s="579"/>
      <c r="BC111" s="500">
        <v>100000000</v>
      </c>
      <c r="BD111" s="501">
        <v>0</v>
      </c>
      <c r="BE111" s="501">
        <v>4800000</v>
      </c>
      <c r="BF111" s="501">
        <v>0</v>
      </c>
      <c r="BG111" s="500">
        <v>0</v>
      </c>
      <c r="BH111" s="500">
        <v>0</v>
      </c>
      <c r="BI111" s="500">
        <v>0</v>
      </c>
      <c r="BJ111" s="500">
        <v>0</v>
      </c>
      <c r="BK111" s="500">
        <v>0</v>
      </c>
      <c r="BL111" s="501">
        <v>0</v>
      </c>
      <c r="BM111" s="500">
        <v>0</v>
      </c>
      <c r="BN111" s="501">
        <v>0</v>
      </c>
      <c r="BO111" s="500">
        <v>0</v>
      </c>
    </row>
    <row r="112" spans="1:67" s="497" customFormat="1">
      <c r="A112" s="497" t="str">
        <f t="shared" si="33"/>
        <v>A-2-0-4-10-2-10</v>
      </c>
      <c r="B112" s="498" t="str">
        <f t="shared" si="29"/>
        <v>A</v>
      </c>
      <c r="C112" s="498" t="str">
        <f t="shared" si="30"/>
        <v>2</v>
      </c>
      <c r="D112" s="498" t="str">
        <f t="shared" si="31"/>
        <v>0</v>
      </c>
      <c r="E112" s="498" t="str">
        <f t="shared" si="32"/>
        <v>4</v>
      </c>
      <c r="F112" s="498" t="str">
        <f t="shared" si="22"/>
        <v>10</v>
      </c>
      <c r="G112" s="498" t="str">
        <f t="shared" si="23"/>
        <v>2</v>
      </c>
      <c r="H112" s="498"/>
      <c r="I112" s="498"/>
      <c r="J112" s="498"/>
      <c r="K112" s="498"/>
      <c r="M112" s="511"/>
      <c r="N112" s="578" t="s">
        <v>33</v>
      </c>
      <c r="O112" s="579"/>
      <c r="P112" s="578" t="s">
        <v>316</v>
      </c>
      <c r="Q112" s="579"/>
      <c r="R112" s="578" t="s">
        <v>314</v>
      </c>
      <c r="S112" s="579"/>
      <c r="T112" s="578" t="s">
        <v>317</v>
      </c>
      <c r="U112" s="579"/>
      <c r="V112" s="578" t="s">
        <v>84</v>
      </c>
      <c r="W112" s="579"/>
      <c r="X112" s="579"/>
      <c r="Y112" s="578" t="s">
        <v>316</v>
      </c>
      <c r="Z112" s="579"/>
      <c r="AA112" s="579"/>
      <c r="AB112" s="578"/>
      <c r="AC112" s="579"/>
      <c r="AD112" s="578"/>
      <c r="AE112" s="579"/>
      <c r="AF112" s="581" t="s">
        <v>101</v>
      </c>
      <c r="AG112" s="579"/>
      <c r="AH112" s="579"/>
      <c r="AI112" s="579"/>
      <c r="AJ112" s="579"/>
      <c r="AK112" s="579"/>
      <c r="AL112" s="579"/>
      <c r="AM112" s="579"/>
      <c r="AN112" s="578" t="s">
        <v>307</v>
      </c>
      <c r="AO112" s="579"/>
      <c r="AP112" s="579"/>
      <c r="AQ112" s="579"/>
      <c r="AR112" s="579"/>
      <c r="AS112" s="578" t="s">
        <v>308</v>
      </c>
      <c r="AT112" s="579"/>
      <c r="AU112" s="579"/>
      <c r="AV112" s="499" t="s">
        <v>84</v>
      </c>
      <c r="AW112" s="580" t="s">
        <v>309</v>
      </c>
      <c r="AX112" s="579"/>
      <c r="AY112" s="579"/>
      <c r="AZ112" s="579"/>
      <c r="BA112" s="579"/>
      <c r="BB112" s="579"/>
      <c r="BC112" s="500">
        <v>1015139548</v>
      </c>
      <c r="BD112" s="501">
        <v>0</v>
      </c>
      <c r="BE112" s="501">
        <v>7613404</v>
      </c>
      <c r="BF112" s="501">
        <v>0</v>
      </c>
      <c r="BG112" s="500">
        <v>0</v>
      </c>
      <c r="BH112" s="500">
        <v>0</v>
      </c>
      <c r="BI112" s="500">
        <v>90876806</v>
      </c>
      <c r="BJ112" s="500">
        <v>-90876806</v>
      </c>
      <c r="BK112" s="500">
        <v>90876806</v>
      </c>
      <c r="BL112" s="501">
        <v>0</v>
      </c>
      <c r="BM112" s="500">
        <v>90876806</v>
      </c>
      <c r="BN112" s="501">
        <v>0</v>
      </c>
      <c r="BO112" s="500">
        <v>0</v>
      </c>
    </row>
    <row r="113" spans="1:67" ht="14.45" customHeight="1">
      <c r="B113" s="491" t="str">
        <f t="shared" si="29"/>
        <v>A</v>
      </c>
      <c r="C113" s="491" t="str">
        <f t="shared" si="30"/>
        <v>2</v>
      </c>
      <c r="D113" s="491" t="str">
        <f t="shared" si="31"/>
        <v>0</v>
      </c>
      <c r="E113" s="491" t="str">
        <f t="shared" si="32"/>
        <v>4</v>
      </c>
      <c r="F113" s="491" t="str">
        <f t="shared" si="22"/>
        <v>11</v>
      </c>
      <c r="G113" s="491">
        <f t="shared" si="23"/>
        <v>0</v>
      </c>
      <c r="N113" s="582" t="s">
        <v>33</v>
      </c>
      <c r="O113" s="583"/>
      <c r="P113" s="582" t="s">
        <v>316</v>
      </c>
      <c r="Q113" s="583"/>
      <c r="R113" s="582" t="s">
        <v>314</v>
      </c>
      <c r="S113" s="583"/>
      <c r="T113" s="582" t="s">
        <v>317</v>
      </c>
      <c r="U113" s="583"/>
      <c r="V113" s="582" t="s">
        <v>99</v>
      </c>
      <c r="W113" s="583"/>
      <c r="X113" s="583"/>
      <c r="Y113" s="582"/>
      <c r="Z113" s="583"/>
      <c r="AA113" s="583"/>
      <c r="AB113" s="582"/>
      <c r="AC113" s="583"/>
      <c r="AD113" s="582"/>
      <c r="AE113" s="583"/>
      <c r="AF113" s="584" t="s">
        <v>260</v>
      </c>
      <c r="AG113" s="583"/>
      <c r="AH113" s="583"/>
      <c r="AI113" s="583"/>
      <c r="AJ113" s="583"/>
      <c r="AK113" s="583"/>
      <c r="AL113" s="583"/>
      <c r="AM113" s="583"/>
      <c r="AN113" s="582" t="s">
        <v>307</v>
      </c>
      <c r="AO113" s="583"/>
      <c r="AP113" s="583"/>
      <c r="AQ113" s="583"/>
      <c r="AR113" s="583"/>
      <c r="AS113" s="582" t="s">
        <v>308</v>
      </c>
      <c r="AT113" s="583"/>
      <c r="AU113" s="583"/>
      <c r="AV113" s="481" t="s">
        <v>84</v>
      </c>
      <c r="AW113" s="585" t="s">
        <v>309</v>
      </c>
      <c r="AX113" s="583"/>
      <c r="AY113" s="583"/>
      <c r="AZ113" s="583"/>
      <c r="BA113" s="583"/>
      <c r="BB113" s="583"/>
      <c r="BC113" s="482">
        <v>298000000</v>
      </c>
      <c r="BD113" s="482">
        <v>15000000</v>
      </c>
      <c r="BE113" s="483">
        <v>0</v>
      </c>
      <c r="BF113" s="483">
        <v>0</v>
      </c>
      <c r="BG113" s="482">
        <v>42296745</v>
      </c>
      <c r="BH113" s="482">
        <v>-27296745</v>
      </c>
      <c r="BI113" s="482">
        <v>27296745</v>
      </c>
      <c r="BJ113" s="482">
        <v>15000000</v>
      </c>
      <c r="BK113" s="482">
        <v>27296745</v>
      </c>
      <c r="BL113" s="483">
        <v>0</v>
      </c>
      <c r="BM113" s="482">
        <v>27296745</v>
      </c>
      <c r="BN113" s="483">
        <v>0</v>
      </c>
      <c r="BO113" s="483">
        <v>0</v>
      </c>
    </row>
    <row r="114" spans="1:67" s="497" customFormat="1">
      <c r="A114" s="497" t="str">
        <f t="shared" ref="A114:A116" si="34">+B114&amp;"-"&amp;C114&amp;"-"&amp;D114&amp;"-"&amp;E114&amp;"-"&amp;F114&amp;"-"&amp;G114&amp;"-"&amp;AV114</f>
        <v>A-2-0-4-11-1-10</v>
      </c>
      <c r="B114" s="498" t="str">
        <f t="shared" si="29"/>
        <v>A</v>
      </c>
      <c r="C114" s="498" t="str">
        <f t="shared" si="30"/>
        <v>2</v>
      </c>
      <c r="D114" s="498" t="str">
        <f t="shared" si="31"/>
        <v>0</v>
      </c>
      <c r="E114" s="498" t="str">
        <f t="shared" si="32"/>
        <v>4</v>
      </c>
      <c r="F114" s="498" t="str">
        <f t="shared" si="22"/>
        <v>11</v>
      </c>
      <c r="G114" s="498" t="str">
        <f t="shared" si="23"/>
        <v>1</v>
      </c>
      <c r="H114" s="498"/>
      <c r="I114" s="498"/>
      <c r="J114" s="498"/>
      <c r="K114" s="498"/>
      <c r="M114" s="511"/>
      <c r="N114" s="578" t="s">
        <v>33</v>
      </c>
      <c r="O114" s="579"/>
      <c r="P114" s="578" t="s">
        <v>316</v>
      </c>
      <c r="Q114" s="579"/>
      <c r="R114" s="578" t="s">
        <v>314</v>
      </c>
      <c r="S114" s="579"/>
      <c r="T114" s="578" t="s">
        <v>317</v>
      </c>
      <c r="U114" s="579"/>
      <c r="V114" s="578" t="s">
        <v>99</v>
      </c>
      <c r="W114" s="579"/>
      <c r="X114" s="579"/>
      <c r="Y114" s="578" t="s">
        <v>313</v>
      </c>
      <c r="Z114" s="579"/>
      <c r="AA114" s="579"/>
      <c r="AB114" s="578"/>
      <c r="AC114" s="579"/>
      <c r="AD114" s="578"/>
      <c r="AE114" s="579"/>
      <c r="AF114" s="581" t="s">
        <v>102</v>
      </c>
      <c r="AG114" s="579"/>
      <c r="AH114" s="579"/>
      <c r="AI114" s="579"/>
      <c r="AJ114" s="579"/>
      <c r="AK114" s="579"/>
      <c r="AL114" s="579"/>
      <c r="AM114" s="579"/>
      <c r="AN114" s="578" t="s">
        <v>307</v>
      </c>
      <c r="AO114" s="579"/>
      <c r="AP114" s="579"/>
      <c r="AQ114" s="579"/>
      <c r="AR114" s="579"/>
      <c r="AS114" s="578" t="s">
        <v>308</v>
      </c>
      <c r="AT114" s="579"/>
      <c r="AU114" s="579"/>
      <c r="AV114" s="499" t="s">
        <v>84</v>
      </c>
      <c r="AW114" s="580" t="s">
        <v>309</v>
      </c>
      <c r="AX114" s="579"/>
      <c r="AY114" s="579"/>
      <c r="AZ114" s="579"/>
      <c r="BA114" s="579"/>
      <c r="BB114" s="579"/>
      <c r="BC114" s="500">
        <v>110000000</v>
      </c>
      <c r="BD114" s="501">
        <v>15000000</v>
      </c>
      <c r="BE114" s="501">
        <v>0</v>
      </c>
      <c r="BF114" s="501">
        <v>0</v>
      </c>
      <c r="BG114" s="500">
        <v>42296745</v>
      </c>
      <c r="BH114" s="500">
        <v>-27296745</v>
      </c>
      <c r="BI114" s="500">
        <v>27296745</v>
      </c>
      <c r="BJ114" s="500">
        <v>15000000</v>
      </c>
      <c r="BK114" s="500">
        <v>27296745</v>
      </c>
      <c r="BL114" s="501">
        <v>0</v>
      </c>
      <c r="BM114" s="500">
        <v>27296745</v>
      </c>
      <c r="BN114" s="501">
        <v>0</v>
      </c>
      <c r="BO114" s="500">
        <v>0</v>
      </c>
    </row>
    <row r="115" spans="1:67" s="497" customFormat="1">
      <c r="A115" s="497" t="str">
        <f t="shared" si="34"/>
        <v>A-2-0-4-11-2-10</v>
      </c>
      <c r="B115" s="498" t="str">
        <f t="shared" si="29"/>
        <v>A</v>
      </c>
      <c r="C115" s="498" t="str">
        <f t="shared" si="30"/>
        <v>2</v>
      </c>
      <c r="D115" s="498" t="str">
        <f t="shared" si="31"/>
        <v>0</v>
      </c>
      <c r="E115" s="498" t="str">
        <f t="shared" si="32"/>
        <v>4</v>
      </c>
      <c r="F115" s="498" t="str">
        <f t="shared" si="22"/>
        <v>11</v>
      </c>
      <c r="G115" s="498" t="str">
        <f t="shared" si="23"/>
        <v>2</v>
      </c>
      <c r="H115" s="498"/>
      <c r="I115" s="498"/>
      <c r="J115" s="498"/>
      <c r="K115" s="498"/>
      <c r="M115" s="511"/>
      <c r="N115" s="578" t="s">
        <v>33</v>
      </c>
      <c r="O115" s="579"/>
      <c r="P115" s="578" t="s">
        <v>316</v>
      </c>
      <c r="Q115" s="579"/>
      <c r="R115" s="578" t="s">
        <v>314</v>
      </c>
      <c r="S115" s="579"/>
      <c r="T115" s="578" t="s">
        <v>317</v>
      </c>
      <c r="U115" s="579"/>
      <c r="V115" s="578" t="s">
        <v>99</v>
      </c>
      <c r="W115" s="579"/>
      <c r="X115" s="579"/>
      <c r="Y115" s="578" t="s">
        <v>316</v>
      </c>
      <c r="Z115" s="579"/>
      <c r="AA115" s="579"/>
      <c r="AB115" s="578"/>
      <c r="AC115" s="579"/>
      <c r="AD115" s="578"/>
      <c r="AE115" s="579"/>
      <c r="AF115" s="581" t="s">
        <v>103</v>
      </c>
      <c r="AG115" s="579"/>
      <c r="AH115" s="579"/>
      <c r="AI115" s="579"/>
      <c r="AJ115" s="579"/>
      <c r="AK115" s="579"/>
      <c r="AL115" s="579"/>
      <c r="AM115" s="579"/>
      <c r="AN115" s="578" t="s">
        <v>307</v>
      </c>
      <c r="AO115" s="579"/>
      <c r="AP115" s="579"/>
      <c r="AQ115" s="579"/>
      <c r="AR115" s="579"/>
      <c r="AS115" s="578" t="s">
        <v>308</v>
      </c>
      <c r="AT115" s="579"/>
      <c r="AU115" s="579"/>
      <c r="AV115" s="499" t="s">
        <v>84</v>
      </c>
      <c r="AW115" s="580" t="s">
        <v>309</v>
      </c>
      <c r="AX115" s="579"/>
      <c r="AY115" s="579"/>
      <c r="AZ115" s="579"/>
      <c r="BA115" s="579"/>
      <c r="BB115" s="579"/>
      <c r="BC115" s="500">
        <v>188000000</v>
      </c>
      <c r="BD115" s="501">
        <v>0</v>
      </c>
      <c r="BE115" s="501">
        <v>0</v>
      </c>
      <c r="BF115" s="501">
        <v>0</v>
      </c>
      <c r="BG115" s="500">
        <v>0</v>
      </c>
      <c r="BH115" s="500">
        <v>0</v>
      </c>
      <c r="BI115" s="500">
        <v>0</v>
      </c>
      <c r="BJ115" s="500">
        <v>0</v>
      </c>
      <c r="BK115" s="500">
        <v>0</v>
      </c>
      <c r="BL115" s="501">
        <v>0</v>
      </c>
      <c r="BM115" s="500">
        <v>0</v>
      </c>
      <c r="BN115" s="501">
        <v>0</v>
      </c>
      <c r="BO115" s="500">
        <v>0</v>
      </c>
    </row>
    <row r="116" spans="1:67" s="497" customFormat="1">
      <c r="A116" s="497" t="str">
        <f t="shared" si="34"/>
        <v>A-2-0-4-14-0-10</v>
      </c>
      <c r="B116" s="498" t="str">
        <f t="shared" si="29"/>
        <v>A</v>
      </c>
      <c r="C116" s="498" t="str">
        <f t="shared" si="30"/>
        <v>2</v>
      </c>
      <c r="D116" s="498" t="str">
        <f t="shared" si="31"/>
        <v>0</v>
      </c>
      <c r="E116" s="498" t="str">
        <f t="shared" si="32"/>
        <v>4</v>
      </c>
      <c r="F116" s="498" t="str">
        <f t="shared" si="22"/>
        <v>14</v>
      </c>
      <c r="G116" s="498">
        <f t="shared" si="23"/>
        <v>0</v>
      </c>
      <c r="H116" s="498"/>
      <c r="I116" s="498"/>
      <c r="J116" s="498"/>
      <c r="K116" s="498"/>
      <c r="M116" s="511"/>
      <c r="N116" s="578" t="s">
        <v>33</v>
      </c>
      <c r="O116" s="579"/>
      <c r="P116" s="578" t="s">
        <v>316</v>
      </c>
      <c r="Q116" s="579"/>
      <c r="R116" s="578" t="s">
        <v>314</v>
      </c>
      <c r="S116" s="579"/>
      <c r="T116" s="578" t="s">
        <v>317</v>
      </c>
      <c r="U116" s="579"/>
      <c r="V116" s="578" t="s">
        <v>319</v>
      </c>
      <c r="W116" s="579"/>
      <c r="X116" s="579"/>
      <c r="Y116" s="578"/>
      <c r="Z116" s="579"/>
      <c r="AA116" s="579"/>
      <c r="AB116" s="578"/>
      <c r="AC116" s="579"/>
      <c r="AD116" s="578"/>
      <c r="AE116" s="579"/>
      <c r="AF116" s="581" t="s">
        <v>446</v>
      </c>
      <c r="AG116" s="579"/>
      <c r="AH116" s="579"/>
      <c r="AI116" s="579"/>
      <c r="AJ116" s="579"/>
      <c r="AK116" s="579"/>
      <c r="AL116" s="579"/>
      <c r="AM116" s="579"/>
      <c r="AN116" s="578" t="s">
        <v>307</v>
      </c>
      <c r="AO116" s="579"/>
      <c r="AP116" s="579"/>
      <c r="AQ116" s="579"/>
      <c r="AR116" s="579"/>
      <c r="AS116" s="578" t="s">
        <v>308</v>
      </c>
      <c r="AT116" s="579"/>
      <c r="AU116" s="579"/>
      <c r="AV116" s="499" t="s">
        <v>84</v>
      </c>
      <c r="AW116" s="580" t="s">
        <v>309</v>
      </c>
      <c r="AX116" s="579"/>
      <c r="AY116" s="579"/>
      <c r="AZ116" s="579"/>
      <c r="BA116" s="579"/>
      <c r="BB116" s="579"/>
      <c r="BC116" s="500">
        <v>2500000</v>
      </c>
      <c r="BD116" s="501">
        <v>28330</v>
      </c>
      <c r="BE116" s="501">
        <v>1668770</v>
      </c>
      <c r="BF116" s="501">
        <v>0</v>
      </c>
      <c r="BG116" s="500">
        <v>28330</v>
      </c>
      <c r="BH116" s="500">
        <v>0</v>
      </c>
      <c r="BI116" s="500">
        <v>28330</v>
      </c>
      <c r="BJ116" s="500">
        <v>0</v>
      </c>
      <c r="BK116" s="500">
        <v>28330</v>
      </c>
      <c r="BL116" s="501">
        <v>0</v>
      </c>
      <c r="BM116" s="500">
        <v>28330</v>
      </c>
      <c r="BN116" s="501">
        <v>0</v>
      </c>
      <c r="BO116" s="500">
        <v>0</v>
      </c>
    </row>
    <row r="117" spans="1:67" ht="14.45" customHeight="1">
      <c r="B117" s="491" t="str">
        <f t="shared" si="29"/>
        <v>A</v>
      </c>
      <c r="C117" s="491" t="str">
        <f t="shared" si="30"/>
        <v>2</v>
      </c>
      <c r="D117" s="491" t="str">
        <f t="shared" si="31"/>
        <v>0</v>
      </c>
      <c r="E117" s="491" t="str">
        <f t="shared" si="32"/>
        <v>4</v>
      </c>
      <c r="F117" s="491" t="str">
        <f t="shared" si="22"/>
        <v>21</v>
      </c>
      <c r="G117" s="491">
        <f t="shared" si="23"/>
        <v>0</v>
      </c>
      <c r="N117" s="582" t="s">
        <v>33</v>
      </c>
      <c r="O117" s="583"/>
      <c r="P117" s="582" t="s">
        <v>316</v>
      </c>
      <c r="Q117" s="583"/>
      <c r="R117" s="582" t="s">
        <v>314</v>
      </c>
      <c r="S117" s="583"/>
      <c r="T117" s="582" t="s">
        <v>317</v>
      </c>
      <c r="U117" s="583"/>
      <c r="V117" s="582" t="s">
        <v>335</v>
      </c>
      <c r="W117" s="583"/>
      <c r="X117" s="583"/>
      <c r="Y117" s="582"/>
      <c r="Z117" s="583"/>
      <c r="AA117" s="583"/>
      <c r="AB117" s="582"/>
      <c r="AC117" s="583"/>
      <c r="AD117" s="582"/>
      <c r="AE117" s="583"/>
      <c r="AF117" s="584" t="s">
        <v>340</v>
      </c>
      <c r="AG117" s="583"/>
      <c r="AH117" s="583"/>
      <c r="AI117" s="583"/>
      <c r="AJ117" s="583"/>
      <c r="AK117" s="583"/>
      <c r="AL117" s="583"/>
      <c r="AM117" s="583"/>
      <c r="AN117" s="582" t="s">
        <v>307</v>
      </c>
      <c r="AO117" s="583"/>
      <c r="AP117" s="583"/>
      <c r="AQ117" s="583"/>
      <c r="AR117" s="583"/>
      <c r="AS117" s="582" t="s">
        <v>308</v>
      </c>
      <c r="AT117" s="583"/>
      <c r="AU117" s="583"/>
      <c r="AV117" s="481" t="s">
        <v>84</v>
      </c>
      <c r="AW117" s="585" t="s">
        <v>309</v>
      </c>
      <c r="AX117" s="583"/>
      <c r="AY117" s="583"/>
      <c r="AZ117" s="583"/>
      <c r="BA117" s="583"/>
      <c r="BB117" s="583"/>
      <c r="BC117" s="482">
        <v>88570000</v>
      </c>
      <c r="BD117" s="482">
        <v>3570000</v>
      </c>
      <c r="BE117" s="482">
        <v>22250000</v>
      </c>
      <c r="BF117" s="483">
        <v>0</v>
      </c>
      <c r="BG117" s="482">
        <v>3570000</v>
      </c>
      <c r="BH117" s="483">
        <v>0</v>
      </c>
      <c r="BI117" s="482">
        <v>3570000</v>
      </c>
      <c r="BJ117" s="483">
        <v>0</v>
      </c>
      <c r="BK117" s="482">
        <v>3570000</v>
      </c>
      <c r="BL117" s="483">
        <v>0</v>
      </c>
      <c r="BM117" s="482">
        <v>3570000</v>
      </c>
      <c r="BN117" s="483">
        <v>0</v>
      </c>
      <c r="BO117" s="483">
        <v>0</v>
      </c>
    </row>
    <row r="118" spans="1:67" s="497" customFormat="1">
      <c r="A118" s="497" t="str">
        <f t="shared" ref="A118:A121" si="35">+B118&amp;"-"&amp;C118&amp;"-"&amp;D118&amp;"-"&amp;E118&amp;"-"&amp;F118&amp;"-"&amp;G118&amp;"-"&amp;AV118</f>
        <v>A-2-0-4-21-1-10</v>
      </c>
      <c r="B118" s="498" t="str">
        <f t="shared" si="29"/>
        <v>A</v>
      </c>
      <c r="C118" s="498" t="str">
        <f t="shared" si="30"/>
        <v>2</v>
      </c>
      <c r="D118" s="498" t="str">
        <f t="shared" si="31"/>
        <v>0</v>
      </c>
      <c r="E118" s="498" t="str">
        <f t="shared" si="32"/>
        <v>4</v>
      </c>
      <c r="F118" s="498" t="str">
        <f t="shared" si="22"/>
        <v>21</v>
      </c>
      <c r="G118" s="498" t="str">
        <f t="shared" si="23"/>
        <v>1</v>
      </c>
      <c r="H118" s="498"/>
      <c r="I118" s="498"/>
      <c r="J118" s="498"/>
      <c r="K118" s="498"/>
      <c r="M118" s="511"/>
      <c r="N118" s="578" t="s">
        <v>33</v>
      </c>
      <c r="O118" s="579"/>
      <c r="P118" s="578" t="s">
        <v>316</v>
      </c>
      <c r="Q118" s="579"/>
      <c r="R118" s="578" t="s">
        <v>314</v>
      </c>
      <c r="S118" s="579"/>
      <c r="T118" s="578" t="s">
        <v>317</v>
      </c>
      <c r="U118" s="579"/>
      <c r="V118" s="578" t="s">
        <v>335</v>
      </c>
      <c r="W118" s="579"/>
      <c r="X118" s="579"/>
      <c r="Y118" s="578" t="s">
        <v>313</v>
      </c>
      <c r="Z118" s="579"/>
      <c r="AA118" s="579"/>
      <c r="AB118" s="578"/>
      <c r="AC118" s="579"/>
      <c r="AD118" s="578"/>
      <c r="AE118" s="579"/>
      <c r="AF118" s="581" t="s">
        <v>104</v>
      </c>
      <c r="AG118" s="579"/>
      <c r="AH118" s="579"/>
      <c r="AI118" s="579"/>
      <c r="AJ118" s="579"/>
      <c r="AK118" s="579"/>
      <c r="AL118" s="579"/>
      <c r="AM118" s="579"/>
      <c r="AN118" s="578" t="s">
        <v>307</v>
      </c>
      <c r="AO118" s="579"/>
      <c r="AP118" s="579"/>
      <c r="AQ118" s="579"/>
      <c r="AR118" s="579"/>
      <c r="AS118" s="578" t="s">
        <v>308</v>
      </c>
      <c r="AT118" s="579"/>
      <c r="AU118" s="579"/>
      <c r="AV118" s="499" t="s">
        <v>84</v>
      </c>
      <c r="AW118" s="580" t="s">
        <v>309</v>
      </c>
      <c r="AX118" s="579"/>
      <c r="AY118" s="579"/>
      <c r="AZ118" s="579"/>
      <c r="BA118" s="579"/>
      <c r="BB118" s="579"/>
      <c r="BC118" s="500">
        <v>13500000</v>
      </c>
      <c r="BD118" s="501">
        <v>0</v>
      </c>
      <c r="BE118" s="501">
        <v>13250000</v>
      </c>
      <c r="BF118" s="501">
        <v>0</v>
      </c>
      <c r="BG118" s="500">
        <v>0</v>
      </c>
      <c r="BH118" s="500">
        <v>0</v>
      </c>
      <c r="BI118" s="500">
        <v>0</v>
      </c>
      <c r="BJ118" s="500">
        <v>0</v>
      </c>
      <c r="BK118" s="500">
        <v>0</v>
      </c>
      <c r="BL118" s="501">
        <v>0</v>
      </c>
      <c r="BM118" s="500">
        <v>0</v>
      </c>
      <c r="BN118" s="501">
        <v>0</v>
      </c>
      <c r="BO118" s="500">
        <v>0</v>
      </c>
    </row>
    <row r="119" spans="1:67" s="497" customFormat="1">
      <c r="A119" s="497" t="str">
        <f t="shared" si="35"/>
        <v>A-2-0-4-21-4-10</v>
      </c>
      <c r="B119" s="498" t="str">
        <f t="shared" si="29"/>
        <v>A</v>
      </c>
      <c r="C119" s="498" t="str">
        <f t="shared" si="30"/>
        <v>2</v>
      </c>
      <c r="D119" s="498" t="str">
        <f t="shared" si="31"/>
        <v>0</v>
      </c>
      <c r="E119" s="498" t="str">
        <f t="shared" si="32"/>
        <v>4</v>
      </c>
      <c r="F119" s="498" t="str">
        <f t="shared" si="22"/>
        <v>21</v>
      </c>
      <c r="G119" s="498" t="str">
        <f t="shared" si="23"/>
        <v>4</v>
      </c>
      <c r="H119" s="498"/>
      <c r="I119" s="498"/>
      <c r="J119" s="498"/>
      <c r="K119" s="498"/>
      <c r="M119" s="511"/>
      <c r="N119" s="578" t="s">
        <v>33</v>
      </c>
      <c r="O119" s="579"/>
      <c r="P119" s="578" t="s">
        <v>316</v>
      </c>
      <c r="Q119" s="579"/>
      <c r="R119" s="578" t="s">
        <v>314</v>
      </c>
      <c r="S119" s="579"/>
      <c r="T119" s="578" t="s">
        <v>317</v>
      </c>
      <c r="U119" s="579"/>
      <c r="V119" s="578" t="s">
        <v>335</v>
      </c>
      <c r="W119" s="579"/>
      <c r="X119" s="579"/>
      <c r="Y119" s="578" t="s">
        <v>317</v>
      </c>
      <c r="Z119" s="579"/>
      <c r="AA119" s="579"/>
      <c r="AB119" s="578"/>
      <c r="AC119" s="579"/>
      <c r="AD119" s="578"/>
      <c r="AE119" s="579"/>
      <c r="AF119" s="581" t="s">
        <v>105</v>
      </c>
      <c r="AG119" s="579"/>
      <c r="AH119" s="579"/>
      <c r="AI119" s="579"/>
      <c r="AJ119" s="579"/>
      <c r="AK119" s="579"/>
      <c r="AL119" s="579"/>
      <c r="AM119" s="579"/>
      <c r="AN119" s="578" t="s">
        <v>307</v>
      </c>
      <c r="AO119" s="579"/>
      <c r="AP119" s="579"/>
      <c r="AQ119" s="579"/>
      <c r="AR119" s="579"/>
      <c r="AS119" s="578" t="s">
        <v>308</v>
      </c>
      <c r="AT119" s="579"/>
      <c r="AU119" s="579"/>
      <c r="AV119" s="499" t="s">
        <v>84</v>
      </c>
      <c r="AW119" s="580" t="s">
        <v>309</v>
      </c>
      <c r="AX119" s="579"/>
      <c r="AY119" s="579"/>
      <c r="AZ119" s="579"/>
      <c r="BA119" s="579"/>
      <c r="BB119" s="579"/>
      <c r="BC119" s="500">
        <v>4000000</v>
      </c>
      <c r="BD119" s="501">
        <v>0</v>
      </c>
      <c r="BE119" s="501">
        <v>4000000</v>
      </c>
      <c r="BF119" s="501">
        <v>0</v>
      </c>
      <c r="BG119" s="500">
        <v>0</v>
      </c>
      <c r="BH119" s="500">
        <v>0</v>
      </c>
      <c r="BI119" s="500">
        <v>0</v>
      </c>
      <c r="BJ119" s="500">
        <v>0</v>
      </c>
      <c r="BK119" s="500">
        <v>0</v>
      </c>
      <c r="BL119" s="501">
        <v>0</v>
      </c>
      <c r="BM119" s="500">
        <v>0</v>
      </c>
      <c r="BN119" s="501">
        <v>0</v>
      </c>
      <c r="BO119" s="500">
        <v>0</v>
      </c>
    </row>
    <row r="120" spans="1:67" s="497" customFormat="1">
      <c r="A120" s="497" t="str">
        <f t="shared" si="35"/>
        <v>A-2-0-4-21-5-10</v>
      </c>
      <c r="B120" s="498" t="str">
        <f t="shared" si="29"/>
        <v>A</v>
      </c>
      <c r="C120" s="498" t="str">
        <f t="shared" si="30"/>
        <v>2</v>
      </c>
      <c r="D120" s="498" t="str">
        <f t="shared" si="31"/>
        <v>0</v>
      </c>
      <c r="E120" s="498" t="str">
        <f t="shared" si="32"/>
        <v>4</v>
      </c>
      <c r="F120" s="498" t="str">
        <f t="shared" si="22"/>
        <v>21</v>
      </c>
      <c r="G120" s="498" t="str">
        <f t="shared" si="23"/>
        <v>5</v>
      </c>
      <c r="H120" s="498"/>
      <c r="I120" s="498"/>
      <c r="J120" s="498"/>
      <c r="K120" s="498"/>
      <c r="M120" s="511"/>
      <c r="N120" s="578" t="s">
        <v>33</v>
      </c>
      <c r="O120" s="579"/>
      <c r="P120" s="578" t="s">
        <v>316</v>
      </c>
      <c r="Q120" s="579"/>
      <c r="R120" s="578" t="s">
        <v>314</v>
      </c>
      <c r="S120" s="579"/>
      <c r="T120" s="578" t="s">
        <v>317</v>
      </c>
      <c r="U120" s="579"/>
      <c r="V120" s="578" t="s">
        <v>335</v>
      </c>
      <c r="W120" s="579"/>
      <c r="X120" s="579"/>
      <c r="Y120" s="578" t="s">
        <v>318</v>
      </c>
      <c r="Z120" s="579"/>
      <c r="AA120" s="579"/>
      <c r="AB120" s="578"/>
      <c r="AC120" s="579"/>
      <c r="AD120" s="578"/>
      <c r="AE120" s="579"/>
      <c r="AF120" s="581" t="s">
        <v>106</v>
      </c>
      <c r="AG120" s="579"/>
      <c r="AH120" s="579"/>
      <c r="AI120" s="579"/>
      <c r="AJ120" s="579"/>
      <c r="AK120" s="579"/>
      <c r="AL120" s="579"/>
      <c r="AM120" s="579"/>
      <c r="AN120" s="578" t="s">
        <v>307</v>
      </c>
      <c r="AO120" s="579"/>
      <c r="AP120" s="579"/>
      <c r="AQ120" s="579"/>
      <c r="AR120" s="579"/>
      <c r="AS120" s="578" t="s">
        <v>308</v>
      </c>
      <c r="AT120" s="579"/>
      <c r="AU120" s="579"/>
      <c r="AV120" s="499" t="s">
        <v>84</v>
      </c>
      <c r="AW120" s="580" t="s">
        <v>309</v>
      </c>
      <c r="AX120" s="579"/>
      <c r="AY120" s="579"/>
      <c r="AZ120" s="579"/>
      <c r="BA120" s="579"/>
      <c r="BB120" s="579"/>
      <c r="BC120" s="500">
        <v>66070000</v>
      </c>
      <c r="BD120" s="501">
        <v>3570000</v>
      </c>
      <c r="BE120" s="501">
        <v>0</v>
      </c>
      <c r="BF120" s="501">
        <v>0</v>
      </c>
      <c r="BG120" s="500">
        <v>3570000</v>
      </c>
      <c r="BH120" s="500">
        <v>0</v>
      </c>
      <c r="BI120" s="500">
        <v>3570000</v>
      </c>
      <c r="BJ120" s="500">
        <v>0</v>
      </c>
      <c r="BK120" s="500">
        <v>3570000</v>
      </c>
      <c r="BL120" s="501">
        <v>0</v>
      </c>
      <c r="BM120" s="500">
        <v>3570000</v>
      </c>
      <c r="BN120" s="501">
        <v>0</v>
      </c>
      <c r="BO120" s="500">
        <v>0</v>
      </c>
    </row>
    <row r="121" spans="1:67" s="497" customFormat="1">
      <c r="A121" s="497" t="str">
        <f t="shared" si="35"/>
        <v>A-2-0-4-21-8-10</v>
      </c>
      <c r="B121" s="498" t="str">
        <f t="shared" si="29"/>
        <v>A</v>
      </c>
      <c r="C121" s="498" t="str">
        <f t="shared" si="30"/>
        <v>2</v>
      </c>
      <c r="D121" s="498" t="str">
        <f t="shared" si="31"/>
        <v>0</v>
      </c>
      <c r="E121" s="498" t="str">
        <f t="shared" si="32"/>
        <v>4</v>
      </c>
      <c r="F121" s="498" t="str">
        <f t="shared" si="22"/>
        <v>21</v>
      </c>
      <c r="G121" s="498" t="str">
        <f t="shared" si="23"/>
        <v>8</v>
      </c>
      <c r="H121" s="498"/>
      <c r="I121" s="498"/>
      <c r="J121" s="498"/>
      <c r="K121" s="498"/>
      <c r="M121" s="511"/>
      <c r="N121" s="578" t="s">
        <v>33</v>
      </c>
      <c r="O121" s="579"/>
      <c r="P121" s="578" t="s">
        <v>316</v>
      </c>
      <c r="Q121" s="579"/>
      <c r="R121" s="578" t="s">
        <v>314</v>
      </c>
      <c r="S121" s="579"/>
      <c r="T121" s="578" t="s">
        <v>317</v>
      </c>
      <c r="U121" s="579"/>
      <c r="V121" s="578" t="s">
        <v>335</v>
      </c>
      <c r="W121" s="579"/>
      <c r="X121" s="579"/>
      <c r="Y121" s="578" t="s">
        <v>328</v>
      </c>
      <c r="Z121" s="579"/>
      <c r="AA121" s="579"/>
      <c r="AB121" s="578"/>
      <c r="AC121" s="579"/>
      <c r="AD121" s="578"/>
      <c r="AE121" s="579"/>
      <c r="AF121" s="581" t="s">
        <v>107</v>
      </c>
      <c r="AG121" s="579"/>
      <c r="AH121" s="579"/>
      <c r="AI121" s="579"/>
      <c r="AJ121" s="579"/>
      <c r="AK121" s="579"/>
      <c r="AL121" s="579"/>
      <c r="AM121" s="579"/>
      <c r="AN121" s="578" t="s">
        <v>307</v>
      </c>
      <c r="AO121" s="579"/>
      <c r="AP121" s="579"/>
      <c r="AQ121" s="579"/>
      <c r="AR121" s="579"/>
      <c r="AS121" s="578" t="s">
        <v>308</v>
      </c>
      <c r="AT121" s="579"/>
      <c r="AU121" s="579"/>
      <c r="AV121" s="499" t="s">
        <v>84</v>
      </c>
      <c r="AW121" s="580" t="s">
        <v>309</v>
      </c>
      <c r="AX121" s="579"/>
      <c r="AY121" s="579"/>
      <c r="AZ121" s="579"/>
      <c r="BA121" s="579"/>
      <c r="BB121" s="579"/>
      <c r="BC121" s="500">
        <v>5000000</v>
      </c>
      <c r="BD121" s="501">
        <v>0</v>
      </c>
      <c r="BE121" s="501">
        <v>5000000</v>
      </c>
      <c r="BF121" s="501">
        <v>0</v>
      </c>
      <c r="BG121" s="500">
        <v>0</v>
      </c>
      <c r="BH121" s="500">
        <v>0</v>
      </c>
      <c r="BI121" s="500">
        <v>0</v>
      </c>
      <c r="BJ121" s="500">
        <v>0</v>
      </c>
      <c r="BK121" s="500">
        <v>0</v>
      </c>
      <c r="BL121" s="501">
        <v>0</v>
      </c>
      <c r="BM121" s="500">
        <v>0</v>
      </c>
      <c r="BN121" s="501">
        <v>0</v>
      </c>
      <c r="BO121" s="500">
        <v>0</v>
      </c>
    </row>
    <row r="122" spans="1:67">
      <c r="B122" s="491" t="str">
        <f t="shared" si="29"/>
        <v>A</v>
      </c>
      <c r="C122" s="491" t="str">
        <f t="shared" si="30"/>
        <v>2</v>
      </c>
      <c r="D122" s="491" t="str">
        <f t="shared" si="31"/>
        <v>0</v>
      </c>
      <c r="E122" s="491" t="str">
        <f t="shared" si="32"/>
        <v>4</v>
      </c>
      <c r="F122" s="491" t="str">
        <f t="shared" si="22"/>
        <v>40</v>
      </c>
      <c r="G122" s="491">
        <f t="shared" si="23"/>
        <v>0</v>
      </c>
      <c r="N122" s="582" t="s">
        <v>33</v>
      </c>
      <c r="O122" s="583"/>
      <c r="P122" s="582" t="s">
        <v>316</v>
      </c>
      <c r="Q122" s="583"/>
      <c r="R122" s="582" t="s">
        <v>314</v>
      </c>
      <c r="S122" s="583"/>
      <c r="T122" s="582" t="s">
        <v>317</v>
      </c>
      <c r="U122" s="583"/>
      <c r="V122" s="582" t="s">
        <v>341</v>
      </c>
      <c r="W122" s="583"/>
      <c r="X122" s="583"/>
      <c r="Y122" s="582"/>
      <c r="Z122" s="583"/>
      <c r="AA122" s="583"/>
      <c r="AB122" s="582"/>
      <c r="AC122" s="583"/>
      <c r="AD122" s="582"/>
      <c r="AE122" s="583"/>
      <c r="AF122" s="584" t="s">
        <v>342</v>
      </c>
      <c r="AG122" s="583"/>
      <c r="AH122" s="583"/>
      <c r="AI122" s="583"/>
      <c r="AJ122" s="583"/>
      <c r="AK122" s="583"/>
      <c r="AL122" s="583"/>
      <c r="AM122" s="583"/>
      <c r="AN122" s="582" t="s">
        <v>307</v>
      </c>
      <c r="AO122" s="583"/>
      <c r="AP122" s="583"/>
      <c r="AQ122" s="583"/>
      <c r="AR122" s="583"/>
      <c r="AS122" s="582" t="s">
        <v>308</v>
      </c>
      <c r="AT122" s="583"/>
      <c r="AU122" s="583"/>
      <c r="AV122" s="481" t="s">
        <v>84</v>
      </c>
      <c r="AW122" s="585" t="s">
        <v>309</v>
      </c>
      <c r="AX122" s="583"/>
      <c r="AY122" s="583"/>
      <c r="AZ122" s="583"/>
      <c r="BA122" s="583"/>
      <c r="BB122" s="583"/>
      <c r="BC122" s="482">
        <v>21880000</v>
      </c>
      <c r="BD122" s="483">
        <v>0</v>
      </c>
      <c r="BE122" s="482">
        <v>21487200</v>
      </c>
      <c r="BF122" s="483">
        <v>0</v>
      </c>
      <c r="BG122" s="483">
        <v>0</v>
      </c>
      <c r="BH122" s="483">
        <v>0</v>
      </c>
      <c r="BI122" s="483">
        <v>0</v>
      </c>
      <c r="BJ122" s="483">
        <v>0</v>
      </c>
      <c r="BK122" s="483">
        <v>0</v>
      </c>
      <c r="BL122" s="483">
        <v>0</v>
      </c>
      <c r="BM122" s="483">
        <v>0</v>
      </c>
      <c r="BN122" s="483">
        <v>0</v>
      </c>
      <c r="BO122" s="483">
        <v>0</v>
      </c>
    </row>
    <row r="123" spans="1:67" s="497" customFormat="1">
      <c r="A123" s="497" t="str">
        <f t="shared" ref="A123" si="36">+B123&amp;"-"&amp;C123&amp;"-"&amp;D123&amp;"-"&amp;E123&amp;"-"&amp;F123&amp;"-"&amp;G123&amp;"-"&amp;AV123</f>
        <v>A-2-0-4-40-15-10</v>
      </c>
      <c r="B123" s="498" t="str">
        <f t="shared" si="29"/>
        <v>A</v>
      </c>
      <c r="C123" s="498" t="str">
        <f t="shared" si="30"/>
        <v>2</v>
      </c>
      <c r="D123" s="498" t="str">
        <f t="shared" si="31"/>
        <v>0</v>
      </c>
      <c r="E123" s="498" t="str">
        <f t="shared" si="32"/>
        <v>4</v>
      </c>
      <c r="F123" s="498" t="str">
        <f t="shared" si="22"/>
        <v>40</v>
      </c>
      <c r="G123" s="498" t="str">
        <f t="shared" si="23"/>
        <v>15</v>
      </c>
      <c r="H123" s="498"/>
      <c r="I123" s="498"/>
      <c r="J123" s="498"/>
      <c r="K123" s="498"/>
      <c r="M123" s="511"/>
      <c r="N123" s="578" t="s">
        <v>33</v>
      </c>
      <c r="O123" s="579"/>
      <c r="P123" s="578" t="s">
        <v>316</v>
      </c>
      <c r="Q123" s="579"/>
      <c r="R123" s="578" t="s">
        <v>314</v>
      </c>
      <c r="S123" s="579"/>
      <c r="T123" s="578" t="s">
        <v>317</v>
      </c>
      <c r="U123" s="579"/>
      <c r="V123" s="578" t="s">
        <v>341</v>
      </c>
      <c r="W123" s="579"/>
      <c r="X123" s="579"/>
      <c r="Y123" s="578" t="s">
        <v>320</v>
      </c>
      <c r="Z123" s="579"/>
      <c r="AA123" s="579"/>
      <c r="AB123" s="578"/>
      <c r="AC123" s="579"/>
      <c r="AD123" s="578"/>
      <c r="AE123" s="579"/>
      <c r="AF123" s="581" t="s">
        <v>206</v>
      </c>
      <c r="AG123" s="579"/>
      <c r="AH123" s="579"/>
      <c r="AI123" s="579"/>
      <c r="AJ123" s="579"/>
      <c r="AK123" s="579"/>
      <c r="AL123" s="579"/>
      <c r="AM123" s="579"/>
      <c r="AN123" s="578" t="s">
        <v>307</v>
      </c>
      <c r="AO123" s="579"/>
      <c r="AP123" s="579"/>
      <c r="AQ123" s="579"/>
      <c r="AR123" s="579"/>
      <c r="AS123" s="578" t="s">
        <v>308</v>
      </c>
      <c r="AT123" s="579"/>
      <c r="AU123" s="579"/>
      <c r="AV123" s="499" t="s">
        <v>84</v>
      </c>
      <c r="AW123" s="580" t="s">
        <v>309</v>
      </c>
      <c r="AX123" s="579"/>
      <c r="AY123" s="579"/>
      <c r="AZ123" s="579"/>
      <c r="BA123" s="579"/>
      <c r="BB123" s="579"/>
      <c r="BC123" s="500">
        <v>21880000</v>
      </c>
      <c r="BD123" s="501">
        <v>0</v>
      </c>
      <c r="BE123" s="501">
        <v>21487200</v>
      </c>
      <c r="BF123" s="501">
        <v>0</v>
      </c>
      <c r="BG123" s="500">
        <v>0</v>
      </c>
      <c r="BH123" s="500">
        <v>0</v>
      </c>
      <c r="BI123" s="500">
        <v>0</v>
      </c>
      <c r="BJ123" s="500">
        <v>0</v>
      </c>
      <c r="BK123" s="500">
        <v>0</v>
      </c>
      <c r="BL123" s="501">
        <v>0</v>
      </c>
      <c r="BM123" s="500">
        <v>0</v>
      </c>
      <c r="BN123" s="501">
        <v>0</v>
      </c>
      <c r="BO123" s="500">
        <v>0</v>
      </c>
    </row>
    <row r="124" spans="1:67">
      <c r="B124" s="491" t="str">
        <f t="shared" si="29"/>
        <v>A</v>
      </c>
      <c r="C124" s="491" t="str">
        <f t="shared" si="30"/>
        <v>2</v>
      </c>
      <c r="D124" s="491" t="str">
        <f t="shared" si="31"/>
        <v>0</v>
      </c>
      <c r="E124" s="491" t="str">
        <f t="shared" si="32"/>
        <v>4</v>
      </c>
      <c r="F124" s="491" t="str">
        <f t="shared" si="22"/>
        <v>41</v>
      </c>
      <c r="G124" s="491">
        <f t="shared" si="23"/>
        <v>0</v>
      </c>
      <c r="N124" s="582" t="s">
        <v>33</v>
      </c>
      <c r="O124" s="583"/>
      <c r="P124" s="582" t="s">
        <v>316</v>
      </c>
      <c r="Q124" s="583"/>
      <c r="R124" s="582" t="s">
        <v>314</v>
      </c>
      <c r="S124" s="583"/>
      <c r="T124" s="582" t="s">
        <v>317</v>
      </c>
      <c r="U124" s="583"/>
      <c r="V124" s="582" t="s">
        <v>343</v>
      </c>
      <c r="W124" s="583"/>
      <c r="X124" s="583"/>
      <c r="Y124" s="582"/>
      <c r="Z124" s="583"/>
      <c r="AA124" s="583"/>
      <c r="AB124" s="582"/>
      <c r="AC124" s="583"/>
      <c r="AD124" s="582"/>
      <c r="AE124" s="583"/>
      <c r="AF124" s="584" t="s">
        <v>108</v>
      </c>
      <c r="AG124" s="583"/>
      <c r="AH124" s="583"/>
      <c r="AI124" s="583"/>
      <c r="AJ124" s="583"/>
      <c r="AK124" s="583"/>
      <c r="AL124" s="583"/>
      <c r="AM124" s="583"/>
      <c r="AN124" s="582" t="s">
        <v>307</v>
      </c>
      <c r="AO124" s="583"/>
      <c r="AP124" s="583"/>
      <c r="AQ124" s="583"/>
      <c r="AR124" s="583"/>
      <c r="AS124" s="582" t="s">
        <v>308</v>
      </c>
      <c r="AT124" s="583"/>
      <c r="AU124" s="583"/>
      <c r="AV124" s="481" t="s">
        <v>84</v>
      </c>
      <c r="AW124" s="585" t="s">
        <v>309</v>
      </c>
      <c r="AX124" s="583"/>
      <c r="AY124" s="583"/>
      <c r="AZ124" s="583"/>
      <c r="BA124" s="583"/>
      <c r="BB124" s="583"/>
      <c r="BC124" s="482">
        <v>32000000</v>
      </c>
      <c r="BD124" s="483">
        <v>0</v>
      </c>
      <c r="BE124" s="482">
        <v>13384538</v>
      </c>
      <c r="BF124" s="483">
        <v>0</v>
      </c>
      <c r="BG124" s="483">
        <v>0</v>
      </c>
      <c r="BH124" s="483">
        <v>0</v>
      </c>
      <c r="BI124" s="483">
        <v>0</v>
      </c>
      <c r="BJ124" s="483">
        <v>0</v>
      </c>
      <c r="BK124" s="483">
        <v>0</v>
      </c>
      <c r="BL124" s="483">
        <v>0</v>
      </c>
      <c r="BM124" s="483">
        <v>0</v>
      </c>
      <c r="BN124" s="483">
        <v>0</v>
      </c>
      <c r="BO124" s="483">
        <v>0</v>
      </c>
    </row>
    <row r="125" spans="1:67" s="497" customFormat="1">
      <c r="A125" s="497" t="str">
        <f t="shared" ref="A125:A127" si="37">+B125&amp;"-"&amp;C125&amp;"-"&amp;D125&amp;"-"&amp;E125&amp;"-"&amp;F125&amp;"-"&amp;G125&amp;"-"&amp;AV125</f>
        <v>A-2-0-4-41-2-10</v>
      </c>
      <c r="B125" s="498" t="str">
        <f t="shared" si="29"/>
        <v>A</v>
      </c>
      <c r="C125" s="498" t="str">
        <f t="shared" si="30"/>
        <v>2</v>
      </c>
      <c r="D125" s="498" t="str">
        <f t="shared" si="31"/>
        <v>0</v>
      </c>
      <c r="E125" s="498" t="str">
        <f t="shared" si="32"/>
        <v>4</v>
      </c>
      <c r="F125" s="498" t="str">
        <f t="shared" si="22"/>
        <v>41</v>
      </c>
      <c r="G125" s="498" t="str">
        <f t="shared" si="23"/>
        <v>2</v>
      </c>
      <c r="H125" s="498"/>
      <c r="I125" s="498"/>
      <c r="J125" s="498"/>
      <c r="K125" s="498"/>
      <c r="M125" s="511"/>
      <c r="N125" s="578" t="s">
        <v>33</v>
      </c>
      <c r="O125" s="579"/>
      <c r="P125" s="578" t="s">
        <v>316</v>
      </c>
      <c r="Q125" s="579"/>
      <c r="R125" s="578" t="s">
        <v>314</v>
      </c>
      <c r="S125" s="579"/>
      <c r="T125" s="578" t="s">
        <v>317</v>
      </c>
      <c r="U125" s="579"/>
      <c r="V125" s="578" t="s">
        <v>343</v>
      </c>
      <c r="W125" s="579"/>
      <c r="X125" s="579"/>
      <c r="Y125" s="578" t="s">
        <v>316</v>
      </c>
      <c r="Z125" s="579"/>
      <c r="AA125" s="579"/>
      <c r="AB125" s="578"/>
      <c r="AC125" s="579"/>
      <c r="AD125" s="578"/>
      <c r="AE125" s="579"/>
      <c r="AF125" s="581" t="s">
        <v>109</v>
      </c>
      <c r="AG125" s="579"/>
      <c r="AH125" s="579"/>
      <c r="AI125" s="579"/>
      <c r="AJ125" s="579"/>
      <c r="AK125" s="579"/>
      <c r="AL125" s="579"/>
      <c r="AM125" s="579"/>
      <c r="AN125" s="578" t="s">
        <v>307</v>
      </c>
      <c r="AO125" s="579"/>
      <c r="AP125" s="579"/>
      <c r="AQ125" s="579"/>
      <c r="AR125" s="579"/>
      <c r="AS125" s="578" t="s">
        <v>308</v>
      </c>
      <c r="AT125" s="579"/>
      <c r="AU125" s="579"/>
      <c r="AV125" s="499" t="s">
        <v>84</v>
      </c>
      <c r="AW125" s="580" t="s">
        <v>309</v>
      </c>
      <c r="AX125" s="579"/>
      <c r="AY125" s="579"/>
      <c r="AZ125" s="579"/>
      <c r="BA125" s="579"/>
      <c r="BB125" s="579"/>
      <c r="BC125" s="500">
        <v>12000000</v>
      </c>
      <c r="BD125" s="501">
        <v>0</v>
      </c>
      <c r="BE125" s="501">
        <v>12000000</v>
      </c>
      <c r="BF125" s="501">
        <v>0</v>
      </c>
      <c r="BG125" s="500">
        <v>0</v>
      </c>
      <c r="BH125" s="500">
        <v>0</v>
      </c>
      <c r="BI125" s="500">
        <v>0</v>
      </c>
      <c r="BJ125" s="500">
        <v>0</v>
      </c>
      <c r="BK125" s="500">
        <v>0</v>
      </c>
      <c r="BL125" s="501">
        <v>0</v>
      </c>
      <c r="BM125" s="500">
        <v>0</v>
      </c>
      <c r="BN125" s="501">
        <v>0</v>
      </c>
      <c r="BO125" s="500">
        <v>0</v>
      </c>
    </row>
    <row r="126" spans="1:67" s="497" customFormat="1">
      <c r="A126" s="497" t="str">
        <f t="shared" si="37"/>
        <v>A-2-0-4-41-5-10</v>
      </c>
      <c r="B126" s="498" t="str">
        <f t="shared" si="29"/>
        <v>A</v>
      </c>
      <c r="C126" s="498" t="str">
        <f t="shared" si="30"/>
        <v>2</v>
      </c>
      <c r="D126" s="498" t="str">
        <f t="shared" si="31"/>
        <v>0</v>
      </c>
      <c r="E126" s="498" t="str">
        <f t="shared" si="32"/>
        <v>4</v>
      </c>
      <c r="F126" s="498" t="str">
        <f t="shared" si="22"/>
        <v>41</v>
      </c>
      <c r="G126" s="498" t="str">
        <f t="shared" si="23"/>
        <v>5</v>
      </c>
      <c r="H126" s="498"/>
      <c r="I126" s="498"/>
      <c r="J126" s="498"/>
      <c r="K126" s="498"/>
      <c r="M126" s="511"/>
      <c r="N126" s="578" t="s">
        <v>33</v>
      </c>
      <c r="O126" s="579"/>
      <c r="P126" s="578" t="s">
        <v>316</v>
      </c>
      <c r="Q126" s="579"/>
      <c r="R126" s="578" t="s">
        <v>314</v>
      </c>
      <c r="S126" s="579"/>
      <c r="T126" s="578" t="s">
        <v>317</v>
      </c>
      <c r="U126" s="579"/>
      <c r="V126" s="578" t="s">
        <v>343</v>
      </c>
      <c r="W126" s="579"/>
      <c r="X126" s="579"/>
      <c r="Y126" s="578" t="s">
        <v>318</v>
      </c>
      <c r="Z126" s="579"/>
      <c r="AA126" s="579"/>
      <c r="AB126" s="578"/>
      <c r="AC126" s="579"/>
      <c r="AD126" s="578"/>
      <c r="AE126" s="579"/>
      <c r="AF126" s="581" t="s">
        <v>110</v>
      </c>
      <c r="AG126" s="579"/>
      <c r="AH126" s="579"/>
      <c r="AI126" s="579"/>
      <c r="AJ126" s="579"/>
      <c r="AK126" s="579"/>
      <c r="AL126" s="579"/>
      <c r="AM126" s="579"/>
      <c r="AN126" s="578" t="s">
        <v>307</v>
      </c>
      <c r="AO126" s="579"/>
      <c r="AP126" s="579"/>
      <c r="AQ126" s="579"/>
      <c r="AR126" s="579"/>
      <c r="AS126" s="578" t="s">
        <v>308</v>
      </c>
      <c r="AT126" s="579"/>
      <c r="AU126" s="579"/>
      <c r="AV126" s="499" t="s">
        <v>84</v>
      </c>
      <c r="AW126" s="580" t="s">
        <v>309</v>
      </c>
      <c r="AX126" s="579"/>
      <c r="AY126" s="579"/>
      <c r="AZ126" s="579"/>
      <c r="BA126" s="579"/>
      <c r="BB126" s="579"/>
      <c r="BC126" s="500">
        <v>5000000</v>
      </c>
      <c r="BD126" s="501">
        <v>0</v>
      </c>
      <c r="BE126" s="501">
        <v>1384538</v>
      </c>
      <c r="BF126" s="501">
        <v>0</v>
      </c>
      <c r="BG126" s="500">
        <v>0</v>
      </c>
      <c r="BH126" s="500">
        <v>0</v>
      </c>
      <c r="BI126" s="500">
        <v>0</v>
      </c>
      <c r="BJ126" s="500">
        <v>0</v>
      </c>
      <c r="BK126" s="500">
        <v>0</v>
      </c>
      <c r="BL126" s="501">
        <v>0</v>
      </c>
      <c r="BM126" s="500">
        <v>0</v>
      </c>
      <c r="BN126" s="501">
        <v>0</v>
      </c>
      <c r="BO126" s="500">
        <v>0</v>
      </c>
    </row>
    <row r="127" spans="1:67" s="497" customFormat="1">
      <c r="A127" s="497" t="str">
        <f t="shared" si="37"/>
        <v>A-2-0-4-41-13-10</v>
      </c>
      <c r="B127" s="498" t="str">
        <f t="shared" si="29"/>
        <v>A</v>
      </c>
      <c r="C127" s="498" t="str">
        <f t="shared" si="30"/>
        <v>2</v>
      </c>
      <c r="D127" s="498" t="str">
        <f t="shared" si="31"/>
        <v>0</v>
      </c>
      <c r="E127" s="498" t="str">
        <f t="shared" si="32"/>
        <v>4</v>
      </c>
      <c r="F127" s="498" t="str">
        <f t="shared" si="22"/>
        <v>41</v>
      </c>
      <c r="G127" s="498" t="str">
        <f t="shared" si="23"/>
        <v>13</v>
      </c>
      <c r="H127" s="498"/>
      <c r="I127" s="498"/>
      <c r="J127" s="498"/>
      <c r="K127" s="498"/>
      <c r="M127" s="511"/>
      <c r="N127" s="578" t="s">
        <v>33</v>
      </c>
      <c r="O127" s="579"/>
      <c r="P127" s="578" t="s">
        <v>316</v>
      </c>
      <c r="Q127" s="579"/>
      <c r="R127" s="578" t="s">
        <v>314</v>
      </c>
      <c r="S127" s="579"/>
      <c r="T127" s="578" t="s">
        <v>317</v>
      </c>
      <c r="U127" s="579"/>
      <c r="V127" s="578" t="s">
        <v>343</v>
      </c>
      <c r="W127" s="579"/>
      <c r="X127" s="579"/>
      <c r="Y127" s="578" t="s">
        <v>337</v>
      </c>
      <c r="Z127" s="579"/>
      <c r="AA127" s="579"/>
      <c r="AB127" s="578"/>
      <c r="AC127" s="579"/>
      <c r="AD127" s="578"/>
      <c r="AE127" s="579"/>
      <c r="AF127" s="581" t="s">
        <v>108</v>
      </c>
      <c r="AG127" s="579"/>
      <c r="AH127" s="579"/>
      <c r="AI127" s="579"/>
      <c r="AJ127" s="579"/>
      <c r="AK127" s="579"/>
      <c r="AL127" s="579"/>
      <c r="AM127" s="579"/>
      <c r="AN127" s="578" t="s">
        <v>307</v>
      </c>
      <c r="AO127" s="579"/>
      <c r="AP127" s="579"/>
      <c r="AQ127" s="579"/>
      <c r="AR127" s="579"/>
      <c r="AS127" s="578" t="s">
        <v>308</v>
      </c>
      <c r="AT127" s="579"/>
      <c r="AU127" s="579"/>
      <c r="AV127" s="499" t="s">
        <v>84</v>
      </c>
      <c r="AW127" s="580" t="s">
        <v>309</v>
      </c>
      <c r="AX127" s="579"/>
      <c r="AY127" s="579"/>
      <c r="AZ127" s="579"/>
      <c r="BA127" s="579"/>
      <c r="BB127" s="579"/>
      <c r="BC127" s="500">
        <v>15000000</v>
      </c>
      <c r="BD127" s="501">
        <v>0</v>
      </c>
      <c r="BE127" s="501">
        <v>0</v>
      </c>
      <c r="BF127" s="501">
        <v>0</v>
      </c>
      <c r="BG127" s="500">
        <v>0</v>
      </c>
      <c r="BH127" s="500">
        <v>0</v>
      </c>
      <c r="BI127" s="500">
        <v>0</v>
      </c>
      <c r="BJ127" s="500">
        <v>0</v>
      </c>
      <c r="BK127" s="500">
        <v>0</v>
      </c>
      <c r="BL127" s="501">
        <v>0</v>
      </c>
      <c r="BM127" s="500">
        <v>0</v>
      </c>
      <c r="BN127" s="501">
        <v>0</v>
      </c>
      <c r="BO127" s="500">
        <v>0</v>
      </c>
    </row>
    <row r="128" spans="1:67" ht="15.6" customHeight="1">
      <c r="N128" s="582" t="s">
        <v>33</v>
      </c>
      <c r="O128" s="583"/>
      <c r="P128" s="582" t="s">
        <v>323</v>
      </c>
      <c r="Q128" s="583"/>
      <c r="R128" s="582"/>
      <c r="S128" s="583"/>
      <c r="T128" s="582"/>
      <c r="U128" s="583"/>
      <c r="V128" s="582"/>
      <c r="W128" s="583"/>
      <c r="X128" s="583"/>
      <c r="Y128" s="582"/>
      <c r="Z128" s="583"/>
      <c r="AA128" s="583"/>
      <c r="AB128" s="582"/>
      <c r="AC128" s="583"/>
      <c r="AD128" s="582"/>
      <c r="AE128" s="583"/>
      <c r="AF128" s="584" t="s">
        <v>26</v>
      </c>
      <c r="AG128" s="583"/>
      <c r="AH128" s="583"/>
      <c r="AI128" s="583"/>
      <c r="AJ128" s="583"/>
      <c r="AK128" s="583"/>
      <c r="AL128" s="583"/>
      <c r="AM128" s="583"/>
      <c r="AN128" s="582" t="s">
        <v>307</v>
      </c>
      <c r="AO128" s="583"/>
      <c r="AP128" s="583"/>
      <c r="AQ128" s="583"/>
      <c r="AR128" s="583"/>
      <c r="AS128" s="582" t="s">
        <v>308</v>
      </c>
      <c r="AT128" s="583"/>
      <c r="AU128" s="583"/>
      <c r="AV128" s="481" t="s">
        <v>84</v>
      </c>
      <c r="AW128" s="585" t="s">
        <v>309</v>
      </c>
      <c r="AX128" s="583"/>
      <c r="AY128" s="583"/>
      <c r="AZ128" s="583"/>
      <c r="BA128" s="583"/>
      <c r="BB128" s="583"/>
      <c r="BC128" s="482">
        <v>203324200000</v>
      </c>
      <c r="BD128" s="482">
        <v>23500000</v>
      </c>
      <c r="BE128" s="482">
        <v>672700000</v>
      </c>
      <c r="BF128" s="482">
        <v>-420000000</v>
      </c>
      <c r="BG128" s="482">
        <v>4698867212</v>
      </c>
      <c r="BH128" s="482">
        <v>-4675367212</v>
      </c>
      <c r="BI128" s="482">
        <v>15277325176</v>
      </c>
      <c r="BJ128" s="482">
        <v>-10578457964</v>
      </c>
      <c r="BK128" s="482">
        <v>15268569679</v>
      </c>
      <c r="BL128" s="482">
        <v>8755497</v>
      </c>
      <c r="BM128" s="482">
        <v>15268569679</v>
      </c>
      <c r="BN128" s="483">
        <v>0</v>
      </c>
      <c r="BO128" s="482">
        <v>2512080</v>
      </c>
    </row>
    <row r="129" spans="1:67">
      <c r="N129" s="582" t="s">
        <v>33</v>
      </c>
      <c r="O129" s="583"/>
      <c r="P129" s="582" t="s">
        <v>323</v>
      </c>
      <c r="Q129" s="583"/>
      <c r="R129" s="582"/>
      <c r="S129" s="583"/>
      <c r="T129" s="582"/>
      <c r="U129" s="583"/>
      <c r="V129" s="582"/>
      <c r="W129" s="583"/>
      <c r="X129" s="583"/>
      <c r="Y129" s="582"/>
      <c r="Z129" s="583"/>
      <c r="AA129" s="583"/>
      <c r="AB129" s="582"/>
      <c r="AC129" s="583"/>
      <c r="AD129" s="582"/>
      <c r="AE129" s="583"/>
      <c r="AF129" s="584" t="s">
        <v>26</v>
      </c>
      <c r="AG129" s="583"/>
      <c r="AH129" s="583"/>
      <c r="AI129" s="583"/>
      <c r="AJ129" s="583"/>
      <c r="AK129" s="583"/>
      <c r="AL129" s="583"/>
      <c r="AM129" s="583"/>
      <c r="AN129" s="582" t="s">
        <v>307</v>
      </c>
      <c r="AO129" s="583"/>
      <c r="AP129" s="583"/>
      <c r="AQ129" s="583"/>
      <c r="AR129" s="583"/>
      <c r="AS129" s="582" t="s">
        <v>310</v>
      </c>
      <c r="AT129" s="583"/>
      <c r="AU129" s="583"/>
      <c r="AV129" s="481" t="s">
        <v>99</v>
      </c>
      <c r="AW129" s="585" t="s">
        <v>311</v>
      </c>
      <c r="AX129" s="583"/>
      <c r="AY129" s="583"/>
      <c r="AZ129" s="583"/>
      <c r="BA129" s="583"/>
      <c r="BB129" s="583"/>
      <c r="BC129" s="482">
        <v>519000000</v>
      </c>
      <c r="BD129" s="483">
        <v>0</v>
      </c>
      <c r="BE129" s="482">
        <v>519000000</v>
      </c>
      <c r="BF129" s="483">
        <v>0</v>
      </c>
      <c r="BG129" s="483">
        <v>0</v>
      </c>
      <c r="BH129" s="483">
        <v>0</v>
      </c>
      <c r="BI129" s="483">
        <v>0</v>
      </c>
      <c r="BJ129" s="483">
        <v>0</v>
      </c>
      <c r="BK129" s="483">
        <v>0</v>
      </c>
      <c r="BL129" s="483">
        <v>0</v>
      </c>
      <c r="BM129" s="483">
        <v>0</v>
      </c>
      <c r="BN129" s="483">
        <v>0</v>
      </c>
      <c r="BO129" s="483">
        <v>0</v>
      </c>
    </row>
    <row r="130" spans="1:67" ht="14.45" customHeight="1">
      <c r="N130" s="582" t="s">
        <v>33</v>
      </c>
      <c r="O130" s="583"/>
      <c r="P130" s="582" t="s">
        <v>323</v>
      </c>
      <c r="Q130" s="583"/>
      <c r="R130" s="582"/>
      <c r="S130" s="583"/>
      <c r="T130" s="582"/>
      <c r="U130" s="583"/>
      <c r="V130" s="582"/>
      <c r="W130" s="583"/>
      <c r="X130" s="583"/>
      <c r="Y130" s="582"/>
      <c r="Z130" s="583"/>
      <c r="AA130" s="583"/>
      <c r="AB130" s="582"/>
      <c r="AC130" s="583"/>
      <c r="AD130" s="582"/>
      <c r="AE130" s="583"/>
      <c r="AF130" s="584" t="s">
        <v>26</v>
      </c>
      <c r="AG130" s="583"/>
      <c r="AH130" s="583"/>
      <c r="AI130" s="583"/>
      <c r="AJ130" s="583"/>
      <c r="AK130" s="583"/>
      <c r="AL130" s="583"/>
      <c r="AM130" s="583"/>
      <c r="AN130" s="582" t="s">
        <v>307</v>
      </c>
      <c r="AO130" s="583"/>
      <c r="AP130" s="583"/>
      <c r="AQ130" s="583"/>
      <c r="AR130" s="583"/>
      <c r="AS130" s="582" t="s">
        <v>310</v>
      </c>
      <c r="AT130" s="583"/>
      <c r="AU130" s="583"/>
      <c r="AV130" s="481" t="s">
        <v>42</v>
      </c>
      <c r="AW130" s="585" t="s">
        <v>312</v>
      </c>
      <c r="AX130" s="583"/>
      <c r="AY130" s="583"/>
      <c r="AZ130" s="583"/>
      <c r="BA130" s="583"/>
      <c r="BB130" s="583"/>
      <c r="BC130" s="482">
        <v>66513900000</v>
      </c>
      <c r="BD130" s="482">
        <v>1564844945</v>
      </c>
      <c r="BE130" s="482">
        <v>46452914074</v>
      </c>
      <c r="BF130" s="483">
        <v>0</v>
      </c>
      <c r="BG130" s="482">
        <v>573471557</v>
      </c>
      <c r="BH130" s="482">
        <v>991373388</v>
      </c>
      <c r="BI130" s="482">
        <v>154925237</v>
      </c>
      <c r="BJ130" s="482">
        <v>418546320</v>
      </c>
      <c r="BK130" s="482">
        <v>262094813</v>
      </c>
      <c r="BL130" s="482">
        <v>-107169576</v>
      </c>
      <c r="BM130" s="482">
        <v>262094813</v>
      </c>
      <c r="BN130" s="483">
        <v>0</v>
      </c>
      <c r="BO130" s="483">
        <v>0</v>
      </c>
    </row>
    <row r="131" spans="1:67">
      <c r="N131" s="582" t="s">
        <v>33</v>
      </c>
      <c r="O131" s="583"/>
      <c r="P131" s="582" t="s">
        <v>323</v>
      </c>
      <c r="Q131" s="583"/>
      <c r="R131" s="582" t="s">
        <v>316</v>
      </c>
      <c r="S131" s="583"/>
      <c r="T131" s="582"/>
      <c r="U131" s="583"/>
      <c r="V131" s="582"/>
      <c r="W131" s="583"/>
      <c r="X131" s="583"/>
      <c r="Y131" s="582"/>
      <c r="Z131" s="583"/>
      <c r="AA131" s="583"/>
      <c r="AB131" s="582"/>
      <c r="AC131" s="583"/>
      <c r="AD131" s="582"/>
      <c r="AE131" s="583"/>
      <c r="AF131" s="584" t="s">
        <v>344</v>
      </c>
      <c r="AG131" s="583"/>
      <c r="AH131" s="583"/>
      <c r="AI131" s="583"/>
      <c r="AJ131" s="583"/>
      <c r="AK131" s="583"/>
      <c r="AL131" s="583"/>
      <c r="AM131" s="583"/>
      <c r="AN131" s="582" t="s">
        <v>307</v>
      </c>
      <c r="AO131" s="583"/>
      <c r="AP131" s="583"/>
      <c r="AQ131" s="583"/>
      <c r="AR131" s="583"/>
      <c r="AS131" s="582" t="s">
        <v>310</v>
      </c>
      <c r="AT131" s="583"/>
      <c r="AU131" s="583"/>
      <c r="AV131" s="481" t="s">
        <v>99</v>
      </c>
      <c r="AW131" s="585" t="s">
        <v>311</v>
      </c>
      <c r="AX131" s="583"/>
      <c r="AY131" s="583"/>
      <c r="AZ131" s="583"/>
      <c r="BA131" s="583"/>
      <c r="BB131" s="583"/>
      <c r="BC131" s="482">
        <v>519000000</v>
      </c>
      <c r="BD131" s="483">
        <v>0</v>
      </c>
      <c r="BE131" s="482">
        <v>519000000</v>
      </c>
      <c r="BF131" s="483">
        <v>0</v>
      </c>
      <c r="BG131" s="483">
        <v>0</v>
      </c>
      <c r="BH131" s="483">
        <v>0</v>
      </c>
      <c r="BI131" s="483">
        <v>0</v>
      </c>
      <c r="BJ131" s="483">
        <v>0</v>
      </c>
      <c r="BK131" s="483">
        <v>0</v>
      </c>
      <c r="BL131" s="483">
        <v>0</v>
      </c>
      <c r="BM131" s="483">
        <v>0</v>
      </c>
      <c r="BN131" s="483">
        <v>0</v>
      </c>
      <c r="BO131" s="483">
        <v>0</v>
      </c>
    </row>
    <row r="132" spans="1:67">
      <c r="N132" s="582" t="s">
        <v>33</v>
      </c>
      <c r="O132" s="583"/>
      <c r="P132" s="582" t="s">
        <v>323</v>
      </c>
      <c r="Q132" s="583"/>
      <c r="R132" s="582" t="s">
        <v>316</v>
      </c>
      <c r="S132" s="583"/>
      <c r="T132" s="582" t="s">
        <v>313</v>
      </c>
      <c r="U132" s="583"/>
      <c r="V132" s="582"/>
      <c r="W132" s="583"/>
      <c r="X132" s="583"/>
      <c r="Y132" s="582"/>
      <c r="Z132" s="583"/>
      <c r="AA132" s="583"/>
      <c r="AB132" s="582"/>
      <c r="AC132" s="583"/>
      <c r="AD132" s="582"/>
      <c r="AE132" s="583"/>
      <c r="AF132" s="584" t="s">
        <v>345</v>
      </c>
      <c r="AG132" s="583"/>
      <c r="AH132" s="583"/>
      <c r="AI132" s="583"/>
      <c r="AJ132" s="583"/>
      <c r="AK132" s="583"/>
      <c r="AL132" s="583"/>
      <c r="AM132" s="583"/>
      <c r="AN132" s="582" t="s">
        <v>307</v>
      </c>
      <c r="AO132" s="583"/>
      <c r="AP132" s="583"/>
      <c r="AQ132" s="583"/>
      <c r="AR132" s="583"/>
      <c r="AS132" s="582" t="s">
        <v>310</v>
      </c>
      <c r="AT132" s="583"/>
      <c r="AU132" s="583"/>
      <c r="AV132" s="481" t="s">
        <v>99</v>
      </c>
      <c r="AW132" s="585" t="s">
        <v>311</v>
      </c>
      <c r="AX132" s="583"/>
      <c r="AY132" s="583"/>
      <c r="AZ132" s="583"/>
      <c r="BA132" s="583"/>
      <c r="BB132" s="583"/>
      <c r="BC132" s="482">
        <v>519000000</v>
      </c>
      <c r="BD132" s="483">
        <v>0</v>
      </c>
      <c r="BE132" s="482">
        <v>519000000</v>
      </c>
      <c r="BF132" s="483">
        <v>0</v>
      </c>
      <c r="BG132" s="483">
        <v>0</v>
      </c>
      <c r="BH132" s="483">
        <v>0</v>
      </c>
      <c r="BI132" s="483">
        <v>0</v>
      </c>
      <c r="BJ132" s="483">
        <v>0</v>
      </c>
      <c r="BK132" s="483">
        <v>0</v>
      </c>
      <c r="BL132" s="483">
        <v>0</v>
      </c>
      <c r="BM132" s="483">
        <v>0</v>
      </c>
      <c r="BN132" s="483">
        <v>0</v>
      </c>
      <c r="BO132" s="483">
        <v>0</v>
      </c>
    </row>
    <row r="133" spans="1:67" s="497" customFormat="1">
      <c r="A133" s="497" t="str">
        <f t="shared" ref="A133" si="38">+B133&amp;"-"&amp;C133&amp;"-"&amp;D133&amp;"-"&amp;E133&amp;"-"&amp;F133&amp;"-"&amp;G133&amp;"-"&amp;AV133</f>
        <v>A-3-2-1-1-0-11</v>
      </c>
      <c r="B133" s="498" t="str">
        <f t="shared" si="29"/>
        <v>A</v>
      </c>
      <c r="C133" s="498" t="str">
        <f t="shared" si="30"/>
        <v>3</v>
      </c>
      <c r="D133" s="498" t="str">
        <f t="shared" si="31"/>
        <v>2</v>
      </c>
      <c r="E133" s="498" t="str">
        <f t="shared" si="32"/>
        <v>1</v>
      </c>
      <c r="F133" s="498" t="str">
        <f t="shared" si="22"/>
        <v>1</v>
      </c>
      <c r="G133" s="498">
        <f t="shared" si="23"/>
        <v>0</v>
      </c>
      <c r="H133" s="498"/>
      <c r="I133" s="498"/>
      <c r="J133" s="498"/>
      <c r="K133" s="498"/>
      <c r="M133" s="511"/>
      <c r="N133" s="578" t="s">
        <v>33</v>
      </c>
      <c r="O133" s="579"/>
      <c r="P133" s="578" t="s">
        <v>323</v>
      </c>
      <c r="Q133" s="579"/>
      <c r="R133" s="578" t="s">
        <v>316</v>
      </c>
      <c r="S133" s="579"/>
      <c r="T133" s="578" t="s">
        <v>313</v>
      </c>
      <c r="U133" s="579"/>
      <c r="V133" s="578" t="s">
        <v>313</v>
      </c>
      <c r="W133" s="579"/>
      <c r="X133" s="579"/>
      <c r="Y133" s="578"/>
      <c r="Z133" s="579"/>
      <c r="AA133" s="579"/>
      <c r="AB133" s="578"/>
      <c r="AC133" s="579"/>
      <c r="AD133" s="578"/>
      <c r="AE133" s="579"/>
      <c r="AF133" s="581" t="s">
        <v>111</v>
      </c>
      <c r="AG133" s="579"/>
      <c r="AH133" s="579"/>
      <c r="AI133" s="579"/>
      <c r="AJ133" s="579"/>
      <c r="AK133" s="579"/>
      <c r="AL133" s="579"/>
      <c r="AM133" s="579"/>
      <c r="AN133" s="578" t="s">
        <v>307</v>
      </c>
      <c r="AO133" s="579"/>
      <c r="AP133" s="579"/>
      <c r="AQ133" s="579"/>
      <c r="AR133" s="579"/>
      <c r="AS133" s="578" t="s">
        <v>310</v>
      </c>
      <c r="AT133" s="579"/>
      <c r="AU133" s="579"/>
      <c r="AV133" s="499" t="s">
        <v>99</v>
      </c>
      <c r="AW133" s="580" t="s">
        <v>311</v>
      </c>
      <c r="AX133" s="579"/>
      <c r="AY133" s="579"/>
      <c r="AZ133" s="579"/>
      <c r="BA133" s="579"/>
      <c r="BB133" s="579"/>
      <c r="BC133" s="500">
        <v>519000000</v>
      </c>
      <c r="BD133" s="501">
        <v>0</v>
      </c>
      <c r="BE133" s="501">
        <v>519000000</v>
      </c>
      <c r="BF133" s="501">
        <v>0</v>
      </c>
      <c r="BG133" s="500">
        <v>0</v>
      </c>
      <c r="BH133" s="500">
        <v>0</v>
      </c>
      <c r="BI133" s="500">
        <v>0</v>
      </c>
      <c r="BJ133" s="500">
        <v>0</v>
      </c>
      <c r="BK133" s="500">
        <v>0</v>
      </c>
      <c r="BL133" s="501">
        <v>0</v>
      </c>
      <c r="BM133" s="500">
        <v>0</v>
      </c>
      <c r="BN133" s="501">
        <v>0</v>
      </c>
      <c r="BO133" s="500">
        <v>0</v>
      </c>
    </row>
    <row r="134" spans="1:67" ht="14.45" customHeight="1">
      <c r="N134" s="582" t="s">
        <v>33</v>
      </c>
      <c r="O134" s="583"/>
      <c r="P134" s="582" t="s">
        <v>323</v>
      </c>
      <c r="Q134" s="583"/>
      <c r="R134" s="582" t="s">
        <v>318</v>
      </c>
      <c r="S134" s="583"/>
      <c r="T134" s="582"/>
      <c r="U134" s="583"/>
      <c r="V134" s="582"/>
      <c r="W134" s="583"/>
      <c r="X134" s="583"/>
      <c r="Y134" s="582"/>
      <c r="Z134" s="583"/>
      <c r="AA134" s="583"/>
      <c r="AB134" s="582"/>
      <c r="AC134" s="583"/>
      <c r="AD134" s="582"/>
      <c r="AE134" s="583"/>
      <c r="AF134" s="584" t="s">
        <v>346</v>
      </c>
      <c r="AG134" s="583"/>
      <c r="AH134" s="583"/>
      <c r="AI134" s="583"/>
      <c r="AJ134" s="583"/>
      <c r="AK134" s="583"/>
      <c r="AL134" s="583"/>
      <c r="AM134" s="583"/>
      <c r="AN134" s="582" t="s">
        <v>307</v>
      </c>
      <c r="AO134" s="583"/>
      <c r="AP134" s="583"/>
      <c r="AQ134" s="583"/>
      <c r="AR134" s="583"/>
      <c r="AS134" s="582" t="s">
        <v>308</v>
      </c>
      <c r="AT134" s="583"/>
      <c r="AU134" s="583"/>
      <c r="AV134" s="481" t="s">
        <v>84</v>
      </c>
      <c r="AW134" s="585" t="s">
        <v>309</v>
      </c>
      <c r="AX134" s="583"/>
      <c r="AY134" s="583"/>
      <c r="AZ134" s="583"/>
      <c r="BA134" s="583"/>
      <c r="BB134" s="583"/>
      <c r="BC134" s="482">
        <v>606200000</v>
      </c>
      <c r="BD134" s="483">
        <v>0</v>
      </c>
      <c r="BE134" s="482">
        <v>186200000</v>
      </c>
      <c r="BF134" s="482">
        <v>-420000000</v>
      </c>
      <c r="BG134" s="483">
        <v>0</v>
      </c>
      <c r="BH134" s="483">
        <v>0</v>
      </c>
      <c r="BI134" s="483">
        <v>0</v>
      </c>
      <c r="BJ134" s="483">
        <v>0</v>
      </c>
      <c r="BK134" s="483">
        <v>0</v>
      </c>
      <c r="BL134" s="483">
        <v>0</v>
      </c>
      <c r="BM134" s="483">
        <v>0</v>
      </c>
      <c r="BN134" s="483">
        <v>0</v>
      </c>
      <c r="BO134" s="483">
        <v>0</v>
      </c>
    </row>
    <row r="135" spans="1:67" ht="14.45" customHeight="1">
      <c r="N135" s="582" t="s">
        <v>33</v>
      </c>
      <c r="O135" s="583"/>
      <c r="P135" s="582" t="s">
        <v>323</v>
      </c>
      <c r="Q135" s="583"/>
      <c r="R135" s="582" t="s">
        <v>318</v>
      </c>
      <c r="S135" s="583"/>
      <c r="T135" s="582" t="s">
        <v>323</v>
      </c>
      <c r="U135" s="583"/>
      <c r="V135" s="582"/>
      <c r="W135" s="583"/>
      <c r="X135" s="583"/>
      <c r="Y135" s="582"/>
      <c r="Z135" s="583"/>
      <c r="AA135" s="583"/>
      <c r="AB135" s="582"/>
      <c r="AC135" s="583"/>
      <c r="AD135" s="582"/>
      <c r="AE135" s="583"/>
      <c r="AF135" s="584" t="s">
        <v>347</v>
      </c>
      <c r="AG135" s="583"/>
      <c r="AH135" s="583"/>
      <c r="AI135" s="583"/>
      <c r="AJ135" s="583"/>
      <c r="AK135" s="583"/>
      <c r="AL135" s="583"/>
      <c r="AM135" s="583"/>
      <c r="AN135" s="582" t="s">
        <v>307</v>
      </c>
      <c r="AO135" s="583"/>
      <c r="AP135" s="583"/>
      <c r="AQ135" s="583"/>
      <c r="AR135" s="583"/>
      <c r="AS135" s="582" t="s">
        <v>308</v>
      </c>
      <c r="AT135" s="583"/>
      <c r="AU135" s="583"/>
      <c r="AV135" s="481" t="s">
        <v>84</v>
      </c>
      <c r="AW135" s="585" t="s">
        <v>309</v>
      </c>
      <c r="AX135" s="583"/>
      <c r="AY135" s="583"/>
      <c r="AZ135" s="583"/>
      <c r="BA135" s="583"/>
      <c r="BB135" s="583"/>
      <c r="BC135" s="482">
        <v>606200000</v>
      </c>
      <c r="BD135" s="483">
        <v>0</v>
      </c>
      <c r="BE135" s="482">
        <v>186200000</v>
      </c>
      <c r="BF135" s="482">
        <v>-420000000</v>
      </c>
      <c r="BG135" s="483">
        <v>0</v>
      </c>
      <c r="BH135" s="483">
        <v>0</v>
      </c>
      <c r="BI135" s="483">
        <v>0</v>
      </c>
      <c r="BJ135" s="483">
        <v>0</v>
      </c>
      <c r="BK135" s="483">
        <v>0</v>
      </c>
      <c r="BL135" s="483">
        <v>0</v>
      </c>
      <c r="BM135" s="483">
        <v>0</v>
      </c>
      <c r="BN135" s="483">
        <v>0</v>
      </c>
      <c r="BO135" s="483">
        <v>0</v>
      </c>
    </row>
    <row r="136" spans="1:67" s="497" customFormat="1">
      <c r="A136" s="497" t="str">
        <f t="shared" ref="A136" si="39">+B136&amp;"-"&amp;C136&amp;"-"&amp;D136&amp;"-"&amp;E136&amp;"-"&amp;F136&amp;"-"&amp;G136&amp;"-"&amp;AV136</f>
        <v>A-3-5-3-44-0-10</v>
      </c>
      <c r="B136" s="498" t="str">
        <f t="shared" si="29"/>
        <v>A</v>
      </c>
      <c r="C136" s="498" t="str">
        <f t="shared" si="30"/>
        <v>3</v>
      </c>
      <c r="D136" s="498" t="str">
        <f t="shared" si="31"/>
        <v>5</v>
      </c>
      <c r="E136" s="498" t="str">
        <f t="shared" si="32"/>
        <v>3</v>
      </c>
      <c r="F136" s="498" t="str">
        <f t="shared" si="22"/>
        <v>44</v>
      </c>
      <c r="G136" s="498">
        <f t="shared" si="23"/>
        <v>0</v>
      </c>
      <c r="H136" s="498"/>
      <c r="I136" s="498"/>
      <c r="J136" s="498"/>
      <c r="K136" s="498"/>
      <c r="M136" s="511"/>
      <c r="N136" s="578" t="s">
        <v>33</v>
      </c>
      <c r="O136" s="579"/>
      <c r="P136" s="578" t="s">
        <v>323</v>
      </c>
      <c r="Q136" s="579"/>
      <c r="R136" s="578" t="s">
        <v>318</v>
      </c>
      <c r="S136" s="579"/>
      <c r="T136" s="578" t="s">
        <v>323</v>
      </c>
      <c r="U136" s="579"/>
      <c r="V136" s="578" t="s">
        <v>348</v>
      </c>
      <c r="W136" s="579"/>
      <c r="X136" s="579"/>
      <c r="Y136" s="578"/>
      <c r="Z136" s="579"/>
      <c r="AA136" s="579"/>
      <c r="AB136" s="578"/>
      <c r="AC136" s="579"/>
      <c r="AD136" s="578"/>
      <c r="AE136" s="579"/>
      <c r="AF136" s="581" t="s">
        <v>112</v>
      </c>
      <c r="AG136" s="579"/>
      <c r="AH136" s="579"/>
      <c r="AI136" s="579"/>
      <c r="AJ136" s="579"/>
      <c r="AK136" s="579"/>
      <c r="AL136" s="579"/>
      <c r="AM136" s="579"/>
      <c r="AN136" s="578" t="s">
        <v>307</v>
      </c>
      <c r="AO136" s="579"/>
      <c r="AP136" s="579"/>
      <c r="AQ136" s="579"/>
      <c r="AR136" s="579"/>
      <c r="AS136" s="578" t="s">
        <v>308</v>
      </c>
      <c r="AT136" s="579"/>
      <c r="AU136" s="579"/>
      <c r="AV136" s="499" t="s">
        <v>84</v>
      </c>
      <c r="AW136" s="580" t="s">
        <v>309</v>
      </c>
      <c r="AX136" s="579"/>
      <c r="AY136" s="579"/>
      <c r="AZ136" s="579"/>
      <c r="BA136" s="579"/>
      <c r="BB136" s="579"/>
      <c r="BC136" s="500">
        <v>606200000</v>
      </c>
      <c r="BD136" s="501">
        <v>0</v>
      </c>
      <c r="BE136" s="501">
        <v>186200000</v>
      </c>
      <c r="BF136" s="501">
        <v>-420000000</v>
      </c>
      <c r="BG136" s="500">
        <v>0</v>
      </c>
      <c r="BH136" s="500">
        <v>0</v>
      </c>
      <c r="BI136" s="500">
        <v>0</v>
      </c>
      <c r="BJ136" s="500">
        <v>0</v>
      </c>
      <c r="BK136" s="500">
        <v>0</v>
      </c>
      <c r="BL136" s="501">
        <v>0</v>
      </c>
      <c r="BM136" s="500">
        <v>0</v>
      </c>
      <c r="BN136" s="501">
        <v>0</v>
      </c>
      <c r="BO136" s="500">
        <v>0</v>
      </c>
    </row>
    <row r="137" spans="1:67">
      <c r="N137" s="582" t="s">
        <v>33</v>
      </c>
      <c r="O137" s="583"/>
      <c r="P137" s="582" t="s">
        <v>323</v>
      </c>
      <c r="Q137" s="583"/>
      <c r="R137" s="582" t="s">
        <v>326</v>
      </c>
      <c r="S137" s="583"/>
      <c r="T137" s="582"/>
      <c r="U137" s="583"/>
      <c r="V137" s="582"/>
      <c r="W137" s="583"/>
      <c r="X137" s="583"/>
      <c r="Y137" s="582"/>
      <c r="Z137" s="583"/>
      <c r="AA137" s="583"/>
      <c r="AB137" s="582"/>
      <c r="AC137" s="583"/>
      <c r="AD137" s="582"/>
      <c r="AE137" s="583"/>
      <c r="AF137" s="584" t="s">
        <v>349</v>
      </c>
      <c r="AG137" s="583"/>
      <c r="AH137" s="583"/>
      <c r="AI137" s="583"/>
      <c r="AJ137" s="583"/>
      <c r="AK137" s="583"/>
      <c r="AL137" s="583"/>
      <c r="AM137" s="583"/>
      <c r="AN137" s="582" t="s">
        <v>307</v>
      </c>
      <c r="AO137" s="583"/>
      <c r="AP137" s="583"/>
      <c r="AQ137" s="583"/>
      <c r="AR137" s="583"/>
      <c r="AS137" s="582" t="s">
        <v>308</v>
      </c>
      <c r="AT137" s="583"/>
      <c r="AU137" s="583"/>
      <c r="AV137" s="481" t="s">
        <v>84</v>
      </c>
      <c r="AW137" s="585" t="s">
        <v>309</v>
      </c>
      <c r="AX137" s="583"/>
      <c r="AY137" s="583"/>
      <c r="AZ137" s="583"/>
      <c r="BA137" s="583"/>
      <c r="BB137" s="583"/>
      <c r="BC137" s="482">
        <v>202718000000</v>
      </c>
      <c r="BD137" s="482">
        <v>23500000</v>
      </c>
      <c r="BE137" s="482">
        <v>486500000</v>
      </c>
      <c r="BF137" s="483">
        <v>0</v>
      </c>
      <c r="BG137" s="482">
        <v>4698867212</v>
      </c>
      <c r="BH137" s="482">
        <v>-4675367212</v>
      </c>
      <c r="BI137" s="482">
        <v>15277325176</v>
      </c>
      <c r="BJ137" s="482">
        <v>-10578457964</v>
      </c>
      <c r="BK137" s="482">
        <v>15268569679</v>
      </c>
      <c r="BL137" s="482">
        <v>8755497</v>
      </c>
      <c r="BM137" s="482">
        <v>15268569679</v>
      </c>
      <c r="BN137" s="483">
        <v>0</v>
      </c>
      <c r="BO137" s="482">
        <v>2512080</v>
      </c>
    </row>
    <row r="138" spans="1:67" ht="14.45" customHeight="1">
      <c r="N138" s="582" t="s">
        <v>33</v>
      </c>
      <c r="O138" s="583"/>
      <c r="P138" s="582" t="s">
        <v>323</v>
      </c>
      <c r="Q138" s="583"/>
      <c r="R138" s="582" t="s">
        <v>326</v>
      </c>
      <c r="S138" s="583"/>
      <c r="T138" s="582"/>
      <c r="U138" s="583"/>
      <c r="V138" s="582"/>
      <c r="W138" s="583"/>
      <c r="X138" s="583"/>
      <c r="Y138" s="582"/>
      <c r="Z138" s="583"/>
      <c r="AA138" s="583"/>
      <c r="AB138" s="582"/>
      <c r="AC138" s="583"/>
      <c r="AD138" s="582"/>
      <c r="AE138" s="583"/>
      <c r="AF138" s="584" t="s">
        <v>349</v>
      </c>
      <c r="AG138" s="583"/>
      <c r="AH138" s="583"/>
      <c r="AI138" s="583"/>
      <c r="AJ138" s="583"/>
      <c r="AK138" s="583"/>
      <c r="AL138" s="583"/>
      <c r="AM138" s="583"/>
      <c r="AN138" s="582" t="s">
        <v>307</v>
      </c>
      <c r="AO138" s="583"/>
      <c r="AP138" s="583"/>
      <c r="AQ138" s="583"/>
      <c r="AR138" s="583"/>
      <c r="AS138" s="582" t="s">
        <v>310</v>
      </c>
      <c r="AT138" s="583"/>
      <c r="AU138" s="583"/>
      <c r="AV138" s="481" t="s">
        <v>42</v>
      </c>
      <c r="AW138" s="585" t="s">
        <v>312</v>
      </c>
      <c r="AX138" s="583"/>
      <c r="AY138" s="583"/>
      <c r="AZ138" s="583"/>
      <c r="BA138" s="583"/>
      <c r="BB138" s="583"/>
      <c r="BC138" s="482">
        <v>66513900000</v>
      </c>
      <c r="BD138" s="482">
        <v>1564844945</v>
      </c>
      <c r="BE138" s="482">
        <v>46452914074</v>
      </c>
      <c r="BF138" s="483">
        <v>0</v>
      </c>
      <c r="BG138" s="482">
        <v>573471557</v>
      </c>
      <c r="BH138" s="482">
        <v>991373388</v>
      </c>
      <c r="BI138" s="482">
        <v>154925237</v>
      </c>
      <c r="BJ138" s="482">
        <v>418546320</v>
      </c>
      <c r="BK138" s="482">
        <v>262094813</v>
      </c>
      <c r="BL138" s="482">
        <v>-107169576</v>
      </c>
      <c r="BM138" s="482">
        <v>262094813</v>
      </c>
      <c r="BN138" s="483">
        <v>0</v>
      </c>
      <c r="BO138" s="483">
        <v>0</v>
      </c>
    </row>
    <row r="139" spans="1:67">
      <c r="N139" s="582" t="s">
        <v>33</v>
      </c>
      <c r="O139" s="583"/>
      <c r="P139" s="582" t="s">
        <v>323</v>
      </c>
      <c r="Q139" s="583"/>
      <c r="R139" s="582" t="s">
        <v>326</v>
      </c>
      <c r="S139" s="583"/>
      <c r="T139" s="582" t="s">
        <v>313</v>
      </c>
      <c r="U139" s="583"/>
      <c r="V139" s="582"/>
      <c r="W139" s="583"/>
      <c r="X139" s="583"/>
      <c r="Y139" s="582"/>
      <c r="Z139" s="583"/>
      <c r="AA139" s="583"/>
      <c r="AB139" s="582"/>
      <c r="AC139" s="583"/>
      <c r="AD139" s="582"/>
      <c r="AE139" s="583"/>
      <c r="AF139" s="584" t="s">
        <v>458</v>
      </c>
      <c r="AG139" s="583"/>
      <c r="AH139" s="583"/>
      <c r="AI139" s="583"/>
      <c r="AJ139" s="583"/>
      <c r="AK139" s="583"/>
      <c r="AL139" s="583"/>
      <c r="AM139" s="583"/>
      <c r="AN139" s="582" t="s">
        <v>307</v>
      </c>
      <c r="AO139" s="583"/>
      <c r="AP139" s="583"/>
      <c r="AQ139" s="583"/>
      <c r="AR139" s="583"/>
      <c r="AS139" s="582" t="s">
        <v>308</v>
      </c>
      <c r="AT139" s="583"/>
      <c r="AU139" s="583"/>
      <c r="AV139" s="481" t="s">
        <v>84</v>
      </c>
      <c r="AW139" s="585" t="s">
        <v>309</v>
      </c>
      <c r="AX139" s="583"/>
      <c r="AY139" s="583"/>
      <c r="AZ139" s="583"/>
      <c r="BA139" s="583"/>
      <c r="BB139" s="583"/>
      <c r="BC139" s="482">
        <v>420000000</v>
      </c>
      <c r="BD139" s="483">
        <v>0</v>
      </c>
      <c r="BE139" s="482">
        <v>420000000</v>
      </c>
      <c r="BF139" s="483">
        <v>0</v>
      </c>
      <c r="BG139" s="483">
        <v>0</v>
      </c>
      <c r="BH139" s="483">
        <v>0</v>
      </c>
      <c r="BI139" s="483">
        <v>0</v>
      </c>
      <c r="BJ139" s="483">
        <v>0</v>
      </c>
      <c r="BK139" s="483">
        <v>0</v>
      </c>
      <c r="BL139" s="483">
        <v>0</v>
      </c>
      <c r="BM139" s="483">
        <v>0</v>
      </c>
      <c r="BN139" s="483">
        <v>0</v>
      </c>
      <c r="BO139" s="483">
        <v>0</v>
      </c>
    </row>
    <row r="140" spans="1:67">
      <c r="N140" s="586" t="s">
        <v>33</v>
      </c>
      <c r="O140" s="583"/>
      <c r="P140" s="586" t="s">
        <v>323</v>
      </c>
      <c r="Q140" s="583"/>
      <c r="R140" s="586" t="s">
        <v>326</v>
      </c>
      <c r="S140" s="583"/>
      <c r="T140" s="586" t="s">
        <v>313</v>
      </c>
      <c r="U140" s="583"/>
      <c r="V140" s="586" t="s">
        <v>313</v>
      </c>
      <c r="W140" s="583"/>
      <c r="X140" s="583"/>
      <c r="Y140" s="586"/>
      <c r="Z140" s="583"/>
      <c r="AA140" s="583"/>
      <c r="AB140" s="586"/>
      <c r="AC140" s="583"/>
      <c r="AD140" s="586"/>
      <c r="AE140" s="583"/>
      <c r="AF140" s="587" t="s">
        <v>458</v>
      </c>
      <c r="AG140" s="583"/>
      <c r="AH140" s="583"/>
      <c r="AI140" s="583"/>
      <c r="AJ140" s="583"/>
      <c r="AK140" s="583"/>
      <c r="AL140" s="583"/>
      <c r="AM140" s="583"/>
      <c r="AN140" s="586" t="s">
        <v>307</v>
      </c>
      <c r="AO140" s="583"/>
      <c r="AP140" s="583"/>
      <c r="AQ140" s="583"/>
      <c r="AR140" s="583"/>
      <c r="AS140" s="586" t="s">
        <v>308</v>
      </c>
      <c r="AT140" s="583"/>
      <c r="AU140" s="583"/>
      <c r="AV140" s="484" t="s">
        <v>84</v>
      </c>
      <c r="AW140" s="588" t="s">
        <v>309</v>
      </c>
      <c r="AX140" s="583"/>
      <c r="AY140" s="583"/>
      <c r="AZ140" s="583"/>
      <c r="BA140" s="583"/>
      <c r="BB140" s="583"/>
      <c r="BC140" s="485">
        <v>420000000</v>
      </c>
      <c r="BD140" s="486">
        <v>0</v>
      </c>
      <c r="BE140" s="485">
        <v>420000000</v>
      </c>
      <c r="BF140" s="486">
        <v>0</v>
      </c>
      <c r="BG140" s="486">
        <v>0</v>
      </c>
      <c r="BH140" s="486">
        <v>0</v>
      </c>
      <c r="BI140" s="486">
        <v>0</v>
      </c>
      <c r="BJ140" s="486">
        <v>0</v>
      </c>
      <c r="BK140" s="486">
        <v>0</v>
      </c>
      <c r="BL140" s="486">
        <v>0</v>
      </c>
      <c r="BM140" s="486">
        <v>0</v>
      </c>
      <c r="BN140" s="486">
        <v>0</v>
      </c>
      <c r="BO140" s="486">
        <v>0</v>
      </c>
    </row>
    <row r="141" spans="1:67" s="497" customFormat="1">
      <c r="A141" s="497" t="str">
        <f t="shared" ref="A141" si="40">+B141&amp;"-"&amp;C141&amp;"-"&amp;D141&amp;"-"&amp;E141&amp;"-"&amp;F141&amp;"-"&amp;G141&amp;"-"&amp;AV141</f>
        <v>A-3-6-1-1-2-10</v>
      </c>
      <c r="B141" s="498" t="str">
        <f t="shared" si="29"/>
        <v>A</v>
      </c>
      <c r="C141" s="498" t="str">
        <f t="shared" si="30"/>
        <v>3</v>
      </c>
      <c r="D141" s="498" t="str">
        <f t="shared" si="31"/>
        <v>6</v>
      </c>
      <c r="E141" s="498" t="str">
        <f t="shared" si="32"/>
        <v>1</v>
      </c>
      <c r="F141" s="498" t="str">
        <f t="shared" si="22"/>
        <v>1</v>
      </c>
      <c r="G141" s="498" t="str">
        <f t="shared" si="23"/>
        <v>2</v>
      </c>
      <c r="H141" s="498"/>
      <c r="I141" s="498"/>
      <c r="J141" s="498"/>
      <c r="K141" s="498"/>
      <c r="M141" s="511"/>
      <c r="N141" s="578" t="s">
        <v>33</v>
      </c>
      <c r="O141" s="579"/>
      <c r="P141" s="578" t="s">
        <v>323</v>
      </c>
      <c r="Q141" s="579"/>
      <c r="R141" s="578" t="s">
        <v>326</v>
      </c>
      <c r="S141" s="579"/>
      <c r="T141" s="578" t="s">
        <v>313</v>
      </c>
      <c r="U141" s="579"/>
      <c r="V141" s="578" t="s">
        <v>313</v>
      </c>
      <c r="W141" s="579"/>
      <c r="X141" s="579"/>
      <c r="Y141" s="578" t="s">
        <v>316</v>
      </c>
      <c r="Z141" s="579"/>
      <c r="AA141" s="579"/>
      <c r="AB141" s="578"/>
      <c r="AC141" s="579"/>
      <c r="AD141" s="578"/>
      <c r="AE141" s="579"/>
      <c r="AF141" s="581" t="s">
        <v>459</v>
      </c>
      <c r="AG141" s="579"/>
      <c r="AH141" s="579"/>
      <c r="AI141" s="579"/>
      <c r="AJ141" s="579"/>
      <c r="AK141" s="579"/>
      <c r="AL141" s="579"/>
      <c r="AM141" s="579"/>
      <c r="AN141" s="578" t="s">
        <v>307</v>
      </c>
      <c r="AO141" s="579"/>
      <c r="AP141" s="579"/>
      <c r="AQ141" s="579"/>
      <c r="AR141" s="579"/>
      <c r="AS141" s="578" t="s">
        <v>308</v>
      </c>
      <c r="AT141" s="579"/>
      <c r="AU141" s="579"/>
      <c r="AV141" s="499" t="s">
        <v>84</v>
      </c>
      <c r="AW141" s="580" t="s">
        <v>309</v>
      </c>
      <c r="AX141" s="579"/>
      <c r="AY141" s="579"/>
      <c r="AZ141" s="579"/>
      <c r="BA141" s="579"/>
      <c r="BB141" s="579"/>
      <c r="BC141" s="500">
        <v>420000000</v>
      </c>
      <c r="BD141" s="501">
        <v>0</v>
      </c>
      <c r="BE141" s="501">
        <v>420000000</v>
      </c>
      <c r="BF141" s="501">
        <v>0</v>
      </c>
      <c r="BG141" s="500">
        <v>0</v>
      </c>
      <c r="BH141" s="500">
        <v>0</v>
      </c>
      <c r="BI141" s="500">
        <v>0</v>
      </c>
      <c r="BJ141" s="500">
        <v>0</v>
      </c>
      <c r="BK141" s="500">
        <v>0</v>
      </c>
      <c r="BL141" s="501">
        <v>0</v>
      </c>
      <c r="BM141" s="500">
        <v>0</v>
      </c>
      <c r="BN141" s="501">
        <v>0</v>
      </c>
      <c r="BO141" s="500">
        <v>0</v>
      </c>
    </row>
    <row r="142" spans="1:67">
      <c r="B142" s="491" t="str">
        <f t="shared" si="29"/>
        <v>A</v>
      </c>
      <c r="C142" s="491" t="str">
        <f t="shared" si="30"/>
        <v>3</v>
      </c>
      <c r="D142" s="491" t="str">
        <f t="shared" si="31"/>
        <v>6</v>
      </c>
      <c r="E142" s="491" t="str">
        <f t="shared" si="32"/>
        <v>3</v>
      </c>
      <c r="N142" s="582" t="s">
        <v>33</v>
      </c>
      <c r="O142" s="583"/>
      <c r="P142" s="582" t="s">
        <v>323</v>
      </c>
      <c r="Q142" s="583"/>
      <c r="R142" s="582" t="s">
        <v>326</v>
      </c>
      <c r="S142" s="583"/>
      <c r="T142" s="582" t="s">
        <v>323</v>
      </c>
      <c r="U142" s="583"/>
      <c r="V142" s="582"/>
      <c r="W142" s="583"/>
      <c r="X142" s="583"/>
      <c r="Y142" s="582"/>
      <c r="Z142" s="583"/>
      <c r="AA142" s="583"/>
      <c r="AB142" s="582"/>
      <c r="AC142" s="583"/>
      <c r="AD142" s="582"/>
      <c r="AE142" s="583"/>
      <c r="AF142" s="584" t="s">
        <v>350</v>
      </c>
      <c r="AG142" s="583"/>
      <c r="AH142" s="583"/>
      <c r="AI142" s="583"/>
      <c r="AJ142" s="583"/>
      <c r="AK142" s="583"/>
      <c r="AL142" s="583"/>
      <c r="AM142" s="583"/>
      <c r="AN142" s="582" t="s">
        <v>307</v>
      </c>
      <c r="AO142" s="583"/>
      <c r="AP142" s="583"/>
      <c r="AQ142" s="583"/>
      <c r="AR142" s="583"/>
      <c r="AS142" s="582" t="s">
        <v>308</v>
      </c>
      <c r="AT142" s="583"/>
      <c r="AU142" s="583"/>
      <c r="AV142" s="481" t="s">
        <v>84</v>
      </c>
      <c r="AW142" s="585" t="s">
        <v>309</v>
      </c>
      <c r="AX142" s="583"/>
      <c r="AY142" s="583"/>
      <c r="AZ142" s="583"/>
      <c r="BA142" s="583"/>
      <c r="BB142" s="583"/>
      <c r="BC142" s="482">
        <v>202298000000</v>
      </c>
      <c r="BD142" s="482">
        <v>23500000</v>
      </c>
      <c r="BE142" s="482">
        <v>66500000</v>
      </c>
      <c r="BF142" s="483">
        <v>0</v>
      </c>
      <c r="BG142" s="482">
        <v>4698867212</v>
      </c>
      <c r="BH142" s="482">
        <v>-4675367212</v>
      </c>
      <c r="BI142" s="482">
        <v>15277325176</v>
      </c>
      <c r="BJ142" s="482">
        <v>-10578457964</v>
      </c>
      <c r="BK142" s="482">
        <v>15268569679</v>
      </c>
      <c r="BL142" s="482">
        <v>8755497</v>
      </c>
      <c r="BM142" s="482">
        <v>15268569679</v>
      </c>
      <c r="BN142" s="483">
        <v>0</v>
      </c>
      <c r="BO142" s="482">
        <v>2512080</v>
      </c>
    </row>
    <row r="143" spans="1:67" ht="14.45" customHeight="1">
      <c r="B143" s="491" t="str">
        <f t="shared" si="29"/>
        <v>A</v>
      </c>
      <c r="C143" s="491" t="str">
        <f t="shared" si="30"/>
        <v>3</v>
      </c>
      <c r="D143" s="491" t="str">
        <f t="shared" si="31"/>
        <v>6</v>
      </c>
      <c r="E143" s="491" t="str">
        <f t="shared" si="32"/>
        <v>3</v>
      </c>
      <c r="N143" s="582" t="s">
        <v>33</v>
      </c>
      <c r="O143" s="583"/>
      <c r="P143" s="582" t="s">
        <v>323</v>
      </c>
      <c r="Q143" s="583"/>
      <c r="R143" s="582" t="s">
        <v>326</v>
      </c>
      <c r="S143" s="583"/>
      <c r="T143" s="582" t="s">
        <v>323</v>
      </c>
      <c r="U143" s="583"/>
      <c r="V143" s="582"/>
      <c r="W143" s="583"/>
      <c r="X143" s="583"/>
      <c r="Y143" s="582"/>
      <c r="Z143" s="583"/>
      <c r="AA143" s="583"/>
      <c r="AB143" s="582"/>
      <c r="AC143" s="583"/>
      <c r="AD143" s="582"/>
      <c r="AE143" s="583"/>
      <c r="AF143" s="584" t="s">
        <v>350</v>
      </c>
      <c r="AG143" s="583"/>
      <c r="AH143" s="583"/>
      <c r="AI143" s="583"/>
      <c r="AJ143" s="583"/>
      <c r="AK143" s="583"/>
      <c r="AL143" s="583"/>
      <c r="AM143" s="583"/>
      <c r="AN143" s="582" t="s">
        <v>307</v>
      </c>
      <c r="AO143" s="583"/>
      <c r="AP143" s="583"/>
      <c r="AQ143" s="583"/>
      <c r="AR143" s="583"/>
      <c r="AS143" s="582" t="s">
        <v>310</v>
      </c>
      <c r="AT143" s="583"/>
      <c r="AU143" s="583"/>
      <c r="AV143" s="481" t="s">
        <v>42</v>
      </c>
      <c r="AW143" s="585" t="s">
        <v>312</v>
      </c>
      <c r="AX143" s="583"/>
      <c r="AY143" s="583"/>
      <c r="AZ143" s="583"/>
      <c r="BA143" s="583"/>
      <c r="BB143" s="583"/>
      <c r="BC143" s="482">
        <v>66513900000</v>
      </c>
      <c r="BD143" s="482">
        <v>1564844945</v>
      </c>
      <c r="BE143" s="482">
        <v>46452914074</v>
      </c>
      <c r="BF143" s="483">
        <v>0</v>
      </c>
      <c r="BG143" s="482">
        <v>573471557</v>
      </c>
      <c r="BH143" s="482">
        <v>991373388</v>
      </c>
      <c r="BI143" s="482">
        <v>154925237</v>
      </c>
      <c r="BJ143" s="482">
        <v>418546320</v>
      </c>
      <c r="BK143" s="482">
        <v>262094813</v>
      </c>
      <c r="BL143" s="482">
        <v>-107169576</v>
      </c>
      <c r="BM143" s="482">
        <v>262094813</v>
      </c>
      <c r="BN143" s="483">
        <v>0</v>
      </c>
      <c r="BO143" s="483">
        <v>0</v>
      </c>
    </row>
    <row r="144" spans="1:67" s="497" customFormat="1">
      <c r="A144" s="497" t="str">
        <f t="shared" ref="A144:A145" si="41">+B144&amp;"-"&amp;C144&amp;"-"&amp;D144&amp;"-"&amp;E144&amp;"-"&amp;F144&amp;"-"&amp;G144&amp;"-"&amp;AV144</f>
        <v>A-3-6-3-4--10</v>
      </c>
      <c r="B144" s="498" t="str">
        <f t="shared" si="29"/>
        <v>A</v>
      </c>
      <c r="C144" s="498" t="str">
        <f t="shared" si="30"/>
        <v>3</v>
      </c>
      <c r="D144" s="498" t="str">
        <f t="shared" si="31"/>
        <v>6</v>
      </c>
      <c r="E144" s="498" t="str">
        <f t="shared" si="32"/>
        <v>3</v>
      </c>
      <c r="F144" s="498" t="str">
        <f t="shared" si="22"/>
        <v>4</v>
      </c>
      <c r="G144" s="498"/>
      <c r="H144" s="498"/>
      <c r="I144" s="498"/>
      <c r="J144" s="498"/>
      <c r="K144" s="498"/>
      <c r="M144" s="511"/>
      <c r="N144" s="578" t="s">
        <v>33</v>
      </c>
      <c r="O144" s="579"/>
      <c r="P144" s="578" t="s">
        <v>323</v>
      </c>
      <c r="Q144" s="579"/>
      <c r="R144" s="578" t="s">
        <v>326</v>
      </c>
      <c r="S144" s="579"/>
      <c r="T144" s="578" t="s">
        <v>323</v>
      </c>
      <c r="U144" s="579"/>
      <c r="V144" s="578" t="s">
        <v>317</v>
      </c>
      <c r="W144" s="579"/>
      <c r="X144" s="579"/>
      <c r="Y144" s="578"/>
      <c r="Z144" s="579"/>
      <c r="AA144" s="579"/>
      <c r="AB144" s="578"/>
      <c r="AC144" s="579"/>
      <c r="AD144" s="578"/>
      <c r="AE144" s="579"/>
      <c r="AF144" s="581" t="s">
        <v>113</v>
      </c>
      <c r="AG144" s="579"/>
      <c r="AH144" s="579"/>
      <c r="AI144" s="579"/>
      <c r="AJ144" s="579"/>
      <c r="AK144" s="579"/>
      <c r="AL144" s="579"/>
      <c r="AM144" s="579"/>
      <c r="AN144" s="578" t="s">
        <v>307</v>
      </c>
      <c r="AO144" s="579"/>
      <c r="AP144" s="579"/>
      <c r="AQ144" s="579"/>
      <c r="AR144" s="579"/>
      <c r="AS144" s="578" t="s">
        <v>308</v>
      </c>
      <c r="AT144" s="579"/>
      <c r="AU144" s="579"/>
      <c r="AV144" s="499" t="s">
        <v>84</v>
      </c>
      <c r="AW144" s="580" t="s">
        <v>309</v>
      </c>
      <c r="AX144" s="579"/>
      <c r="AY144" s="579"/>
      <c r="AZ144" s="579"/>
      <c r="BA144" s="579"/>
      <c r="BB144" s="579"/>
      <c r="BC144" s="500">
        <v>298000000</v>
      </c>
      <c r="BD144" s="501">
        <v>23500000</v>
      </c>
      <c r="BE144" s="501">
        <v>66500000</v>
      </c>
      <c r="BF144" s="501">
        <v>0</v>
      </c>
      <c r="BG144" s="500">
        <v>8750000</v>
      </c>
      <c r="BH144" s="500">
        <v>14750000</v>
      </c>
      <c r="BI144" s="500">
        <v>33500000</v>
      </c>
      <c r="BJ144" s="500">
        <v>-24750000</v>
      </c>
      <c r="BK144" s="500">
        <v>33500000</v>
      </c>
      <c r="BL144" s="501">
        <v>0</v>
      </c>
      <c r="BM144" s="500">
        <v>33500000</v>
      </c>
      <c r="BN144" s="501">
        <v>0</v>
      </c>
      <c r="BO144" s="500">
        <v>0</v>
      </c>
    </row>
    <row r="145" spans="1:67" s="497" customFormat="1">
      <c r="A145" s="497" t="str">
        <f t="shared" si="41"/>
        <v>A-3-6-3-7--10</v>
      </c>
      <c r="B145" s="498" t="str">
        <f t="shared" si="29"/>
        <v>A</v>
      </c>
      <c r="C145" s="498" t="str">
        <f t="shared" si="30"/>
        <v>3</v>
      </c>
      <c r="D145" s="498" t="str">
        <f t="shared" si="31"/>
        <v>6</v>
      </c>
      <c r="E145" s="498" t="str">
        <f t="shared" si="32"/>
        <v>3</v>
      </c>
      <c r="F145" s="498" t="str">
        <f t="shared" si="22"/>
        <v>7</v>
      </c>
      <c r="G145" s="498"/>
      <c r="H145" s="498"/>
      <c r="I145" s="498"/>
      <c r="J145" s="498"/>
      <c r="K145" s="498"/>
      <c r="M145" s="511"/>
      <c r="N145" s="578" t="s">
        <v>33</v>
      </c>
      <c r="O145" s="579"/>
      <c r="P145" s="578" t="s">
        <v>323</v>
      </c>
      <c r="Q145" s="579"/>
      <c r="R145" s="578" t="s">
        <v>326</v>
      </c>
      <c r="S145" s="579"/>
      <c r="T145" s="578" t="s">
        <v>323</v>
      </c>
      <c r="U145" s="579"/>
      <c r="V145" s="578" t="s">
        <v>327</v>
      </c>
      <c r="W145" s="579"/>
      <c r="X145" s="579"/>
      <c r="Y145" s="578"/>
      <c r="Z145" s="579"/>
      <c r="AA145" s="579"/>
      <c r="AB145" s="578"/>
      <c r="AC145" s="579"/>
      <c r="AD145" s="578"/>
      <c r="AE145" s="579"/>
      <c r="AF145" s="581" t="s">
        <v>114</v>
      </c>
      <c r="AG145" s="579"/>
      <c r="AH145" s="579"/>
      <c r="AI145" s="579"/>
      <c r="AJ145" s="579"/>
      <c r="AK145" s="579"/>
      <c r="AL145" s="579"/>
      <c r="AM145" s="579"/>
      <c r="AN145" s="578" t="s">
        <v>307</v>
      </c>
      <c r="AO145" s="579"/>
      <c r="AP145" s="579"/>
      <c r="AQ145" s="579"/>
      <c r="AR145" s="579"/>
      <c r="AS145" s="578" t="s">
        <v>308</v>
      </c>
      <c r="AT145" s="579"/>
      <c r="AU145" s="579"/>
      <c r="AV145" s="499" t="s">
        <v>84</v>
      </c>
      <c r="AW145" s="580" t="s">
        <v>309</v>
      </c>
      <c r="AX145" s="579"/>
      <c r="AY145" s="579"/>
      <c r="AZ145" s="579"/>
      <c r="BA145" s="579"/>
      <c r="BB145" s="579"/>
      <c r="BC145" s="500">
        <v>202000000000</v>
      </c>
      <c r="BD145" s="501">
        <v>0</v>
      </c>
      <c r="BE145" s="501">
        <v>0</v>
      </c>
      <c r="BF145" s="501">
        <v>0</v>
      </c>
      <c r="BG145" s="500">
        <v>4690117212</v>
      </c>
      <c r="BH145" s="500">
        <v>-4690117212</v>
      </c>
      <c r="BI145" s="500">
        <v>15243825176</v>
      </c>
      <c r="BJ145" s="500">
        <v>-10553707964</v>
      </c>
      <c r="BK145" s="500">
        <v>15235069679</v>
      </c>
      <c r="BL145" s="501">
        <v>8755497</v>
      </c>
      <c r="BM145" s="500">
        <v>15235069679</v>
      </c>
      <c r="BN145" s="501">
        <v>0</v>
      </c>
      <c r="BO145" s="500">
        <v>2512080</v>
      </c>
    </row>
    <row r="146" spans="1:67" s="502" customFormat="1">
      <c r="B146" s="503" t="str">
        <f t="shared" si="29"/>
        <v>A</v>
      </c>
      <c r="C146" s="503" t="str">
        <f t="shared" si="30"/>
        <v>3</v>
      </c>
      <c r="D146" s="503" t="str">
        <f t="shared" si="31"/>
        <v>6</v>
      </c>
      <c r="E146" s="503" t="str">
        <f t="shared" si="32"/>
        <v>3</v>
      </c>
      <c r="F146" s="503" t="str">
        <f t="shared" si="22"/>
        <v>11</v>
      </c>
      <c r="G146" s="503"/>
      <c r="H146" s="503"/>
      <c r="I146" s="503"/>
      <c r="J146" s="503"/>
      <c r="K146" s="503"/>
      <c r="M146" s="512"/>
      <c r="N146" s="597" t="s">
        <v>33</v>
      </c>
      <c r="O146" s="598"/>
      <c r="P146" s="597" t="s">
        <v>323</v>
      </c>
      <c r="Q146" s="598"/>
      <c r="R146" s="597" t="s">
        <v>326</v>
      </c>
      <c r="S146" s="598"/>
      <c r="T146" s="597" t="s">
        <v>323</v>
      </c>
      <c r="U146" s="598"/>
      <c r="V146" s="597" t="s">
        <v>99</v>
      </c>
      <c r="W146" s="598"/>
      <c r="X146" s="598"/>
      <c r="Y146" s="597"/>
      <c r="Z146" s="598"/>
      <c r="AA146" s="598"/>
      <c r="AB146" s="597"/>
      <c r="AC146" s="598"/>
      <c r="AD146" s="597"/>
      <c r="AE146" s="598"/>
      <c r="AF146" s="600" t="s">
        <v>207</v>
      </c>
      <c r="AG146" s="598"/>
      <c r="AH146" s="598"/>
      <c r="AI146" s="598"/>
      <c r="AJ146" s="598"/>
      <c r="AK146" s="598"/>
      <c r="AL146" s="598"/>
      <c r="AM146" s="598"/>
      <c r="AN146" s="597" t="s">
        <v>307</v>
      </c>
      <c r="AO146" s="598"/>
      <c r="AP146" s="598"/>
      <c r="AQ146" s="598"/>
      <c r="AR146" s="598"/>
      <c r="AS146" s="597" t="s">
        <v>310</v>
      </c>
      <c r="AT146" s="598"/>
      <c r="AU146" s="598"/>
      <c r="AV146" s="504" t="s">
        <v>42</v>
      </c>
      <c r="AW146" s="599" t="s">
        <v>312</v>
      </c>
      <c r="AX146" s="598"/>
      <c r="AY146" s="598"/>
      <c r="AZ146" s="598"/>
      <c r="BA146" s="598"/>
      <c r="BB146" s="598"/>
      <c r="BC146" s="505">
        <v>66009000000</v>
      </c>
      <c r="BD146" s="506">
        <v>1564844945</v>
      </c>
      <c r="BE146" s="506">
        <v>45948014074</v>
      </c>
      <c r="BF146" s="506">
        <v>0</v>
      </c>
      <c r="BG146" s="505">
        <v>573471557</v>
      </c>
      <c r="BH146" s="505">
        <v>991373388</v>
      </c>
      <c r="BI146" s="505">
        <v>154925237</v>
      </c>
      <c r="BJ146" s="505">
        <v>418546320</v>
      </c>
      <c r="BK146" s="505">
        <v>262094813</v>
      </c>
      <c r="BL146" s="506">
        <v>-107169576</v>
      </c>
      <c r="BM146" s="505">
        <v>262094813</v>
      </c>
      <c r="BN146" s="506">
        <v>0</v>
      </c>
      <c r="BO146" s="505">
        <v>0</v>
      </c>
    </row>
    <row r="147" spans="1:67" s="497" customFormat="1">
      <c r="A147" s="497" t="str">
        <f t="shared" ref="A147:A149" si="42">+B147&amp;"-"&amp;C147&amp;"-"&amp;D147&amp;"-"&amp;E147&amp;"-"&amp;F147&amp;"-"&amp;G147&amp;"-"&amp;AV147</f>
        <v>A-3-6-3-11-1-16</v>
      </c>
      <c r="B147" s="498" t="str">
        <f t="shared" si="29"/>
        <v>A</v>
      </c>
      <c r="C147" s="498" t="str">
        <f t="shared" si="30"/>
        <v>3</v>
      </c>
      <c r="D147" s="498" t="str">
        <f t="shared" si="31"/>
        <v>6</v>
      </c>
      <c r="E147" s="498" t="str">
        <f t="shared" si="32"/>
        <v>3</v>
      </c>
      <c r="F147" s="498" t="str">
        <f t="shared" ref="F147:F210" si="43">+V147</f>
        <v>11</v>
      </c>
      <c r="G147" s="498" t="str">
        <f t="shared" ref="G147:G210" si="44">+Y147</f>
        <v>1</v>
      </c>
      <c r="H147" s="498"/>
      <c r="I147" s="498"/>
      <c r="J147" s="498"/>
      <c r="K147" s="498"/>
      <c r="M147" s="511"/>
      <c r="N147" s="578" t="s">
        <v>33</v>
      </c>
      <c r="O147" s="579"/>
      <c r="P147" s="578" t="s">
        <v>323</v>
      </c>
      <c r="Q147" s="579"/>
      <c r="R147" s="578" t="s">
        <v>326</v>
      </c>
      <c r="S147" s="579"/>
      <c r="T147" s="578" t="s">
        <v>323</v>
      </c>
      <c r="U147" s="579"/>
      <c r="V147" s="578" t="s">
        <v>99</v>
      </c>
      <c r="W147" s="579"/>
      <c r="X147" s="579"/>
      <c r="Y147" s="578" t="s">
        <v>313</v>
      </c>
      <c r="Z147" s="579"/>
      <c r="AA147" s="579"/>
      <c r="AB147" s="578" t="s">
        <v>270</v>
      </c>
      <c r="AC147" s="579"/>
      <c r="AD147" s="578" t="s">
        <v>270</v>
      </c>
      <c r="AE147" s="579"/>
      <c r="AF147" s="581" t="s">
        <v>115</v>
      </c>
      <c r="AG147" s="579"/>
      <c r="AH147" s="579"/>
      <c r="AI147" s="579"/>
      <c r="AJ147" s="579"/>
      <c r="AK147" s="579"/>
      <c r="AL147" s="579"/>
      <c r="AM147" s="579"/>
      <c r="AN147" s="578" t="s">
        <v>307</v>
      </c>
      <c r="AO147" s="579"/>
      <c r="AP147" s="579"/>
      <c r="AQ147" s="579"/>
      <c r="AR147" s="579"/>
      <c r="AS147" s="578" t="s">
        <v>310</v>
      </c>
      <c r="AT147" s="579"/>
      <c r="AU147" s="579"/>
      <c r="AV147" s="499" t="s">
        <v>42</v>
      </c>
      <c r="AW147" s="580" t="s">
        <v>312</v>
      </c>
      <c r="AX147" s="579"/>
      <c r="AY147" s="579"/>
      <c r="AZ147" s="579"/>
      <c r="BA147" s="579"/>
      <c r="BB147" s="579"/>
      <c r="BC147" s="500">
        <v>58014500000</v>
      </c>
      <c r="BD147" s="501">
        <v>1564844945</v>
      </c>
      <c r="BE147" s="501">
        <v>45873014074</v>
      </c>
      <c r="BF147" s="501">
        <v>0</v>
      </c>
      <c r="BG147" s="500">
        <v>573471557</v>
      </c>
      <c r="BH147" s="500">
        <v>991373388</v>
      </c>
      <c r="BI147" s="500">
        <v>154382597</v>
      </c>
      <c r="BJ147" s="500">
        <v>419088960</v>
      </c>
      <c r="BK147" s="500">
        <v>261552173</v>
      </c>
      <c r="BL147" s="501">
        <v>-107169576</v>
      </c>
      <c r="BM147" s="500">
        <v>261552173</v>
      </c>
      <c r="BN147" s="501">
        <v>0</v>
      </c>
      <c r="BO147" s="500">
        <v>0</v>
      </c>
    </row>
    <row r="148" spans="1:67" s="497" customFormat="1">
      <c r="A148" s="497" t="str">
        <f t="shared" si="42"/>
        <v>A-3-6-3-11-2-16</v>
      </c>
      <c r="B148" s="498" t="str">
        <f t="shared" si="29"/>
        <v>A</v>
      </c>
      <c r="C148" s="498" t="str">
        <f t="shared" si="30"/>
        <v>3</v>
      </c>
      <c r="D148" s="498" t="str">
        <f t="shared" si="31"/>
        <v>6</v>
      </c>
      <c r="E148" s="498" t="str">
        <f t="shared" si="32"/>
        <v>3</v>
      </c>
      <c r="F148" s="498" t="str">
        <f t="shared" si="43"/>
        <v>11</v>
      </c>
      <c r="G148" s="498" t="str">
        <f t="shared" si="44"/>
        <v>2</v>
      </c>
      <c r="H148" s="498"/>
      <c r="I148" s="498"/>
      <c r="J148" s="498"/>
      <c r="K148" s="498"/>
      <c r="M148" s="511"/>
      <c r="N148" s="578" t="s">
        <v>33</v>
      </c>
      <c r="O148" s="579"/>
      <c r="P148" s="578" t="s">
        <v>323</v>
      </c>
      <c r="Q148" s="579"/>
      <c r="R148" s="578" t="s">
        <v>326</v>
      </c>
      <c r="S148" s="579"/>
      <c r="T148" s="578" t="s">
        <v>323</v>
      </c>
      <c r="U148" s="579"/>
      <c r="V148" s="578" t="s">
        <v>99</v>
      </c>
      <c r="W148" s="579"/>
      <c r="X148" s="579"/>
      <c r="Y148" s="578" t="s">
        <v>316</v>
      </c>
      <c r="Z148" s="579"/>
      <c r="AA148" s="579"/>
      <c r="AB148" s="578" t="s">
        <v>270</v>
      </c>
      <c r="AC148" s="579"/>
      <c r="AD148" s="578" t="s">
        <v>270</v>
      </c>
      <c r="AE148" s="579"/>
      <c r="AF148" s="581" t="s">
        <v>116</v>
      </c>
      <c r="AG148" s="579"/>
      <c r="AH148" s="579"/>
      <c r="AI148" s="579"/>
      <c r="AJ148" s="579"/>
      <c r="AK148" s="579"/>
      <c r="AL148" s="579"/>
      <c r="AM148" s="579"/>
      <c r="AN148" s="578" t="s">
        <v>307</v>
      </c>
      <c r="AO148" s="579"/>
      <c r="AP148" s="579"/>
      <c r="AQ148" s="579"/>
      <c r="AR148" s="579"/>
      <c r="AS148" s="578" t="s">
        <v>310</v>
      </c>
      <c r="AT148" s="579"/>
      <c r="AU148" s="579"/>
      <c r="AV148" s="499" t="s">
        <v>42</v>
      </c>
      <c r="AW148" s="580" t="s">
        <v>312</v>
      </c>
      <c r="AX148" s="579"/>
      <c r="AY148" s="579"/>
      <c r="AZ148" s="579"/>
      <c r="BA148" s="579"/>
      <c r="BB148" s="579"/>
      <c r="BC148" s="500">
        <v>7994500000</v>
      </c>
      <c r="BD148" s="501">
        <v>0</v>
      </c>
      <c r="BE148" s="501">
        <v>75000000</v>
      </c>
      <c r="BF148" s="501">
        <v>0</v>
      </c>
      <c r="BG148" s="500">
        <v>0</v>
      </c>
      <c r="BH148" s="500">
        <v>0</v>
      </c>
      <c r="BI148" s="500">
        <v>542640</v>
      </c>
      <c r="BJ148" s="500">
        <v>-542640</v>
      </c>
      <c r="BK148" s="500">
        <v>542640</v>
      </c>
      <c r="BL148" s="501">
        <v>0</v>
      </c>
      <c r="BM148" s="500">
        <v>542640</v>
      </c>
      <c r="BN148" s="501">
        <v>0</v>
      </c>
      <c r="BO148" s="500">
        <v>0</v>
      </c>
    </row>
    <row r="149" spans="1:67" s="497" customFormat="1">
      <c r="A149" s="497" t="str">
        <f t="shared" si="42"/>
        <v>A-3-6-3-66--16</v>
      </c>
      <c r="B149" s="498" t="str">
        <f t="shared" si="29"/>
        <v>A</v>
      </c>
      <c r="C149" s="498" t="str">
        <f t="shared" si="30"/>
        <v>3</v>
      </c>
      <c r="D149" s="498" t="str">
        <f t="shared" si="31"/>
        <v>6</v>
      </c>
      <c r="E149" s="498" t="str">
        <f t="shared" si="32"/>
        <v>3</v>
      </c>
      <c r="F149" s="498" t="str">
        <f t="shared" si="43"/>
        <v>66</v>
      </c>
      <c r="G149" s="498"/>
      <c r="H149" s="498"/>
      <c r="I149" s="498"/>
      <c r="J149" s="498"/>
      <c r="K149" s="498"/>
      <c r="M149" s="511"/>
      <c r="N149" s="578" t="s">
        <v>33</v>
      </c>
      <c r="O149" s="579"/>
      <c r="P149" s="578" t="s">
        <v>323</v>
      </c>
      <c r="Q149" s="579"/>
      <c r="R149" s="578" t="s">
        <v>326</v>
      </c>
      <c r="S149" s="579"/>
      <c r="T149" s="578" t="s">
        <v>323</v>
      </c>
      <c r="U149" s="579"/>
      <c r="V149" s="578" t="s">
        <v>351</v>
      </c>
      <c r="W149" s="579"/>
      <c r="X149" s="579"/>
      <c r="Y149" s="578"/>
      <c r="Z149" s="579"/>
      <c r="AA149" s="579"/>
      <c r="AB149" s="578"/>
      <c r="AC149" s="579"/>
      <c r="AD149" s="578"/>
      <c r="AE149" s="579"/>
      <c r="AF149" s="581" t="s">
        <v>117</v>
      </c>
      <c r="AG149" s="579"/>
      <c r="AH149" s="579"/>
      <c r="AI149" s="579"/>
      <c r="AJ149" s="579"/>
      <c r="AK149" s="579"/>
      <c r="AL149" s="579"/>
      <c r="AM149" s="579"/>
      <c r="AN149" s="578" t="s">
        <v>307</v>
      </c>
      <c r="AO149" s="579"/>
      <c r="AP149" s="579"/>
      <c r="AQ149" s="579"/>
      <c r="AR149" s="579"/>
      <c r="AS149" s="578" t="s">
        <v>310</v>
      </c>
      <c r="AT149" s="579"/>
      <c r="AU149" s="579"/>
      <c r="AV149" s="499" t="s">
        <v>42</v>
      </c>
      <c r="AW149" s="580" t="s">
        <v>312</v>
      </c>
      <c r="AX149" s="579"/>
      <c r="AY149" s="579"/>
      <c r="AZ149" s="579"/>
      <c r="BA149" s="579"/>
      <c r="BB149" s="579"/>
      <c r="BC149" s="500">
        <v>504900000</v>
      </c>
      <c r="BD149" s="501">
        <v>0</v>
      </c>
      <c r="BE149" s="501">
        <v>504900000</v>
      </c>
      <c r="BF149" s="501">
        <v>0</v>
      </c>
      <c r="BG149" s="500">
        <v>0</v>
      </c>
      <c r="BH149" s="500">
        <v>0</v>
      </c>
      <c r="BI149" s="500">
        <v>0</v>
      </c>
      <c r="BJ149" s="500">
        <v>0</v>
      </c>
      <c r="BK149" s="500">
        <v>0</v>
      </c>
      <c r="BL149" s="501">
        <v>0</v>
      </c>
      <c r="BM149" s="500">
        <v>0</v>
      </c>
      <c r="BN149" s="501">
        <v>0</v>
      </c>
      <c r="BO149" s="500">
        <v>0</v>
      </c>
    </row>
    <row r="150" spans="1:67" ht="14.45" customHeight="1">
      <c r="B150" s="491" t="str">
        <f t="shared" si="29"/>
        <v>C</v>
      </c>
      <c r="N150" s="582" t="s">
        <v>118</v>
      </c>
      <c r="O150" s="583"/>
      <c r="P150" s="582"/>
      <c r="Q150" s="583"/>
      <c r="R150" s="582"/>
      <c r="S150" s="583"/>
      <c r="T150" s="582"/>
      <c r="U150" s="583"/>
      <c r="V150" s="582"/>
      <c r="W150" s="583"/>
      <c r="X150" s="583"/>
      <c r="Y150" s="582"/>
      <c r="Z150" s="583"/>
      <c r="AA150" s="583"/>
      <c r="AB150" s="582"/>
      <c r="AC150" s="583"/>
      <c r="AD150" s="582"/>
      <c r="AE150" s="583"/>
      <c r="AF150" s="584" t="s">
        <v>27</v>
      </c>
      <c r="AG150" s="583"/>
      <c r="AH150" s="583"/>
      <c r="AI150" s="583"/>
      <c r="AJ150" s="583"/>
      <c r="AK150" s="583"/>
      <c r="AL150" s="583"/>
      <c r="AM150" s="583"/>
      <c r="AN150" s="582" t="s">
        <v>307</v>
      </c>
      <c r="AO150" s="583"/>
      <c r="AP150" s="583"/>
      <c r="AQ150" s="583"/>
      <c r="AR150" s="583"/>
      <c r="AS150" s="582" t="s">
        <v>308</v>
      </c>
      <c r="AT150" s="583"/>
      <c r="AU150" s="583"/>
      <c r="AV150" s="481" t="s">
        <v>84</v>
      </c>
      <c r="AW150" s="585" t="s">
        <v>309</v>
      </c>
      <c r="AX150" s="583"/>
      <c r="AY150" s="583"/>
      <c r="AZ150" s="583"/>
      <c r="BA150" s="583"/>
      <c r="BB150" s="583"/>
      <c r="BC150" s="482">
        <v>29099334179</v>
      </c>
      <c r="BD150" s="482">
        <v>194400000</v>
      </c>
      <c r="BE150" s="482">
        <v>2139995076</v>
      </c>
      <c r="BF150" s="483">
        <v>0</v>
      </c>
      <c r="BG150" s="482">
        <v>655331639</v>
      </c>
      <c r="BH150" s="482">
        <v>-460931639</v>
      </c>
      <c r="BI150" s="482">
        <v>1119027577</v>
      </c>
      <c r="BJ150" s="482">
        <v>-463695938</v>
      </c>
      <c r="BK150" s="482">
        <v>1050430827</v>
      </c>
      <c r="BL150" s="482">
        <v>68596750</v>
      </c>
      <c r="BM150" s="482">
        <v>1045459827</v>
      </c>
      <c r="BN150" s="482">
        <v>4971000</v>
      </c>
      <c r="BO150" s="482">
        <v>222260</v>
      </c>
    </row>
    <row r="151" spans="1:67">
      <c r="B151" s="491" t="str">
        <f t="shared" si="29"/>
        <v>C</v>
      </c>
      <c r="N151" s="582" t="s">
        <v>118</v>
      </c>
      <c r="O151" s="583"/>
      <c r="P151" s="582"/>
      <c r="Q151" s="583"/>
      <c r="R151" s="582"/>
      <c r="S151" s="583"/>
      <c r="T151" s="582"/>
      <c r="U151" s="583"/>
      <c r="V151" s="582"/>
      <c r="W151" s="583"/>
      <c r="X151" s="583"/>
      <c r="Y151" s="582"/>
      <c r="Z151" s="583"/>
      <c r="AA151" s="583"/>
      <c r="AB151" s="582"/>
      <c r="AC151" s="583"/>
      <c r="AD151" s="582"/>
      <c r="AE151" s="583"/>
      <c r="AF151" s="584" t="s">
        <v>27</v>
      </c>
      <c r="AG151" s="583"/>
      <c r="AH151" s="583"/>
      <c r="AI151" s="583"/>
      <c r="AJ151" s="583"/>
      <c r="AK151" s="583"/>
      <c r="AL151" s="583"/>
      <c r="AM151" s="583"/>
      <c r="AN151" s="582" t="s">
        <v>307</v>
      </c>
      <c r="AO151" s="583"/>
      <c r="AP151" s="583"/>
      <c r="AQ151" s="583"/>
      <c r="AR151" s="583"/>
      <c r="AS151" s="582" t="s">
        <v>308</v>
      </c>
      <c r="AT151" s="583"/>
      <c r="AU151" s="583"/>
      <c r="AV151" s="481" t="s">
        <v>337</v>
      </c>
      <c r="AW151" s="585" t="s">
        <v>355</v>
      </c>
      <c r="AX151" s="583"/>
      <c r="AY151" s="583"/>
      <c r="AZ151" s="583"/>
      <c r="BA151" s="583"/>
      <c r="BB151" s="583"/>
      <c r="BC151" s="482">
        <v>9021085821</v>
      </c>
      <c r="BD151" s="483">
        <v>0</v>
      </c>
      <c r="BE151" s="483">
        <v>0</v>
      </c>
      <c r="BF151" s="483">
        <v>0</v>
      </c>
      <c r="BG151" s="483">
        <v>0</v>
      </c>
      <c r="BH151" s="483">
        <v>0</v>
      </c>
      <c r="BI151" s="483">
        <v>0</v>
      </c>
      <c r="BJ151" s="483">
        <v>0</v>
      </c>
      <c r="BK151" s="483">
        <v>0</v>
      </c>
      <c r="BL151" s="483">
        <v>0</v>
      </c>
      <c r="BM151" s="483">
        <v>0</v>
      </c>
      <c r="BN151" s="483">
        <v>0</v>
      </c>
      <c r="BO151" s="483">
        <v>0</v>
      </c>
    </row>
    <row r="152" spans="1:67">
      <c r="B152" s="491" t="str">
        <f t="shared" si="29"/>
        <v>C</v>
      </c>
      <c r="N152" s="582" t="s">
        <v>118</v>
      </c>
      <c r="O152" s="583"/>
      <c r="P152" s="582"/>
      <c r="Q152" s="583"/>
      <c r="R152" s="582"/>
      <c r="S152" s="583"/>
      <c r="T152" s="582"/>
      <c r="U152" s="583"/>
      <c r="V152" s="582"/>
      <c r="W152" s="583"/>
      <c r="X152" s="583"/>
      <c r="Y152" s="582"/>
      <c r="Z152" s="583"/>
      <c r="AA152" s="583"/>
      <c r="AB152" s="582"/>
      <c r="AC152" s="583"/>
      <c r="AD152" s="582"/>
      <c r="AE152" s="583"/>
      <c r="AF152" s="584" t="s">
        <v>27</v>
      </c>
      <c r="AG152" s="583"/>
      <c r="AH152" s="583"/>
      <c r="AI152" s="583"/>
      <c r="AJ152" s="583"/>
      <c r="AK152" s="583"/>
      <c r="AL152" s="583"/>
      <c r="AM152" s="583"/>
      <c r="AN152" s="582" t="s">
        <v>307</v>
      </c>
      <c r="AO152" s="583"/>
      <c r="AP152" s="583"/>
      <c r="AQ152" s="583"/>
      <c r="AR152" s="583"/>
      <c r="AS152" s="582" t="s">
        <v>308</v>
      </c>
      <c r="AT152" s="583"/>
      <c r="AU152" s="583"/>
      <c r="AV152" s="481" t="s">
        <v>320</v>
      </c>
      <c r="AW152" s="585" t="s">
        <v>460</v>
      </c>
      <c r="AX152" s="583"/>
      <c r="AY152" s="583"/>
      <c r="AZ152" s="583"/>
      <c r="BA152" s="583"/>
      <c r="BB152" s="583"/>
      <c r="BC152" s="482">
        <v>2815325822</v>
      </c>
      <c r="BD152" s="482">
        <v>306000000</v>
      </c>
      <c r="BE152" s="482">
        <v>2509325822</v>
      </c>
      <c r="BF152" s="483">
        <v>0</v>
      </c>
      <c r="BG152" s="483">
        <v>0</v>
      </c>
      <c r="BH152" s="482">
        <v>306000000</v>
      </c>
      <c r="BI152" s="483">
        <v>0</v>
      </c>
      <c r="BJ152" s="483">
        <v>0</v>
      </c>
      <c r="BK152" s="483">
        <v>0</v>
      </c>
      <c r="BL152" s="483">
        <v>0</v>
      </c>
      <c r="BM152" s="483">
        <v>0</v>
      </c>
      <c r="BN152" s="483">
        <v>0</v>
      </c>
      <c r="BO152" s="483">
        <v>0</v>
      </c>
    </row>
    <row r="153" spans="1:67" ht="14.45" customHeight="1">
      <c r="B153" s="491" t="str">
        <f t="shared" si="29"/>
        <v>C</v>
      </c>
      <c r="C153" s="491" t="str">
        <f t="shared" si="30"/>
        <v>2502</v>
      </c>
      <c r="N153" s="582" t="s">
        <v>118</v>
      </c>
      <c r="O153" s="583"/>
      <c r="P153" s="582" t="s">
        <v>356</v>
      </c>
      <c r="Q153" s="583"/>
      <c r="R153" s="582"/>
      <c r="S153" s="583"/>
      <c r="T153" s="582"/>
      <c r="U153" s="583"/>
      <c r="V153" s="582"/>
      <c r="W153" s="583"/>
      <c r="X153" s="583"/>
      <c r="Y153" s="582"/>
      <c r="Z153" s="583"/>
      <c r="AA153" s="583"/>
      <c r="AB153" s="582"/>
      <c r="AC153" s="583"/>
      <c r="AD153" s="582"/>
      <c r="AE153" s="583"/>
      <c r="AF153" s="584" t="s">
        <v>357</v>
      </c>
      <c r="AG153" s="583"/>
      <c r="AH153" s="583"/>
      <c r="AI153" s="583"/>
      <c r="AJ153" s="583"/>
      <c r="AK153" s="583"/>
      <c r="AL153" s="583"/>
      <c r="AM153" s="583"/>
      <c r="AN153" s="582" t="s">
        <v>307</v>
      </c>
      <c r="AO153" s="583"/>
      <c r="AP153" s="583"/>
      <c r="AQ153" s="583"/>
      <c r="AR153" s="583"/>
      <c r="AS153" s="582" t="s">
        <v>308</v>
      </c>
      <c r="AT153" s="583"/>
      <c r="AU153" s="583"/>
      <c r="AV153" s="481" t="s">
        <v>84</v>
      </c>
      <c r="AW153" s="585" t="s">
        <v>309</v>
      </c>
      <c r="AX153" s="583"/>
      <c r="AY153" s="583"/>
      <c r="AZ153" s="583"/>
      <c r="BA153" s="583"/>
      <c r="BB153" s="583"/>
      <c r="BC153" s="482">
        <v>18223920000</v>
      </c>
      <c r="BD153" s="482">
        <v>194400000</v>
      </c>
      <c r="BE153" s="482">
        <v>2139995076</v>
      </c>
      <c r="BF153" s="483">
        <v>0</v>
      </c>
      <c r="BG153" s="482">
        <v>655331639</v>
      </c>
      <c r="BH153" s="482">
        <v>-460931639</v>
      </c>
      <c r="BI153" s="482">
        <v>1119027577</v>
      </c>
      <c r="BJ153" s="482">
        <v>-463695938</v>
      </c>
      <c r="BK153" s="482">
        <v>1050430827</v>
      </c>
      <c r="BL153" s="482">
        <v>68596750</v>
      </c>
      <c r="BM153" s="482">
        <v>1045459827</v>
      </c>
      <c r="BN153" s="482">
        <v>4971000</v>
      </c>
      <c r="BO153" s="482">
        <v>222260</v>
      </c>
    </row>
    <row r="154" spans="1:67">
      <c r="B154" s="491" t="str">
        <f t="shared" si="29"/>
        <v>C</v>
      </c>
      <c r="C154" s="491" t="str">
        <f t="shared" si="30"/>
        <v>2502</v>
      </c>
      <c r="N154" s="582" t="s">
        <v>118</v>
      </c>
      <c r="O154" s="583"/>
      <c r="P154" s="582" t="s">
        <v>356</v>
      </c>
      <c r="Q154" s="583"/>
      <c r="R154" s="582"/>
      <c r="S154" s="583"/>
      <c r="T154" s="582"/>
      <c r="U154" s="583"/>
      <c r="V154" s="582"/>
      <c r="W154" s="583"/>
      <c r="X154" s="583"/>
      <c r="Y154" s="582"/>
      <c r="Z154" s="583"/>
      <c r="AA154" s="583"/>
      <c r="AB154" s="582"/>
      <c r="AC154" s="583"/>
      <c r="AD154" s="582"/>
      <c r="AE154" s="583"/>
      <c r="AF154" s="584" t="s">
        <v>357</v>
      </c>
      <c r="AG154" s="583"/>
      <c r="AH154" s="583"/>
      <c r="AI154" s="583"/>
      <c r="AJ154" s="583"/>
      <c r="AK154" s="583"/>
      <c r="AL154" s="583"/>
      <c r="AM154" s="583"/>
      <c r="AN154" s="582" t="s">
        <v>307</v>
      </c>
      <c r="AO154" s="583"/>
      <c r="AP154" s="583"/>
      <c r="AQ154" s="583"/>
      <c r="AR154" s="583"/>
      <c r="AS154" s="582" t="s">
        <v>308</v>
      </c>
      <c r="AT154" s="583"/>
      <c r="AU154" s="583"/>
      <c r="AV154" s="481" t="s">
        <v>320</v>
      </c>
      <c r="AW154" s="585" t="s">
        <v>460</v>
      </c>
      <c r="AX154" s="583"/>
      <c r="AY154" s="583"/>
      <c r="AZ154" s="583"/>
      <c r="BA154" s="583"/>
      <c r="BB154" s="583"/>
      <c r="BC154" s="482">
        <v>2815325822</v>
      </c>
      <c r="BD154" s="482">
        <v>306000000</v>
      </c>
      <c r="BE154" s="482">
        <v>2509325822</v>
      </c>
      <c r="BF154" s="483">
        <v>0</v>
      </c>
      <c r="BG154" s="483">
        <v>0</v>
      </c>
      <c r="BH154" s="482">
        <v>306000000</v>
      </c>
      <c r="BI154" s="483">
        <v>0</v>
      </c>
      <c r="BJ154" s="483">
        <v>0</v>
      </c>
      <c r="BK154" s="483">
        <v>0</v>
      </c>
      <c r="BL154" s="483">
        <v>0</v>
      </c>
      <c r="BM154" s="483">
        <v>0</v>
      </c>
      <c r="BN154" s="483">
        <v>0</v>
      </c>
      <c r="BO154" s="483">
        <v>0</v>
      </c>
    </row>
    <row r="155" spans="1:67" ht="14.45" customHeight="1">
      <c r="B155" s="491" t="str">
        <f t="shared" si="29"/>
        <v>C</v>
      </c>
      <c r="C155" s="491" t="str">
        <f t="shared" si="30"/>
        <v>2502</v>
      </c>
      <c r="D155" s="491" t="str">
        <f t="shared" si="31"/>
        <v>1000</v>
      </c>
      <c r="N155" s="582" t="s">
        <v>118</v>
      </c>
      <c r="O155" s="583"/>
      <c r="P155" s="582" t="s">
        <v>356</v>
      </c>
      <c r="Q155" s="583"/>
      <c r="R155" s="582" t="s">
        <v>358</v>
      </c>
      <c r="S155" s="583"/>
      <c r="T155" s="582"/>
      <c r="U155" s="583"/>
      <c r="V155" s="582"/>
      <c r="W155" s="583"/>
      <c r="X155" s="583"/>
      <c r="Y155" s="582"/>
      <c r="Z155" s="583"/>
      <c r="AA155" s="583"/>
      <c r="AB155" s="582"/>
      <c r="AC155" s="583"/>
      <c r="AD155" s="582"/>
      <c r="AE155" s="583"/>
      <c r="AF155" s="584" t="s">
        <v>359</v>
      </c>
      <c r="AG155" s="583"/>
      <c r="AH155" s="583"/>
      <c r="AI155" s="583"/>
      <c r="AJ155" s="583"/>
      <c r="AK155" s="583"/>
      <c r="AL155" s="583"/>
      <c r="AM155" s="583"/>
      <c r="AN155" s="582" t="s">
        <v>307</v>
      </c>
      <c r="AO155" s="583"/>
      <c r="AP155" s="583"/>
      <c r="AQ155" s="583"/>
      <c r="AR155" s="583"/>
      <c r="AS155" s="582" t="s">
        <v>308</v>
      </c>
      <c r="AT155" s="583"/>
      <c r="AU155" s="583"/>
      <c r="AV155" s="481" t="s">
        <v>84</v>
      </c>
      <c r="AW155" s="585" t="s">
        <v>309</v>
      </c>
      <c r="AX155" s="583"/>
      <c r="AY155" s="583"/>
      <c r="AZ155" s="583"/>
      <c r="BA155" s="583"/>
      <c r="BB155" s="583"/>
      <c r="BC155" s="482">
        <v>18223920000</v>
      </c>
      <c r="BD155" s="482">
        <v>194400000</v>
      </c>
      <c r="BE155" s="482">
        <v>2139995076</v>
      </c>
      <c r="BF155" s="483">
        <v>0</v>
      </c>
      <c r="BG155" s="482">
        <v>655331639</v>
      </c>
      <c r="BH155" s="482">
        <v>-460931639</v>
      </c>
      <c r="BI155" s="482">
        <v>1119027577</v>
      </c>
      <c r="BJ155" s="482">
        <v>-463695938</v>
      </c>
      <c r="BK155" s="482">
        <v>1050430827</v>
      </c>
      <c r="BL155" s="482">
        <v>68596750</v>
      </c>
      <c r="BM155" s="482">
        <v>1045459827</v>
      </c>
      <c r="BN155" s="482">
        <v>4971000</v>
      </c>
      <c r="BO155" s="482">
        <v>222260</v>
      </c>
    </row>
    <row r="156" spans="1:67">
      <c r="B156" s="491" t="str">
        <f t="shared" si="29"/>
        <v>C</v>
      </c>
      <c r="C156" s="491" t="str">
        <f t="shared" si="30"/>
        <v>2502</v>
      </c>
      <c r="D156" s="491" t="str">
        <f t="shared" si="31"/>
        <v>1000</v>
      </c>
      <c r="N156" s="582" t="s">
        <v>118</v>
      </c>
      <c r="O156" s="583"/>
      <c r="P156" s="582" t="s">
        <v>356</v>
      </c>
      <c r="Q156" s="583"/>
      <c r="R156" s="582" t="s">
        <v>358</v>
      </c>
      <c r="S156" s="583"/>
      <c r="T156" s="582"/>
      <c r="U156" s="583"/>
      <c r="V156" s="582"/>
      <c r="W156" s="583"/>
      <c r="X156" s="583"/>
      <c r="Y156" s="582"/>
      <c r="Z156" s="583"/>
      <c r="AA156" s="583"/>
      <c r="AB156" s="582"/>
      <c r="AC156" s="583"/>
      <c r="AD156" s="582"/>
      <c r="AE156" s="583"/>
      <c r="AF156" s="584" t="s">
        <v>359</v>
      </c>
      <c r="AG156" s="583"/>
      <c r="AH156" s="583"/>
      <c r="AI156" s="583"/>
      <c r="AJ156" s="583"/>
      <c r="AK156" s="583"/>
      <c r="AL156" s="583"/>
      <c r="AM156" s="583"/>
      <c r="AN156" s="582" t="s">
        <v>307</v>
      </c>
      <c r="AO156" s="583"/>
      <c r="AP156" s="583"/>
      <c r="AQ156" s="583"/>
      <c r="AR156" s="583"/>
      <c r="AS156" s="582" t="s">
        <v>308</v>
      </c>
      <c r="AT156" s="583"/>
      <c r="AU156" s="583"/>
      <c r="AV156" s="481" t="s">
        <v>320</v>
      </c>
      <c r="AW156" s="585" t="s">
        <v>460</v>
      </c>
      <c r="AX156" s="583"/>
      <c r="AY156" s="583"/>
      <c r="AZ156" s="583"/>
      <c r="BA156" s="583"/>
      <c r="BB156" s="583"/>
      <c r="BC156" s="482">
        <v>2815325822</v>
      </c>
      <c r="BD156" s="482">
        <v>306000000</v>
      </c>
      <c r="BE156" s="482">
        <v>2509325822</v>
      </c>
      <c r="BF156" s="483">
        <v>0</v>
      </c>
      <c r="BG156" s="483">
        <v>0</v>
      </c>
      <c r="BH156" s="482">
        <v>306000000</v>
      </c>
      <c r="BI156" s="483">
        <v>0</v>
      </c>
      <c r="BJ156" s="483">
        <v>0</v>
      </c>
      <c r="BK156" s="483">
        <v>0</v>
      </c>
      <c r="BL156" s="483">
        <v>0</v>
      </c>
      <c r="BM156" s="483">
        <v>0</v>
      </c>
      <c r="BN156" s="483">
        <v>0</v>
      </c>
      <c r="BO156" s="483">
        <v>0</v>
      </c>
    </row>
    <row r="157" spans="1:67">
      <c r="B157" s="491" t="str">
        <f t="shared" si="29"/>
        <v>C</v>
      </c>
      <c r="C157" s="491" t="str">
        <f t="shared" si="30"/>
        <v>2502</v>
      </c>
      <c r="D157" s="491" t="str">
        <f t="shared" si="31"/>
        <v>1000</v>
      </c>
      <c r="E157" s="491" t="str">
        <f t="shared" si="32"/>
        <v>1</v>
      </c>
      <c r="F157" s="491">
        <f t="shared" si="43"/>
        <v>0</v>
      </c>
      <c r="G157" s="491">
        <f t="shared" si="44"/>
        <v>0</v>
      </c>
      <c r="H157" s="491">
        <f t="shared" ref="H157:H209" si="45">+AB157</f>
        <v>0</v>
      </c>
      <c r="N157" s="586" t="s">
        <v>118</v>
      </c>
      <c r="O157" s="583"/>
      <c r="P157" s="586" t="s">
        <v>356</v>
      </c>
      <c r="Q157" s="583"/>
      <c r="R157" s="586" t="s">
        <v>358</v>
      </c>
      <c r="S157" s="583"/>
      <c r="T157" s="586" t="s">
        <v>313</v>
      </c>
      <c r="U157" s="583"/>
      <c r="V157" s="586"/>
      <c r="W157" s="583"/>
      <c r="X157" s="583"/>
      <c r="Y157" s="586"/>
      <c r="Z157" s="583"/>
      <c r="AA157" s="583"/>
      <c r="AB157" s="586"/>
      <c r="AC157" s="583"/>
      <c r="AD157" s="586"/>
      <c r="AE157" s="583"/>
      <c r="AF157" s="587" t="s">
        <v>271</v>
      </c>
      <c r="AG157" s="583"/>
      <c r="AH157" s="583"/>
      <c r="AI157" s="583"/>
      <c r="AJ157" s="583"/>
      <c r="AK157" s="583"/>
      <c r="AL157" s="583"/>
      <c r="AM157" s="583"/>
      <c r="AN157" s="586" t="s">
        <v>307</v>
      </c>
      <c r="AO157" s="583"/>
      <c r="AP157" s="583"/>
      <c r="AQ157" s="583"/>
      <c r="AR157" s="583"/>
      <c r="AS157" s="586" t="s">
        <v>308</v>
      </c>
      <c r="AT157" s="583"/>
      <c r="AU157" s="583"/>
      <c r="AV157" s="484" t="s">
        <v>84</v>
      </c>
      <c r="AW157" s="588" t="s">
        <v>309</v>
      </c>
      <c r="AX157" s="583"/>
      <c r="AY157" s="583"/>
      <c r="AZ157" s="583"/>
      <c r="BA157" s="583"/>
      <c r="BB157" s="583"/>
      <c r="BC157" s="485">
        <v>1700000000</v>
      </c>
      <c r="BD157" s="485">
        <v>174400000</v>
      </c>
      <c r="BE157" s="485">
        <v>114600000</v>
      </c>
      <c r="BF157" s="486">
        <v>0</v>
      </c>
      <c r="BG157" s="485">
        <v>15409633</v>
      </c>
      <c r="BH157" s="485">
        <v>158990367</v>
      </c>
      <c r="BI157" s="485">
        <v>22538350</v>
      </c>
      <c r="BJ157" s="485">
        <v>-7128717</v>
      </c>
      <c r="BK157" s="485">
        <v>23268435</v>
      </c>
      <c r="BL157" s="485">
        <v>-730085</v>
      </c>
      <c r="BM157" s="485">
        <v>23268435</v>
      </c>
      <c r="BN157" s="486">
        <v>0</v>
      </c>
      <c r="BO157" s="486">
        <v>0</v>
      </c>
    </row>
    <row r="158" spans="1:67">
      <c r="B158" s="491" t="str">
        <f t="shared" si="29"/>
        <v>C</v>
      </c>
      <c r="C158" s="491" t="str">
        <f t="shared" si="30"/>
        <v>2502</v>
      </c>
      <c r="D158" s="491" t="str">
        <f t="shared" si="31"/>
        <v>1000</v>
      </c>
      <c r="E158" s="491" t="str">
        <f t="shared" si="32"/>
        <v>1</v>
      </c>
      <c r="F158" s="491">
        <f t="shared" si="43"/>
        <v>0</v>
      </c>
      <c r="G158" s="491">
        <f t="shared" si="44"/>
        <v>0</v>
      </c>
      <c r="H158" s="491">
        <f t="shared" si="45"/>
        <v>0</v>
      </c>
      <c r="N158" s="582" t="s">
        <v>118</v>
      </c>
      <c r="O158" s="583"/>
      <c r="P158" s="582" t="s">
        <v>356</v>
      </c>
      <c r="Q158" s="583"/>
      <c r="R158" s="582" t="s">
        <v>358</v>
      </c>
      <c r="S158" s="583"/>
      <c r="T158" s="582" t="s">
        <v>313</v>
      </c>
      <c r="U158" s="583"/>
      <c r="V158" s="582"/>
      <c r="W158" s="583"/>
      <c r="X158" s="583"/>
      <c r="Y158" s="582"/>
      <c r="Z158" s="583"/>
      <c r="AA158" s="583"/>
      <c r="AB158" s="582"/>
      <c r="AC158" s="583"/>
      <c r="AD158" s="582"/>
      <c r="AE158" s="583"/>
      <c r="AF158" s="584" t="s">
        <v>271</v>
      </c>
      <c r="AG158" s="583"/>
      <c r="AH158" s="583"/>
      <c r="AI158" s="583"/>
      <c r="AJ158" s="583"/>
      <c r="AK158" s="583"/>
      <c r="AL158" s="583"/>
      <c r="AM158" s="583"/>
      <c r="AN158" s="582" t="s">
        <v>307</v>
      </c>
      <c r="AO158" s="583"/>
      <c r="AP158" s="583"/>
      <c r="AQ158" s="583"/>
      <c r="AR158" s="583"/>
      <c r="AS158" s="582" t="s">
        <v>308</v>
      </c>
      <c r="AT158" s="583"/>
      <c r="AU158" s="583"/>
      <c r="AV158" s="481" t="s">
        <v>320</v>
      </c>
      <c r="AW158" s="585" t="s">
        <v>460</v>
      </c>
      <c r="AX158" s="583"/>
      <c r="AY158" s="583"/>
      <c r="AZ158" s="583"/>
      <c r="BA158" s="583"/>
      <c r="BB158" s="583"/>
      <c r="BC158" s="482">
        <v>2815325822</v>
      </c>
      <c r="BD158" s="482">
        <v>306000000</v>
      </c>
      <c r="BE158" s="482">
        <v>2509325822</v>
      </c>
      <c r="BF158" s="483">
        <v>0</v>
      </c>
      <c r="BG158" s="483">
        <v>0</v>
      </c>
      <c r="BH158" s="482">
        <v>306000000</v>
      </c>
      <c r="BI158" s="483">
        <v>0</v>
      </c>
      <c r="BJ158" s="483">
        <v>0</v>
      </c>
      <c r="BK158" s="483">
        <v>0</v>
      </c>
      <c r="BL158" s="483">
        <v>0</v>
      </c>
      <c r="BM158" s="483">
        <v>0</v>
      </c>
      <c r="BN158" s="483">
        <v>0</v>
      </c>
      <c r="BO158" s="483">
        <v>0</v>
      </c>
    </row>
    <row r="159" spans="1:67" ht="14.45" customHeight="1">
      <c r="B159" s="491" t="str">
        <f t="shared" si="29"/>
        <v>C</v>
      </c>
      <c r="C159" s="491" t="str">
        <f t="shared" si="30"/>
        <v>2502</v>
      </c>
      <c r="D159" s="491" t="str">
        <f t="shared" si="31"/>
        <v>1000</v>
      </c>
      <c r="E159" s="491" t="str">
        <f t="shared" si="32"/>
        <v>1</v>
      </c>
      <c r="F159" s="491" t="str">
        <f t="shared" si="43"/>
        <v>0</v>
      </c>
      <c r="G159" s="491">
        <f t="shared" si="44"/>
        <v>0</v>
      </c>
      <c r="H159" s="491">
        <f t="shared" si="45"/>
        <v>0</v>
      </c>
      <c r="N159" s="582" t="s">
        <v>118</v>
      </c>
      <c r="O159" s="583"/>
      <c r="P159" s="582" t="s">
        <v>356</v>
      </c>
      <c r="Q159" s="583"/>
      <c r="R159" s="582" t="s">
        <v>358</v>
      </c>
      <c r="S159" s="583"/>
      <c r="T159" s="582" t="s">
        <v>313</v>
      </c>
      <c r="U159" s="583"/>
      <c r="V159" s="582" t="s">
        <v>314</v>
      </c>
      <c r="W159" s="583"/>
      <c r="X159" s="583"/>
      <c r="Y159" s="582"/>
      <c r="Z159" s="583"/>
      <c r="AA159" s="583"/>
      <c r="AB159" s="582"/>
      <c r="AC159" s="583"/>
      <c r="AD159" s="582"/>
      <c r="AE159" s="583"/>
      <c r="AF159" s="584" t="s">
        <v>271</v>
      </c>
      <c r="AG159" s="583"/>
      <c r="AH159" s="583"/>
      <c r="AI159" s="583"/>
      <c r="AJ159" s="583"/>
      <c r="AK159" s="583"/>
      <c r="AL159" s="583"/>
      <c r="AM159" s="583"/>
      <c r="AN159" s="582" t="s">
        <v>307</v>
      </c>
      <c r="AO159" s="583"/>
      <c r="AP159" s="583"/>
      <c r="AQ159" s="583"/>
      <c r="AR159" s="583"/>
      <c r="AS159" s="582" t="s">
        <v>308</v>
      </c>
      <c r="AT159" s="583"/>
      <c r="AU159" s="583"/>
      <c r="AV159" s="481" t="s">
        <v>84</v>
      </c>
      <c r="AW159" s="585" t="s">
        <v>309</v>
      </c>
      <c r="AX159" s="583"/>
      <c r="AY159" s="583"/>
      <c r="AZ159" s="583"/>
      <c r="BA159" s="583"/>
      <c r="BB159" s="583"/>
      <c r="BC159" s="482">
        <v>1300000000</v>
      </c>
      <c r="BD159" s="482">
        <v>174400000</v>
      </c>
      <c r="BE159" s="482">
        <v>114600000</v>
      </c>
      <c r="BF159" s="483">
        <v>0</v>
      </c>
      <c r="BG159" s="482">
        <v>15409633</v>
      </c>
      <c r="BH159" s="482">
        <v>158990367</v>
      </c>
      <c r="BI159" s="482">
        <v>22538350</v>
      </c>
      <c r="BJ159" s="482">
        <v>-7128717</v>
      </c>
      <c r="BK159" s="482">
        <v>23268435</v>
      </c>
      <c r="BL159" s="482">
        <v>-730085</v>
      </c>
      <c r="BM159" s="482">
        <v>23268435</v>
      </c>
      <c r="BN159" s="483">
        <v>0</v>
      </c>
      <c r="BO159" s="483">
        <v>0</v>
      </c>
    </row>
    <row r="160" spans="1:67">
      <c r="B160" s="491" t="str">
        <f t="shared" si="29"/>
        <v>C</v>
      </c>
      <c r="C160" s="491" t="str">
        <f t="shared" si="30"/>
        <v>2502</v>
      </c>
      <c r="D160" s="491" t="str">
        <f t="shared" si="31"/>
        <v>1000</v>
      </c>
      <c r="E160" s="491" t="str">
        <f t="shared" si="32"/>
        <v>1</v>
      </c>
      <c r="F160" s="491" t="str">
        <f t="shared" si="43"/>
        <v>0</v>
      </c>
      <c r="G160" s="491">
        <f t="shared" si="44"/>
        <v>0</v>
      </c>
      <c r="H160" s="491">
        <f t="shared" si="45"/>
        <v>0</v>
      </c>
      <c r="N160" s="582" t="s">
        <v>118</v>
      </c>
      <c r="O160" s="583"/>
      <c r="P160" s="582" t="s">
        <v>356</v>
      </c>
      <c r="Q160" s="583"/>
      <c r="R160" s="582" t="s">
        <v>358</v>
      </c>
      <c r="S160" s="583"/>
      <c r="T160" s="582" t="s">
        <v>313</v>
      </c>
      <c r="U160" s="583"/>
      <c r="V160" s="582" t="s">
        <v>314</v>
      </c>
      <c r="W160" s="583"/>
      <c r="X160" s="583"/>
      <c r="Y160" s="582"/>
      <c r="Z160" s="583"/>
      <c r="AA160" s="583"/>
      <c r="AB160" s="582"/>
      <c r="AC160" s="583"/>
      <c r="AD160" s="582"/>
      <c r="AE160" s="583"/>
      <c r="AF160" s="584" t="s">
        <v>271</v>
      </c>
      <c r="AG160" s="583"/>
      <c r="AH160" s="583"/>
      <c r="AI160" s="583"/>
      <c r="AJ160" s="583"/>
      <c r="AK160" s="583"/>
      <c r="AL160" s="583"/>
      <c r="AM160" s="583"/>
      <c r="AN160" s="582" t="s">
        <v>307</v>
      </c>
      <c r="AO160" s="583"/>
      <c r="AP160" s="583"/>
      <c r="AQ160" s="583"/>
      <c r="AR160" s="583"/>
      <c r="AS160" s="582" t="s">
        <v>308</v>
      </c>
      <c r="AT160" s="583"/>
      <c r="AU160" s="583"/>
      <c r="AV160" s="481" t="s">
        <v>320</v>
      </c>
      <c r="AW160" s="585" t="s">
        <v>460</v>
      </c>
      <c r="AX160" s="583"/>
      <c r="AY160" s="583"/>
      <c r="AZ160" s="583"/>
      <c r="BA160" s="583"/>
      <c r="BB160" s="583"/>
      <c r="BC160" s="482">
        <v>2815325822</v>
      </c>
      <c r="BD160" s="482">
        <v>306000000</v>
      </c>
      <c r="BE160" s="482">
        <v>2509325822</v>
      </c>
      <c r="BF160" s="483">
        <v>0</v>
      </c>
      <c r="BG160" s="483">
        <v>0</v>
      </c>
      <c r="BH160" s="482">
        <v>306000000</v>
      </c>
      <c r="BI160" s="483">
        <v>0</v>
      </c>
      <c r="BJ160" s="483">
        <v>0</v>
      </c>
      <c r="BK160" s="483">
        <v>0</v>
      </c>
      <c r="BL160" s="483">
        <v>0</v>
      </c>
      <c r="BM160" s="483">
        <v>0</v>
      </c>
      <c r="BN160" s="483">
        <v>0</v>
      </c>
      <c r="BO160" s="483">
        <v>0</v>
      </c>
    </row>
    <row r="161" spans="1:67" ht="14.45" customHeight="1">
      <c r="B161" s="491" t="str">
        <f t="shared" si="29"/>
        <v>C</v>
      </c>
      <c r="C161" s="491" t="str">
        <f t="shared" si="30"/>
        <v>2502</v>
      </c>
      <c r="D161" s="491" t="str">
        <f t="shared" si="31"/>
        <v>1000</v>
      </c>
      <c r="E161" s="491" t="str">
        <f t="shared" si="32"/>
        <v>1</v>
      </c>
      <c r="F161" s="491" t="str">
        <f t="shared" si="43"/>
        <v>0</v>
      </c>
      <c r="G161" s="491" t="str">
        <f t="shared" si="44"/>
        <v>2</v>
      </c>
      <c r="H161" s="491">
        <f t="shared" si="45"/>
        <v>0</v>
      </c>
      <c r="N161" s="582" t="s">
        <v>118</v>
      </c>
      <c r="O161" s="583"/>
      <c r="P161" s="582" t="s">
        <v>356</v>
      </c>
      <c r="Q161" s="583"/>
      <c r="R161" s="582" t="s">
        <v>358</v>
      </c>
      <c r="S161" s="583"/>
      <c r="T161" s="582" t="s">
        <v>313</v>
      </c>
      <c r="U161" s="583"/>
      <c r="V161" s="582" t="s">
        <v>314</v>
      </c>
      <c r="W161" s="583"/>
      <c r="X161" s="583"/>
      <c r="Y161" s="582" t="s">
        <v>316</v>
      </c>
      <c r="Z161" s="583"/>
      <c r="AA161" s="583"/>
      <c r="AB161" s="582"/>
      <c r="AC161" s="583"/>
      <c r="AD161" s="582"/>
      <c r="AE161" s="583"/>
      <c r="AF161" s="584" t="s">
        <v>360</v>
      </c>
      <c r="AG161" s="583"/>
      <c r="AH161" s="583"/>
      <c r="AI161" s="583"/>
      <c r="AJ161" s="583"/>
      <c r="AK161" s="583"/>
      <c r="AL161" s="583"/>
      <c r="AM161" s="583"/>
      <c r="AN161" s="582" t="s">
        <v>307</v>
      </c>
      <c r="AO161" s="583"/>
      <c r="AP161" s="583"/>
      <c r="AQ161" s="583"/>
      <c r="AR161" s="583"/>
      <c r="AS161" s="582" t="s">
        <v>308</v>
      </c>
      <c r="AT161" s="583"/>
      <c r="AU161" s="583"/>
      <c r="AV161" s="481" t="s">
        <v>84</v>
      </c>
      <c r="AW161" s="585" t="s">
        <v>309</v>
      </c>
      <c r="AX161" s="583"/>
      <c r="AY161" s="583"/>
      <c r="AZ161" s="583"/>
      <c r="BA161" s="583"/>
      <c r="BB161" s="583"/>
      <c r="BC161" s="482">
        <v>1300000000</v>
      </c>
      <c r="BD161" s="482">
        <v>174400000</v>
      </c>
      <c r="BE161" s="482">
        <v>114600000</v>
      </c>
      <c r="BF161" s="483">
        <v>0</v>
      </c>
      <c r="BG161" s="482">
        <v>15409633</v>
      </c>
      <c r="BH161" s="482">
        <v>158990367</v>
      </c>
      <c r="BI161" s="482">
        <v>22538350</v>
      </c>
      <c r="BJ161" s="482">
        <v>-7128717</v>
      </c>
      <c r="BK161" s="482">
        <v>23268435</v>
      </c>
      <c r="BL161" s="482">
        <v>-730085</v>
      </c>
      <c r="BM161" s="482">
        <v>23268435</v>
      </c>
      <c r="BN161" s="483">
        <v>0</v>
      </c>
      <c r="BO161" s="483">
        <v>0</v>
      </c>
    </row>
    <row r="162" spans="1:67" s="497" customFormat="1">
      <c r="A162" s="497" t="str">
        <f>+B162&amp;"-"&amp;C162&amp;"-"&amp;D162&amp;"-"&amp;E162&amp;"-"&amp;F162&amp;"-"&amp;G162&amp;"-"&amp;H162&amp;"-"&amp;AV162</f>
        <v>C-2502-1000-1-0-2-1-10</v>
      </c>
      <c r="B162" s="498" t="str">
        <f t="shared" si="29"/>
        <v>C</v>
      </c>
      <c r="C162" s="498" t="str">
        <f t="shared" si="30"/>
        <v>2502</v>
      </c>
      <c r="D162" s="498" t="str">
        <f t="shared" si="31"/>
        <v>1000</v>
      </c>
      <c r="E162" s="498" t="str">
        <f t="shared" si="32"/>
        <v>1</v>
      </c>
      <c r="F162" s="498" t="str">
        <f t="shared" si="43"/>
        <v>0</v>
      </c>
      <c r="G162" s="498" t="str">
        <f t="shared" si="44"/>
        <v>2</v>
      </c>
      <c r="H162" s="498" t="str">
        <f t="shared" si="45"/>
        <v>1</v>
      </c>
      <c r="I162" s="498"/>
      <c r="J162" s="498"/>
      <c r="K162" s="498"/>
      <c r="M162" s="511"/>
      <c r="N162" s="578" t="s">
        <v>118</v>
      </c>
      <c r="O162" s="579"/>
      <c r="P162" s="578" t="s">
        <v>356</v>
      </c>
      <c r="Q162" s="579"/>
      <c r="R162" s="578" t="s">
        <v>358</v>
      </c>
      <c r="S162" s="579"/>
      <c r="T162" s="578" t="s">
        <v>313</v>
      </c>
      <c r="U162" s="579"/>
      <c r="V162" s="578" t="s">
        <v>314</v>
      </c>
      <c r="W162" s="579"/>
      <c r="X162" s="579"/>
      <c r="Y162" s="578" t="s">
        <v>316</v>
      </c>
      <c r="Z162" s="579"/>
      <c r="AA162" s="579"/>
      <c r="AB162" s="578" t="s">
        <v>313</v>
      </c>
      <c r="AC162" s="579"/>
      <c r="AD162" s="578"/>
      <c r="AE162" s="579"/>
      <c r="AF162" s="581" t="s">
        <v>366</v>
      </c>
      <c r="AG162" s="579"/>
      <c r="AH162" s="579"/>
      <c r="AI162" s="579"/>
      <c r="AJ162" s="579"/>
      <c r="AK162" s="579"/>
      <c r="AL162" s="579"/>
      <c r="AM162" s="579"/>
      <c r="AN162" s="578" t="s">
        <v>307</v>
      </c>
      <c r="AO162" s="579"/>
      <c r="AP162" s="579"/>
      <c r="AQ162" s="579"/>
      <c r="AR162" s="579"/>
      <c r="AS162" s="578" t="s">
        <v>308</v>
      </c>
      <c r="AT162" s="579"/>
      <c r="AU162" s="579"/>
      <c r="AV162" s="499" t="s">
        <v>84</v>
      </c>
      <c r="AW162" s="580" t="s">
        <v>309</v>
      </c>
      <c r="AX162" s="579"/>
      <c r="AY162" s="579"/>
      <c r="AZ162" s="579"/>
      <c r="BA162" s="579"/>
      <c r="BB162" s="579"/>
      <c r="BC162" s="500">
        <v>197200000</v>
      </c>
      <c r="BD162" s="500">
        <v>174400000</v>
      </c>
      <c r="BE162" s="500">
        <v>22800000</v>
      </c>
      <c r="BF162" s="501">
        <v>0</v>
      </c>
      <c r="BG162" s="501">
        <v>0</v>
      </c>
      <c r="BH162" s="500">
        <v>174400000</v>
      </c>
      <c r="BI162" s="501">
        <v>0</v>
      </c>
      <c r="BJ162" s="501">
        <v>0</v>
      </c>
      <c r="BK162" s="501">
        <v>0</v>
      </c>
      <c r="BL162" s="501">
        <v>0</v>
      </c>
      <c r="BM162" s="501">
        <v>0</v>
      </c>
      <c r="BN162" s="501">
        <v>0</v>
      </c>
      <c r="BO162" s="501">
        <v>0</v>
      </c>
    </row>
    <row r="163" spans="1:67" s="497" customFormat="1">
      <c r="A163" s="497" t="str">
        <f t="shared" ref="A163:A173" si="46">+B163&amp;"-"&amp;C163&amp;"-"&amp;D163&amp;"-"&amp;E163&amp;"-"&amp;F163&amp;"-"&amp;G163&amp;"-"&amp;H163&amp;"-"&amp;AV163</f>
        <v>C-2502-1000-1-0-2-2-10</v>
      </c>
      <c r="B163" s="498" t="str">
        <f t="shared" si="29"/>
        <v>C</v>
      </c>
      <c r="C163" s="498" t="str">
        <f t="shared" si="30"/>
        <v>2502</v>
      </c>
      <c r="D163" s="498" t="str">
        <f t="shared" si="31"/>
        <v>1000</v>
      </c>
      <c r="E163" s="498" t="str">
        <f t="shared" si="32"/>
        <v>1</v>
      </c>
      <c r="F163" s="498" t="str">
        <f t="shared" si="43"/>
        <v>0</v>
      </c>
      <c r="G163" s="498" t="str">
        <f t="shared" si="44"/>
        <v>2</v>
      </c>
      <c r="H163" s="498" t="str">
        <f t="shared" si="45"/>
        <v>2</v>
      </c>
      <c r="I163" s="498"/>
      <c r="J163" s="498"/>
      <c r="K163" s="498"/>
      <c r="M163" s="511"/>
      <c r="N163" s="578" t="s">
        <v>118</v>
      </c>
      <c r="O163" s="579"/>
      <c r="P163" s="578" t="s">
        <v>356</v>
      </c>
      <c r="Q163" s="579"/>
      <c r="R163" s="578" t="s">
        <v>358</v>
      </c>
      <c r="S163" s="579"/>
      <c r="T163" s="578" t="s">
        <v>313</v>
      </c>
      <c r="U163" s="579"/>
      <c r="V163" s="578" t="s">
        <v>314</v>
      </c>
      <c r="W163" s="579"/>
      <c r="X163" s="579"/>
      <c r="Y163" s="578" t="s">
        <v>316</v>
      </c>
      <c r="Z163" s="579"/>
      <c r="AA163" s="579"/>
      <c r="AB163" s="578" t="s">
        <v>316</v>
      </c>
      <c r="AC163" s="579"/>
      <c r="AD163" s="578"/>
      <c r="AE163" s="579"/>
      <c r="AF163" s="581" t="s">
        <v>361</v>
      </c>
      <c r="AG163" s="579"/>
      <c r="AH163" s="579"/>
      <c r="AI163" s="579"/>
      <c r="AJ163" s="579"/>
      <c r="AK163" s="579"/>
      <c r="AL163" s="579"/>
      <c r="AM163" s="579"/>
      <c r="AN163" s="578" t="s">
        <v>307</v>
      </c>
      <c r="AO163" s="579"/>
      <c r="AP163" s="579"/>
      <c r="AQ163" s="579"/>
      <c r="AR163" s="579"/>
      <c r="AS163" s="578" t="s">
        <v>308</v>
      </c>
      <c r="AT163" s="579"/>
      <c r="AU163" s="579"/>
      <c r="AV163" s="499" t="s">
        <v>84</v>
      </c>
      <c r="AW163" s="580" t="s">
        <v>309</v>
      </c>
      <c r="AX163" s="579"/>
      <c r="AY163" s="579"/>
      <c r="AZ163" s="579"/>
      <c r="BA163" s="579"/>
      <c r="BB163" s="579"/>
      <c r="BC163" s="500">
        <v>135600000</v>
      </c>
      <c r="BD163" s="501">
        <v>0</v>
      </c>
      <c r="BE163" s="500">
        <v>30600000</v>
      </c>
      <c r="BF163" s="501">
        <v>0</v>
      </c>
      <c r="BG163" s="501">
        <v>0</v>
      </c>
      <c r="BH163" s="501">
        <v>0</v>
      </c>
      <c r="BI163" s="500">
        <v>20000000</v>
      </c>
      <c r="BJ163" s="500">
        <v>-20000000</v>
      </c>
      <c r="BK163" s="500">
        <v>20000000</v>
      </c>
      <c r="BL163" s="501">
        <v>0</v>
      </c>
      <c r="BM163" s="500">
        <v>20000000</v>
      </c>
      <c r="BN163" s="501">
        <v>0</v>
      </c>
      <c r="BO163" s="501">
        <v>0</v>
      </c>
    </row>
    <row r="164" spans="1:67" s="497" customFormat="1">
      <c r="A164" s="497" t="str">
        <f t="shared" si="46"/>
        <v>C-2502-1000-1-0-2-3-10</v>
      </c>
      <c r="B164" s="498" t="str">
        <f t="shared" si="29"/>
        <v>C</v>
      </c>
      <c r="C164" s="498" t="str">
        <f t="shared" si="30"/>
        <v>2502</v>
      </c>
      <c r="D164" s="498" t="str">
        <f t="shared" si="31"/>
        <v>1000</v>
      </c>
      <c r="E164" s="498" t="str">
        <f t="shared" si="32"/>
        <v>1</v>
      </c>
      <c r="F164" s="498" t="str">
        <f t="shared" si="43"/>
        <v>0</v>
      </c>
      <c r="G164" s="498" t="str">
        <f t="shared" si="44"/>
        <v>2</v>
      </c>
      <c r="H164" s="498" t="str">
        <f t="shared" si="45"/>
        <v>3</v>
      </c>
      <c r="I164" s="498"/>
      <c r="J164" s="498"/>
      <c r="K164" s="498"/>
      <c r="M164" s="511"/>
      <c r="N164" s="578" t="s">
        <v>118</v>
      </c>
      <c r="O164" s="579"/>
      <c r="P164" s="578" t="s">
        <v>356</v>
      </c>
      <c r="Q164" s="579"/>
      <c r="R164" s="578" t="s">
        <v>358</v>
      </c>
      <c r="S164" s="579"/>
      <c r="T164" s="578" t="s">
        <v>313</v>
      </c>
      <c r="U164" s="579"/>
      <c r="V164" s="578" t="s">
        <v>314</v>
      </c>
      <c r="W164" s="579"/>
      <c r="X164" s="579"/>
      <c r="Y164" s="578" t="s">
        <v>316</v>
      </c>
      <c r="Z164" s="579"/>
      <c r="AA164" s="579"/>
      <c r="AB164" s="578" t="s">
        <v>323</v>
      </c>
      <c r="AC164" s="579"/>
      <c r="AD164" s="578"/>
      <c r="AE164" s="579"/>
      <c r="AF164" s="581" t="s">
        <v>362</v>
      </c>
      <c r="AG164" s="579"/>
      <c r="AH164" s="579"/>
      <c r="AI164" s="579"/>
      <c r="AJ164" s="579"/>
      <c r="AK164" s="579"/>
      <c r="AL164" s="579"/>
      <c r="AM164" s="579"/>
      <c r="AN164" s="578" t="s">
        <v>307</v>
      </c>
      <c r="AO164" s="579"/>
      <c r="AP164" s="579"/>
      <c r="AQ164" s="579"/>
      <c r="AR164" s="579"/>
      <c r="AS164" s="578" t="s">
        <v>308</v>
      </c>
      <c r="AT164" s="579"/>
      <c r="AU164" s="579"/>
      <c r="AV164" s="499" t="s">
        <v>84</v>
      </c>
      <c r="AW164" s="580" t="s">
        <v>309</v>
      </c>
      <c r="AX164" s="579"/>
      <c r="AY164" s="579"/>
      <c r="AZ164" s="579"/>
      <c r="BA164" s="579"/>
      <c r="BB164" s="579"/>
      <c r="BC164" s="500">
        <v>341600000</v>
      </c>
      <c r="BD164" s="501">
        <v>0</v>
      </c>
      <c r="BE164" s="501">
        <v>0</v>
      </c>
      <c r="BF164" s="501">
        <v>0</v>
      </c>
      <c r="BG164" s="501">
        <v>0</v>
      </c>
      <c r="BH164" s="501">
        <v>0</v>
      </c>
      <c r="BI164" s="501">
        <v>0</v>
      </c>
      <c r="BJ164" s="501">
        <v>0</v>
      </c>
      <c r="BK164" s="500">
        <v>3268435</v>
      </c>
      <c r="BL164" s="500">
        <v>-3268435</v>
      </c>
      <c r="BM164" s="500">
        <v>3268435</v>
      </c>
      <c r="BN164" s="501">
        <v>0</v>
      </c>
      <c r="BO164" s="501">
        <v>0</v>
      </c>
    </row>
    <row r="165" spans="1:67" s="497" customFormat="1" ht="14.45" customHeight="1">
      <c r="A165" s="497" t="str">
        <f t="shared" si="46"/>
        <v>C-2502-1000-1-0-2-4-10</v>
      </c>
      <c r="B165" s="498" t="str">
        <f t="shared" si="29"/>
        <v>C</v>
      </c>
      <c r="C165" s="498" t="str">
        <f t="shared" si="30"/>
        <v>2502</v>
      </c>
      <c r="D165" s="498" t="str">
        <f t="shared" si="31"/>
        <v>1000</v>
      </c>
      <c r="E165" s="498" t="str">
        <f t="shared" si="32"/>
        <v>1</v>
      </c>
      <c r="F165" s="498" t="str">
        <f t="shared" si="43"/>
        <v>0</v>
      </c>
      <c r="G165" s="498" t="str">
        <f t="shared" si="44"/>
        <v>2</v>
      </c>
      <c r="H165" s="498" t="str">
        <f t="shared" si="45"/>
        <v>4</v>
      </c>
      <c r="I165" s="498"/>
      <c r="J165" s="498"/>
      <c r="K165" s="498"/>
      <c r="M165" s="511"/>
      <c r="N165" s="578" t="s">
        <v>118</v>
      </c>
      <c r="O165" s="579"/>
      <c r="P165" s="578" t="s">
        <v>356</v>
      </c>
      <c r="Q165" s="579"/>
      <c r="R165" s="578" t="s">
        <v>358</v>
      </c>
      <c r="S165" s="579"/>
      <c r="T165" s="578" t="s">
        <v>313</v>
      </c>
      <c r="U165" s="579"/>
      <c r="V165" s="578" t="s">
        <v>314</v>
      </c>
      <c r="W165" s="579"/>
      <c r="X165" s="579"/>
      <c r="Y165" s="578" t="s">
        <v>316</v>
      </c>
      <c r="Z165" s="579"/>
      <c r="AA165" s="579"/>
      <c r="AB165" s="578" t="s">
        <v>317</v>
      </c>
      <c r="AC165" s="579"/>
      <c r="AD165" s="578"/>
      <c r="AE165" s="579"/>
      <c r="AF165" s="581" t="s">
        <v>103</v>
      </c>
      <c r="AG165" s="579"/>
      <c r="AH165" s="579"/>
      <c r="AI165" s="579"/>
      <c r="AJ165" s="579"/>
      <c r="AK165" s="579"/>
      <c r="AL165" s="579"/>
      <c r="AM165" s="579"/>
      <c r="AN165" s="578" t="s">
        <v>307</v>
      </c>
      <c r="AO165" s="579"/>
      <c r="AP165" s="579"/>
      <c r="AQ165" s="579"/>
      <c r="AR165" s="579"/>
      <c r="AS165" s="578" t="s">
        <v>308</v>
      </c>
      <c r="AT165" s="579"/>
      <c r="AU165" s="579"/>
      <c r="AV165" s="499" t="s">
        <v>84</v>
      </c>
      <c r="AW165" s="580" t="s">
        <v>309</v>
      </c>
      <c r="AX165" s="579"/>
      <c r="AY165" s="579"/>
      <c r="AZ165" s="579"/>
      <c r="BA165" s="579"/>
      <c r="BB165" s="579"/>
      <c r="BC165" s="500">
        <v>394400000</v>
      </c>
      <c r="BD165" s="501">
        <v>0</v>
      </c>
      <c r="BE165" s="501">
        <v>0</v>
      </c>
      <c r="BF165" s="501">
        <v>0</v>
      </c>
      <c r="BG165" s="500">
        <v>15409633</v>
      </c>
      <c r="BH165" s="500">
        <v>-15409633</v>
      </c>
      <c r="BI165" s="500">
        <v>2538350</v>
      </c>
      <c r="BJ165" s="500">
        <v>12871283</v>
      </c>
      <c r="BK165" s="501">
        <v>0</v>
      </c>
      <c r="BL165" s="500">
        <v>2538350</v>
      </c>
      <c r="BM165" s="501">
        <v>0</v>
      </c>
      <c r="BN165" s="501">
        <v>0</v>
      </c>
      <c r="BO165" s="501">
        <v>0</v>
      </c>
    </row>
    <row r="166" spans="1:67" s="497" customFormat="1">
      <c r="A166" s="497" t="str">
        <f t="shared" si="46"/>
        <v>C-2502-1000-1-0-2-6-10</v>
      </c>
      <c r="B166" s="498" t="str">
        <f t="shared" si="29"/>
        <v>C</v>
      </c>
      <c r="C166" s="498" t="str">
        <f t="shared" si="30"/>
        <v>2502</v>
      </c>
      <c r="D166" s="498" t="str">
        <f t="shared" si="31"/>
        <v>1000</v>
      </c>
      <c r="E166" s="498" t="str">
        <f t="shared" si="32"/>
        <v>1</v>
      </c>
      <c r="F166" s="498" t="str">
        <f t="shared" si="43"/>
        <v>0</v>
      </c>
      <c r="G166" s="498" t="str">
        <f t="shared" si="44"/>
        <v>2</v>
      </c>
      <c r="H166" s="498" t="str">
        <f t="shared" si="45"/>
        <v>6</v>
      </c>
      <c r="I166" s="498"/>
      <c r="J166" s="498"/>
      <c r="K166" s="498"/>
      <c r="M166" s="511"/>
      <c r="N166" s="578" t="s">
        <v>118</v>
      </c>
      <c r="O166" s="579"/>
      <c r="P166" s="578" t="s">
        <v>356</v>
      </c>
      <c r="Q166" s="579"/>
      <c r="R166" s="578" t="s">
        <v>358</v>
      </c>
      <c r="S166" s="579"/>
      <c r="T166" s="578" t="s">
        <v>313</v>
      </c>
      <c r="U166" s="579"/>
      <c r="V166" s="578" t="s">
        <v>314</v>
      </c>
      <c r="W166" s="579"/>
      <c r="X166" s="579"/>
      <c r="Y166" s="578" t="s">
        <v>316</v>
      </c>
      <c r="Z166" s="579"/>
      <c r="AA166" s="579"/>
      <c r="AB166" s="578" t="s">
        <v>326</v>
      </c>
      <c r="AC166" s="579"/>
      <c r="AD166" s="578"/>
      <c r="AE166" s="579"/>
      <c r="AF166" s="581" t="s">
        <v>363</v>
      </c>
      <c r="AG166" s="579"/>
      <c r="AH166" s="579"/>
      <c r="AI166" s="579"/>
      <c r="AJ166" s="579"/>
      <c r="AK166" s="579"/>
      <c r="AL166" s="579"/>
      <c r="AM166" s="579"/>
      <c r="AN166" s="578" t="s">
        <v>307</v>
      </c>
      <c r="AO166" s="579"/>
      <c r="AP166" s="579"/>
      <c r="AQ166" s="579"/>
      <c r="AR166" s="579"/>
      <c r="AS166" s="578" t="s">
        <v>308</v>
      </c>
      <c r="AT166" s="579"/>
      <c r="AU166" s="579"/>
      <c r="AV166" s="499" t="s">
        <v>84</v>
      </c>
      <c r="AW166" s="580" t="s">
        <v>309</v>
      </c>
      <c r="AX166" s="579"/>
      <c r="AY166" s="579"/>
      <c r="AZ166" s="579"/>
      <c r="BA166" s="579"/>
      <c r="BB166" s="579"/>
      <c r="BC166" s="500">
        <v>230000000</v>
      </c>
      <c r="BD166" s="501">
        <v>0</v>
      </c>
      <c r="BE166" s="500">
        <v>60000000</v>
      </c>
      <c r="BF166" s="501">
        <v>0</v>
      </c>
      <c r="BG166" s="501">
        <v>0</v>
      </c>
      <c r="BH166" s="501">
        <v>0</v>
      </c>
      <c r="BI166" s="501">
        <v>0</v>
      </c>
      <c r="BJ166" s="501">
        <v>0</v>
      </c>
      <c r="BK166" s="501">
        <v>0</v>
      </c>
      <c r="BL166" s="501">
        <v>0</v>
      </c>
      <c r="BM166" s="501">
        <v>0</v>
      </c>
      <c r="BN166" s="501">
        <v>0</v>
      </c>
      <c r="BO166" s="501">
        <v>0</v>
      </c>
    </row>
    <row r="167" spans="1:67" s="497" customFormat="1">
      <c r="A167" s="497" t="str">
        <f t="shared" si="46"/>
        <v>C-2502-1000-1-0-2-11-10</v>
      </c>
      <c r="B167" s="498" t="str">
        <f t="shared" si="29"/>
        <v>C</v>
      </c>
      <c r="C167" s="498" t="str">
        <f t="shared" si="30"/>
        <v>2502</v>
      </c>
      <c r="D167" s="498" t="str">
        <f t="shared" si="31"/>
        <v>1000</v>
      </c>
      <c r="E167" s="498" t="str">
        <f t="shared" si="32"/>
        <v>1</v>
      </c>
      <c r="F167" s="498" t="str">
        <f t="shared" si="43"/>
        <v>0</v>
      </c>
      <c r="G167" s="498" t="str">
        <f t="shared" si="44"/>
        <v>2</v>
      </c>
      <c r="H167" s="498" t="str">
        <f t="shared" si="45"/>
        <v>11</v>
      </c>
      <c r="I167" s="498"/>
      <c r="J167" s="498"/>
      <c r="K167" s="498"/>
      <c r="M167" s="511"/>
      <c r="N167" s="578" t="s">
        <v>118</v>
      </c>
      <c r="O167" s="579"/>
      <c r="P167" s="578" t="s">
        <v>356</v>
      </c>
      <c r="Q167" s="579"/>
      <c r="R167" s="578" t="s">
        <v>358</v>
      </c>
      <c r="S167" s="579"/>
      <c r="T167" s="578" t="s">
        <v>313</v>
      </c>
      <c r="U167" s="579"/>
      <c r="V167" s="578" t="s">
        <v>314</v>
      </c>
      <c r="W167" s="579"/>
      <c r="X167" s="579"/>
      <c r="Y167" s="578" t="s">
        <v>316</v>
      </c>
      <c r="Z167" s="579"/>
      <c r="AA167" s="579"/>
      <c r="AB167" s="578" t="s">
        <v>99</v>
      </c>
      <c r="AC167" s="579"/>
      <c r="AD167" s="578"/>
      <c r="AE167" s="579"/>
      <c r="AF167" s="581" t="s">
        <v>364</v>
      </c>
      <c r="AG167" s="579"/>
      <c r="AH167" s="579"/>
      <c r="AI167" s="579"/>
      <c r="AJ167" s="579"/>
      <c r="AK167" s="579"/>
      <c r="AL167" s="579"/>
      <c r="AM167" s="579"/>
      <c r="AN167" s="578" t="s">
        <v>307</v>
      </c>
      <c r="AO167" s="579"/>
      <c r="AP167" s="579"/>
      <c r="AQ167" s="579"/>
      <c r="AR167" s="579"/>
      <c r="AS167" s="578" t="s">
        <v>308</v>
      </c>
      <c r="AT167" s="579"/>
      <c r="AU167" s="579"/>
      <c r="AV167" s="499" t="s">
        <v>84</v>
      </c>
      <c r="AW167" s="580" t="s">
        <v>309</v>
      </c>
      <c r="AX167" s="579"/>
      <c r="AY167" s="579"/>
      <c r="AZ167" s="579"/>
      <c r="BA167" s="579"/>
      <c r="BB167" s="579"/>
      <c r="BC167" s="500">
        <v>1200000</v>
      </c>
      <c r="BD167" s="501">
        <v>0</v>
      </c>
      <c r="BE167" s="500">
        <v>1200000</v>
      </c>
      <c r="BF167" s="501">
        <v>0</v>
      </c>
      <c r="BG167" s="501">
        <v>0</v>
      </c>
      <c r="BH167" s="501">
        <v>0</v>
      </c>
      <c r="BI167" s="501">
        <v>0</v>
      </c>
      <c r="BJ167" s="501">
        <v>0</v>
      </c>
      <c r="BK167" s="501">
        <v>0</v>
      </c>
      <c r="BL167" s="501">
        <v>0</v>
      </c>
      <c r="BM167" s="501">
        <v>0</v>
      </c>
      <c r="BN167" s="501">
        <v>0</v>
      </c>
      <c r="BO167" s="501">
        <v>0</v>
      </c>
    </row>
    <row r="168" spans="1:67">
      <c r="B168" s="491" t="str">
        <f t="shared" si="29"/>
        <v>C</v>
      </c>
      <c r="C168" s="491" t="str">
        <f t="shared" si="30"/>
        <v>2502</v>
      </c>
      <c r="D168" s="491" t="str">
        <f t="shared" si="31"/>
        <v>1000</v>
      </c>
      <c r="E168" s="491" t="str">
        <f t="shared" si="32"/>
        <v>1</v>
      </c>
      <c r="F168" s="491" t="str">
        <f t="shared" si="43"/>
        <v>0</v>
      </c>
      <c r="G168" s="491" t="str">
        <f t="shared" si="44"/>
        <v>3</v>
      </c>
      <c r="H168" s="491">
        <f t="shared" si="45"/>
        <v>0</v>
      </c>
      <c r="N168" s="582" t="s">
        <v>118</v>
      </c>
      <c r="O168" s="583"/>
      <c r="P168" s="582" t="s">
        <v>356</v>
      </c>
      <c r="Q168" s="583"/>
      <c r="R168" s="582" t="s">
        <v>358</v>
      </c>
      <c r="S168" s="583"/>
      <c r="T168" s="582" t="s">
        <v>313</v>
      </c>
      <c r="U168" s="583"/>
      <c r="V168" s="582" t="s">
        <v>314</v>
      </c>
      <c r="W168" s="583"/>
      <c r="X168" s="583"/>
      <c r="Y168" s="582" t="s">
        <v>323</v>
      </c>
      <c r="Z168" s="583"/>
      <c r="AA168" s="583"/>
      <c r="AB168" s="582"/>
      <c r="AC168" s="583"/>
      <c r="AD168" s="582"/>
      <c r="AE168" s="583"/>
      <c r="AF168" s="584" t="s">
        <v>461</v>
      </c>
      <c r="AG168" s="583"/>
      <c r="AH168" s="583"/>
      <c r="AI168" s="583"/>
      <c r="AJ168" s="583"/>
      <c r="AK168" s="583"/>
      <c r="AL168" s="583"/>
      <c r="AM168" s="583"/>
      <c r="AN168" s="582" t="s">
        <v>307</v>
      </c>
      <c r="AO168" s="583"/>
      <c r="AP168" s="583"/>
      <c r="AQ168" s="583"/>
      <c r="AR168" s="583"/>
      <c r="AS168" s="582" t="s">
        <v>308</v>
      </c>
      <c r="AT168" s="583"/>
      <c r="AU168" s="583"/>
      <c r="AV168" s="481" t="s">
        <v>320</v>
      </c>
      <c r="AW168" s="585" t="s">
        <v>460</v>
      </c>
      <c r="AX168" s="583"/>
      <c r="AY168" s="583"/>
      <c r="AZ168" s="583"/>
      <c r="BA168" s="583"/>
      <c r="BB168" s="583"/>
      <c r="BC168" s="482">
        <v>2815325822</v>
      </c>
      <c r="BD168" s="482">
        <v>306000000</v>
      </c>
      <c r="BE168" s="482">
        <v>2509325822</v>
      </c>
      <c r="BF168" s="483">
        <v>0</v>
      </c>
      <c r="BG168" s="483">
        <v>0</v>
      </c>
      <c r="BH168" s="482">
        <v>306000000</v>
      </c>
      <c r="BI168" s="483">
        <v>0</v>
      </c>
      <c r="BJ168" s="483">
        <v>0</v>
      </c>
      <c r="BK168" s="483">
        <v>0</v>
      </c>
      <c r="BL168" s="483">
        <v>0</v>
      </c>
      <c r="BM168" s="483">
        <v>0</v>
      </c>
      <c r="BN168" s="483">
        <v>0</v>
      </c>
      <c r="BO168" s="483">
        <v>0</v>
      </c>
    </row>
    <row r="169" spans="1:67" s="497" customFormat="1">
      <c r="A169" s="497" t="str">
        <f t="shared" si="46"/>
        <v>C-2502-1000-1-0-3-1-15</v>
      </c>
      <c r="B169" s="498" t="str">
        <f t="shared" si="29"/>
        <v>C</v>
      </c>
      <c r="C169" s="498" t="str">
        <f t="shared" si="30"/>
        <v>2502</v>
      </c>
      <c r="D169" s="498" t="str">
        <f t="shared" si="31"/>
        <v>1000</v>
      </c>
      <c r="E169" s="498" t="str">
        <f t="shared" si="32"/>
        <v>1</v>
      </c>
      <c r="F169" s="498" t="str">
        <f t="shared" si="43"/>
        <v>0</v>
      </c>
      <c r="G169" s="498" t="str">
        <f t="shared" si="44"/>
        <v>3</v>
      </c>
      <c r="H169" s="498" t="str">
        <f t="shared" si="45"/>
        <v>1</v>
      </c>
      <c r="I169" s="498"/>
      <c r="J169" s="498"/>
      <c r="K169" s="498"/>
      <c r="M169" s="511"/>
      <c r="N169" s="578" t="s">
        <v>118</v>
      </c>
      <c r="O169" s="579"/>
      <c r="P169" s="578" t="s">
        <v>356</v>
      </c>
      <c r="Q169" s="579"/>
      <c r="R169" s="578" t="s">
        <v>358</v>
      </c>
      <c r="S169" s="579"/>
      <c r="T169" s="578" t="s">
        <v>313</v>
      </c>
      <c r="U169" s="579"/>
      <c r="V169" s="578" t="s">
        <v>314</v>
      </c>
      <c r="W169" s="579"/>
      <c r="X169" s="579"/>
      <c r="Y169" s="578" t="s">
        <v>323</v>
      </c>
      <c r="Z169" s="579"/>
      <c r="AA169" s="579"/>
      <c r="AB169" s="578" t="s">
        <v>313</v>
      </c>
      <c r="AC169" s="579"/>
      <c r="AD169" s="578"/>
      <c r="AE169" s="579"/>
      <c r="AF169" s="581" t="s">
        <v>366</v>
      </c>
      <c r="AG169" s="579"/>
      <c r="AH169" s="579"/>
      <c r="AI169" s="579"/>
      <c r="AJ169" s="579"/>
      <c r="AK169" s="579"/>
      <c r="AL169" s="579"/>
      <c r="AM169" s="579"/>
      <c r="AN169" s="578" t="s">
        <v>307</v>
      </c>
      <c r="AO169" s="579"/>
      <c r="AP169" s="579"/>
      <c r="AQ169" s="579"/>
      <c r="AR169" s="579"/>
      <c r="AS169" s="578" t="s">
        <v>308</v>
      </c>
      <c r="AT169" s="579"/>
      <c r="AU169" s="579"/>
      <c r="AV169" s="499" t="s">
        <v>320</v>
      </c>
      <c r="AW169" s="580" t="s">
        <v>460</v>
      </c>
      <c r="AX169" s="579"/>
      <c r="AY169" s="579"/>
      <c r="AZ169" s="579"/>
      <c r="BA169" s="579"/>
      <c r="BB169" s="579"/>
      <c r="BC169" s="500">
        <v>1217200000</v>
      </c>
      <c r="BD169" s="500">
        <v>306000000</v>
      </c>
      <c r="BE169" s="500">
        <v>911200000</v>
      </c>
      <c r="BF169" s="501">
        <v>0</v>
      </c>
      <c r="BG169" s="501">
        <v>0</v>
      </c>
      <c r="BH169" s="500">
        <v>306000000</v>
      </c>
      <c r="BI169" s="501">
        <v>0</v>
      </c>
      <c r="BJ169" s="501">
        <v>0</v>
      </c>
      <c r="BK169" s="501">
        <v>0</v>
      </c>
      <c r="BL169" s="501">
        <v>0</v>
      </c>
      <c r="BM169" s="501">
        <v>0</v>
      </c>
      <c r="BN169" s="501">
        <v>0</v>
      </c>
      <c r="BO169" s="501">
        <v>0</v>
      </c>
    </row>
    <row r="170" spans="1:67" s="497" customFormat="1">
      <c r="A170" s="497" t="str">
        <f t="shared" si="46"/>
        <v>C-2502-1000-1-0-3-2-15</v>
      </c>
      <c r="B170" s="498" t="str">
        <f t="shared" si="29"/>
        <v>C</v>
      </c>
      <c r="C170" s="498" t="str">
        <f t="shared" si="30"/>
        <v>2502</v>
      </c>
      <c r="D170" s="498" t="str">
        <f t="shared" si="31"/>
        <v>1000</v>
      </c>
      <c r="E170" s="498" t="str">
        <f t="shared" si="32"/>
        <v>1</v>
      </c>
      <c r="F170" s="498" t="str">
        <f t="shared" si="43"/>
        <v>0</v>
      </c>
      <c r="G170" s="498" t="str">
        <f t="shared" si="44"/>
        <v>3</v>
      </c>
      <c r="H170" s="498" t="str">
        <f t="shared" si="45"/>
        <v>2</v>
      </c>
      <c r="I170" s="498"/>
      <c r="J170" s="498"/>
      <c r="K170" s="498"/>
      <c r="M170" s="511"/>
      <c r="N170" s="578" t="s">
        <v>118</v>
      </c>
      <c r="O170" s="579"/>
      <c r="P170" s="578" t="s">
        <v>356</v>
      </c>
      <c r="Q170" s="579"/>
      <c r="R170" s="578" t="s">
        <v>358</v>
      </c>
      <c r="S170" s="579"/>
      <c r="T170" s="578" t="s">
        <v>313</v>
      </c>
      <c r="U170" s="579"/>
      <c r="V170" s="578" t="s">
        <v>314</v>
      </c>
      <c r="W170" s="579"/>
      <c r="X170" s="579"/>
      <c r="Y170" s="578" t="s">
        <v>323</v>
      </c>
      <c r="Z170" s="579"/>
      <c r="AA170" s="579"/>
      <c r="AB170" s="578" t="s">
        <v>316</v>
      </c>
      <c r="AC170" s="579"/>
      <c r="AD170" s="578"/>
      <c r="AE170" s="579"/>
      <c r="AF170" s="581" t="s">
        <v>361</v>
      </c>
      <c r="AG170" s="579"/>
      <c r="AH170" s="579"/>
      <c r="AI170" s="579"/>
      <c r="AJ170" s="579"/>
      <c r="AK170" s="579"/>
      <c r="AL170" s="579"/>
      <c r="AM170" s="579"/>
      <c r="AN170" s="578" t="s">
        <v>307</v>
      </c>
      <c r="AO170" s="579"/>
      <c r="AP170" s="579"/>
      <c r="AQ170" s="579"/>
      <c r="AR170" s="579"/>
      <c r="AS170" s="578" t="s">
        <v>308</v>
      </c>
      <c r="AT170" s="579"/>
      <c r="AU170" s="579"/>
      <c r="AV170" s="499" t="s">
        <v>320</v>
      </c>
      <c r="AW170" s="580" t="s">
        <v>460</v>
      </c>
      <c r="AX170" s="579"/>
      <c r="AY170" s="579"/>
      <c r="AZ170" s="579"/>
      <c r="BA170" s="579"/>
      <c r="BB170" s="579"/>
      <c r="BC170" s="500">
        <v>228000000</v>
      </c>
      <c r="BD170" s="501">
        <v>0</v>
      </c>
      <c r="BE170" s="500">
        <v>228000000</v>
      </c>
      <c r="BF170" s="501">
        <v>0</v>
      </c>
      <c r="BG170" s="501">
        <v>0</v>
      </c>
      <c r="BH170" s="501">
        <v>0</v>
      </c>
      <c r="BI170" s="501">
        <v>0</v>
      </c>
      <c r="BJ170" s="501">
        <v>0</v>
      </c>
      <c r="BK170" s="501">
        <v>0</v>
      </c>
      <c r="BL170" s="501">
        <v>0</v>
      </c>
      <c r="BM170" s="501">
        <v>0</v>
      </c>
      <c r="BN170" s="501">
        <v>0</v>
      </c>
      <c r="BO170" s="501">
        <v>0</v>
      </c>
    </row>
    <row r="171" spans="1:67" s="497" customFormat="1">
      <c r="A171" s="497" t="str">
        <f t="shared" si="46"/>
        <v>C-2502-1000-1-0-3-3-15</v>
      </c>
      <c r="B171" s="498" t="str">
        <f t="shared" ref="B171:B234" si="47">+N171</f>
        <v>C</v>
      </c>
      <c r="C171" s="498" t="str">
        <f t="shared" ref="C171:C234" si="48">+P171</f>
        <v>2502</v>
      </c>
      <c r="D171" s="498" t="str">
        <f t="shared" ref="D171:D233" si="49">+R171</f>
        <v>1000</v>
      </c>
      <c r="E171" s="498" t="str">
        <f t="shared" ref="E171:E233" si="50">+T171</f>
        <v>1</v>
      </c>
      <c r="F171" s="498" t="str">
        <f t="shared" si="43"/>
        <v>0</v>
      </c>
      <c r="G171" s="498" t="str">
        <f t="shared" si="44"/>
        <v>3</v>
      </c>
      <c r="H171" s="498" t="str">
        <f t="shared" si="45"/>
        <v>3</v>
      </c>
      <c r="I171" s="498"/>
      <c r="J171" s="498"/>
      <c r="K171" s="498"/>
      <c r="M171" s="511"/>
      <c r="N171" s="578" t="s">
        <v>118</v>
      </c>
      <c r="O171" s="579"/>
      <c r="P171" s="578" t="s">
        <v>356</v>
      </c>
      <c r="Q171" s="579"/>
      <c r="R171" s="578" t="s">
        <v>358</v>
      </c>
      <c r="S171" s="579"/>
      <c r="T171" s="578" t="s">
        <v>313</v>
      </c>
      <c r="U171" s="579"/>
      <c r="V171" s="578" t="s">
        <v>314</v>
      </c>
      <c r="W171" s="579"/>
      <c r="X171" s="579"/>
      <c r="Y171" s="578" t="s">
        <v>323</v>
      </c>
      <c r="Z171" s="579"/>
      <c r="AA171" s="579"/>
      <c r="AB171" s="578" t="s">
        <v>323</v>
      </c>
      <c r="AC171" s="579"/>
      <c r="AD171" s="578"/>
      <c r="AE171" s="579"/>
      <c r="AF171" s="581" t="s">
        <v>362</v>
      </c>
      <c r="AG171" s="579"/>
      <c r="AH171" s="579"/>
      <c r="AI171" s="579"/>
      <c r="AJ171" s="579"/>
      <c r="AK171" s="579"/>
      <c r="AL171" s="579"/>
      <c r="AM171" s="579"/>
      <c r="AN171" s="578" t="s">
        <v>307</v>
      </c>
      <c r="AO171" s="579"/>
      <c r="AP171" s="579"/>
      <c r="AQ171" s="579"/>
      <c r="AR171" s="579"/>
      <c r="AS171" s="578" t="s">
        <v>308</v>
      </c>
      <c r="AT171" s="579"/>
      <c r="AU171" s="579"/>
      <c r="AV171" s="499" t="s">
        <v>320</v>
      </c>
      <c r="AW171" s="580" t="s">
        <v>460</v>
      </c>
      <c r="AX171" s="579"/>
      <c r="AY171" s="579"/>
      <c r="AZ171" s="579"/>
      <c r="BA171" s="579"/>
      <c r="BB171" s="579"/>
      <c r="BC171" s="500">
        <v>164000000</v>
      </c>
      <c r="BD171" s="501">
        <v>0</v>
      </c>
      <c r="BE171" s="500">
        <v>164000000</v>
      </c>
      <c r="BF171" s="501">
        <v>0</v>
      </c>
      <c r="BG171" s="501">
        <v>0</v>
      </c>
      <c r="BH171" s="501">
        <v>0</v>
      </c>
      <c r="BI171" s="501">
        <v>0</v>
      </c>
      <c r="BJ171" s="501">
        <v>0</v>
      </c>
      <c r="BK171" s="501">
        <v>0</v>
      </c>
      <c r="BL171" s="501">
        <v>0</v>
      </c>
      <c r="BM171" s="501">
        <v>0</v>
      </c>
      <c r="BN171" s="501">
        <v>0</v>
      </c>
      <c r="BO171" s="501">
        <v>0</v>
      </c>
    </row>
    <row r="172" spans="1:67" s="497" customFormat="1">
      <c r="A172" s="497" t="str">
        <f t="shared" si="46"/>
        <v>C-2502-1000-1-0-3-4-15</v>
      </c>
      <c r="B172" s="498" t="str">
        <f t="shared" si="47"/>
        <v>C</v>
      </c>
      <c r="C172" s="498" t="str">
        <f t="shared" si="48"/>
        <v>2502</v>
      </c>
      <c r="D172" s="498" t="str">
        <f t="shared" si="49"/>
        <v>1000</v>
      </c>
      <c r="E172" s="498" t="str">
        <f t="shared" si="50"/>
        <v>1</v>
      </c>
      <c r="F172" s="498" t="str">
        <f t="shared" si="43"/>
        <v>0</v>
      </c>
      <c r="G172" s="498" t="str">
        <f t="shared" si="44"/>
        <v>3</v>
      </c>
      <c r="H172" s="498" t="str">
        <f t="shared" si="45"/>
        <v>4</v>
      </c>
      <c r="I172" s="498"/>
      <c r="J172" s="498"/>
      <c r="K172" s="498"/>
      <c r="M172" s="511"/>
      <c r="N172" s="578" t="s">
        <v>118</v>
      </c>
      <c r="O172" s="579"/>
      <c r="P172" s="578" t="s">
        <v>356</v>
      </c>
      <c r="Q172" s="579"/>
      <c r="R172" s="578" t="s">
        <v>358</v>
      </c>
      <c r="S172" s="579"/>
      <c r="T172" s="578" t="s">
        <v>313</v>
      </c>
      <c r="U172" s="579"/>
      <c r="V172" s="578" t="s">
        <v>314</v>
      </c>
      <c r="W172" s="579"/>
      <c r="X172" s="579"/>
      <c r="Y172" s="578" t="s">
        <v>323</v>
      </c>
      <c r="Z172" s="579"/>
      <c r="AA172" s="579"/>
      <c r="AB172" s="578" t="s">
        <v>317</v>
      </c>
      <c r="AC172" s="579"/>
      <c r="AD172" s="578"/>
      <c r="AE172" s="579"/>
      <c r="AF172" s="581" t="s">
        <v>103</v>
      </c>
      <c r="AG172" s="579"/>
      <c r="AH172" s="579"/>
      <c r="AI172" s="579"/>
      <c r="AJ172" s="579"/>
      <c r="AK172" s="579"/>
      <c r="AL172" s="579"/>
      <c r="AM172" s="579"/>
      <c r="AN172" s="578" t="s">
        <v>307</v>
      </c>
      <c r="AO172" s="579"/>
      <c r="AP172" s="579"/>
      <c r="AQ172" s="579"/>
      <c r="AR172" s="579"/>
      <c r="AS172" s="578" t="s">
        <v>308</v>
      </c>
      <c r="AT172" s="579"/>
      <c r="AU172" s="579"/>
      <c r="AV172" s="499" t="s">
        <v>320</v>
      </c>
      <c r="AW172" s="580" t="s">
        <v>460</v>
      </c>
      <c r="AX172" s="579"/>
      <c r="AY172" s="579"/>
      <c r="AZ172" s="579"/>
      <c r="BA172" s="579"/>
      <c r="BB172" s="579"/>
      <c r="BC172" s="500">
        <v>361540000</v>
      </c>
      <c r="BD172" s="501">
        <v>0</v>
      </c>
      <c r="BE172" s="500">
        <v>361540000</v>
      </c>
      <c r="BF172" s="501">
        <v>0</v>
      </c>
      <c r="BG172" s="501">
        <v>0</v>
      </c>
      <c r="BH172" s="501">
        <v>0</v>
      </c>
      <c r="BI172" s="501">
        <v>0</v>
      </c>
      <c r="BJ172" s="501">
        <v>0</v>
      </c>
      <c r="BK172" s="501">
        <v>0</v>
      </c>
      <c r="BL172" s="501">
        <v>0</v>
      </c>
      <c r="BM172" s="501">
        <v>0</v>
      </c>
      <c r="BN172" s="501">
        <v>0</v>
      </c>
      <c r="BO172" s="501">
        <v>0</v>
      </c>
    </row>
    <row r="173" spans="1:67" s="497" customFormat="1">
      <c r="A173" s="497" t="str">
        <f t="shared" si="46"/>
        <v>C-2502-1000-1-0-3-11-15</v>
      </c>
      <c r="B173" s="498" t="str">
        <f t="shared" si="47"/>
        <v>C</v>
      </c>
      <c r="C173" s="498" t="str">
        <f t="shared" si="48"/>
        <v>2502</v>
      </c>
      <c r="D173" s="498" t="str">
        <f t="shared" si="49"/>
        <v>1000</v>
      </c>
      <c r="E173" s="498" t="str">
        <f t="shared" si="50"/>
        <v>1</v>
      </c>
      <c r="F173" s="498" t="str">
        <f t="shared" si="43"/>
        <v>0</v>
      </c>
      <c r="G173" s="498" t="str">
        <f t="shared" si="44"/>
        <v>3</v>
      </c>
      <c r="H173" s="498" t="str">
        <f t="shared" si="45"/>
        <v>11</v>
      </c>
      <c r="I173" s="498"/>
      <c r="J173" s="498"/>
      <c r="K173" s="498"/>
      <c r="M173" s="511"/>
      <c r="N173" s="578" t="s">
        <v>118</v>
      </c>
      <c r="O173" s="579"/>
      <c r="P173" s="578" t="s">
        <v>356</v>
      </c>
      <c r="Q173" s="579"/>
      <c r="R173" s="578" t="s">
        <v>358</v>
      </c>
      <c r="S173" s="579"/>
      <c r="T173" s="578" t="s">
        <v>313</v>
      </c>
      <c r="U173" s="579"/>
      <c r="V173" s="578" t="s">
        <v>314</v>
      </c>
      <c r="W173" s="579"/>
      <c r="X173" s="579"/>
      <c r="Y173" s="578" t="s">
        <v>323</v>
      </c>
      <c r="Z173" s="579"/>
      <c r="AA173" s="579"/>
      <c r="AB173" s="578" t="s">
        <v>99</v>
      </c>
      <c r="AC173" s="579"/>
      <c r="AD173" s="578"/>
      <c r="AE173" s="579"/>
      <c r="AF173" s="581" t="s">
        <v>364</v>
      </c>
      <c r="AG173" s="579"/>
      <c r="AH173" s="579"/>
      <c r="AI173" s="579"/>
      <c r="AJ173" s="579"/>
      <c r="AK173" s="579"/>
      <c r="AL173" s="579"/>
      <c r="AM173" s="579"/>
      <c r="AN173" s="578" t="s">
        <v>307</v>
      </c>
      <c r="AO173" s="579"/>
      <c r="AP173" s="579"/>
      <c r="AQ173" s="579"/>
      <c r="AR173" s="579"/>
      <c r="AS173" s="578" t="s">
        <v>308</v>
      </c>
      <c r="AT173" s="579"/>
      <c r="AU173" s="579"/>
      <c r="AV173" s="499" t="s">
        <v>320</v>
      </c>
      <c r="AW173" s="580" t="s">
        <v>460</v>
      </c>
      <c r="AX173" s="579"/>
      <c r="AY173" s="579"/>
      <c r="AZ173" s="579"/>
      <c r="BA173" s="579"/>
      <c r="BB173" s="579"/>
      <c r="BC173" s="500">
        <v>844585822</v>
      </c>
      <c r="BD173" s="501">
        <v>0</v>
      </c>
      <c r="BE173" s="500">
        <v>844585822</v>
      </c>
      <c r="BF173" s="501">
        <v>0</v>
      </c>
      <c r="BG173" s="501">
        <v>0</v>
      </c>
      <c r="BH173" s="501">
        <v>0</v>
      </c>
      <c r="BI173" s="501">
        <v>0</v>
      </c>
      <c r="BJ173" s="501">
        <v>0</v>
      </c>
      <c r="BK173" s="501">
        <v>0</v>
      </c>
      <c r="BL173" s="501">
        <v>0</v>
      </c>
      <c r="BM173" s="501">
        <v>0</v>
      </c>
      <c r="BN173" s="501">
        <v>0</v>
      </c>
      <c r="BO173" s="501">
        <v>0</v>
      </c>
    </row>
    <row r="174" spans="1:67">
      <c r="B174" s="491" t="str">
        <f t="shared" si="47"/>
        <v>C</v>
      </c>
      <c r="C174" s="491" t="str">
        <f t="shared" si="48"/>
        <v>2502</v>
      </c>
      <c r="D174" s="491" t="str">
        <f t="shared" si="49"/>
        <v>1000</v>
      </c>
      <c r="E174" s="491" t="str">
        <f t="shared" si="50"/>
        <v>2</v>
      </c>
      <c r="F174" s="491">
        <f t="shared" si="43"/>
        <v>0</v>
      </c>
      <c r="G174" s="491">
        <f t="shared" si="44"/>
        <v>0</v>
      </c>
      <c r="H174" s="491">
        <f t="shared" si="45"/>
        <v>0</v>
      </c>
      <c r="N174" s="586" t="s">
        <v>118</v>
      </c>
      <c r="O174" s="583"/>
      <c r="P174" s="586" t="s">
        <v>356</v>
      </c>
      <c r="Q174" s="583"/>
      <c r="R174" s="586" t="s">
        <v>358</v>
      </c>
      <c r="S174" s="583"/>
      <c r="T174" s="586" t="s">
        <v>316</v>
      </c>
      <c r="U174" s="583"/>
      <c r="V174" s="586"/>
      <c r="W174" s="583"/>
      <c r="X174" s="583"/>
      <c r="Y174" s="586"/>
      <c r="Z174" s="583"/>
      <c r="AA174" s="583"/>
      <c r="AB174" s="586"/>
      <c r="AC174" s="583"/>
      <c r="AD174" s="586"/>
      <c r="AE174" s="583"/>
      <c r="AF174" s="587" t="s">
        <v>352</v>
      </c>
      <c r="AG174" s="583"/>
      <c r="AH174" s="583"/>
      <c r="AI174" s="583"/>
      <c r="AJ174" s="583"/>
      <c r="AK174" s="583"/>
      <c r="AL174" s="583"/>
      <c r="AM174" s="583"/>
      <c r="AN174" s="586" t="s">
        <v>307</v>
      </c>
      <c r="AO174" s="583"/>
      <c r="AP174" s="583"/>
      <c r="AQ174" s="583"/>
      <c r="AR174" s="583"/>
      <c r="AS174" s="586" t="s">
        <v>308</v>
      </c>
      <c r="AT174" s="583"/>
      <c r="AU174" s="583"/>
      <c r="AV174" s="484" t="s">
        <v>84</v>
      </c>
      <c r="AW174" s="588" t="s">
        <v>309</v>
      </c>
      <c r="AX174" s="583"/>
      <c r="AY174" s="583"/>
      <c r="AZ174" s="583"/>
      <c r="BA174" s="583"/>
      <c r="BB174" s="583"/>
      <c r="BC174" s="485">
        <v>1923920000</v>
      </c>
      <c r="BD174" s="486">
        <v>0</v>
      </c>
      <c r="BE174" s="485">
        <v>326140540</v>
      </c>
      <c r="BF174" s="486">
        <v>0</v>
      </c>
      <c r="BG174" s="485">
        <v>31960207</v>
      </c>
      <c r="BH174" s="485">
        <v>-31960207</v>
      </c>
      <c r="BI174" s="485">
        <v>189203882</v>
      </c>
      <c r="BJ174" s="485">
        <v>-157243675</v>
      </c>
      <c r="BK174" s="485">
        <v>187971505</v>
      </c>
      <c r="BL174" s="485">
        <v>1232377</v>
      </c>
      <c r="BM174" s="485">
        <v>187971505</v>
      </c>
      <c r="BN174" s="486">
        <v>0</v>
      </c>
      <c r="BO174" s="485">
        <v>183673</v>
      </c>
    </row>
    <row r="175" spans="1:67" ht="14.45" customHeight="1">
      <c r="B175" s="491" t="str">
        <f t="shared" si="47"/>
        <v>C</v>
      </c>
      <c r="C175" s="491" t="str">
        <f t="shared" si="48"/>
        <v>2502</v>
      </c>
      <c r="D175" s="491" t="str">
        <f t="shared" si="49"/>
        <v>1000</v>
      </c>
      <c r="E175" s="491" t="str">
        <f t="shared" si="50"/>
        <v>2</v>
      </c>
      <c r="F175" s="491" t="str">
        <f t="shared" si="43"/>
        <v>0</v>
      </c>
      <c r="G175" s="491">
        <f t="shared" si="44"/>
        <v>0</v>
      </c>
      <c r="H175" s="491">
        <f t="shared" si="45"/>
        <v>0</v>
      </c>
      <c r="N175" s="582" t="s">
        <v>118</v>
      </c>
      <c r="O175" s="583"/>
      <c r="P175" s="582" t="s">
        <v>356</v>
      </c>
      <c r="Q175" s="583"/>
      <c r="R175" s="582" t="s">
        <v>358</v>
      </c>
      <c r="S175" s="583"/>
      <c r="T175" s="582" t="s">
        <v>316</v>
      </c>
      <c r="U175" s="583"/>
      <c r="V175" s="582" t="s">
        <v>314</v>
      </c>
      <c r="W175" s="583"/>
      <c r="X175" s="583"/>
      <c r="Y175" s="582"/>
      <c r="Z175" s="583"/>
      <c r="AA175" s="583"/>
      <c r="AB175" s="582"/>
      <c r="AC175" s="583"/>
      <c r="AD175" s="582"/>
      <c r="AE175" s="583"/>
      <c r="AF175" s="584" t="s">
        <v>352</v>
      </c>
      <c r="AG175" s="583"/>
      <c r="AH175" s="583"/>
      <c r="AI175" s="583"/>
      <c r="AJ175" s="583"/>
      <c r="AK175" s="583"/>
      <c r="AL175" s="583"/>
      <c r="AM175" s="583"/>
      <c r="AN175" s="582" t="s">
        <v>307</v>
      </c>
      <c r="AO175" s="583"/>
      <c r="AP175" s="583"/>
      <c r="AQ175" s="583"/>
      <c r="AR175" s="583"/>
      <c r="AS175" s="582" t="s">
        <v>308</v>
      </c>
      <c r="AT175" s="583"/>
      <c r="AU175" s="583"/>
      <c r="AV175" s="481" t="s">
        <v>84</v>
      </c>
      <c r="AW175" s="585" t="s">
        <v>309</v>
      </c>
      <c r="AX175" s="583"/>
      <c r="AY175" s="583"/>
      <c r="AZ175" s="583"/>
      <c r="BA175" s="583"/>
      <c r="BB175" s="583"/>
      <c r="BC175" s="482">
        <v>1600000000</v>
      </c>
      <c r="BD175" s="483">
        <v>0</v>
      </c>
      <c r="BE175" s="482">
        <v>326140540</v>
      </c>
      <c r="BF175" s="483">
        <v>0</v>
      </c>
      <c r="BG175" s="482">
        <v>31960207</v>
      </c>
      <c r="BH175" s="482">
        <v>-31960207</v>
      </c>
      <c r="BI175" s="482">
        <v>189203882</v>
      </c>
      <c r="BJ175" s="482">
        <v>-157243675</v>
      </c>
      <c r="BK175" s="482">
        <v>187971505</v>
      </c>
      <c r="BL175" s="482">
        <v>1232377</v>
      </c>
      <c r="BM175" s="482">
        <v>187971505</v>
      </c>
      <c r="BN175" s="483">
        <v>0</v>
      </c>
      <c r="BO175" s="482">
        <v>183673</v>
      </c>
    </row>
    <row r="176" spans="1:67" s="495" customFormat="1">
      <c r="B176" s="496" t="str">
        <f t="shared" si="47"/>
        <v>C</v>
      </c>
      <c r="C176" s="496" t="str">
        <f t="shared" si="48"/>
        <v>2502</v>
      </c>
      <c r="D176" s="496" t="str">
        <f t="shared" si="49"/>
        <v>1000</v>
      </c>
      <c r="E176" s="496" t="str">
        <f t="shared" si="50"/>
        <v>2</v>
      </c>
      <c r="F176" s="496" t="str">
        <f t="shared" si="43"/>
        <v>0</v>
      </c>
      <c r="G176" s="496" t="str">
        <f t="shared" si="44"/>
        <v>1</v>
      </c>
      <c r="H176" s="496">
        <f t="shared" si="45"/>
        <v>0</v>
      </c>
      <c r="I176" s="496"/>
      <c r="J176" s="496"/>
      <c r="K176" s="496"/>
      <c r="M176" s="513"/>
      <c r="N176" s="589" t="s">
        <v>118</v>
      </c>
      <c r="O176" s="590"/>
      <c r="P176" s="589" t="s">
        <v>356</v>
      </c>
      <c r="Q176" s="590"/>
      <c r="R176" s="589" t="s">
        <v>358</v>
      </c>
      <c r="S176" s="590"/>
      <c r="T176" s="589" t="s">
        <v>316</v>
      </c>
      <c r="U176" s="590"/>
      <c r="V176" s="589" t="s">
        <v>314</v>
      </c>
      <c r="W176" s="590"/>
      <c r="X176" s="590"/>
      <c r="Y176" s="589" t="s">
        <v>313</v>
      </c>
      <c r="Z176" s="590"/>
      <c r="AA176" s="590"/>
      <c r="AB176" s="589"/>
      <c r="AC176" s="590"/>
      <c r="AD176" s="589"/>
      <c r="AE176" s="590"/>
      <c r="AF176" s="592" t="s">
        <v>365</v>
      </c>
      <c r="AG176" s="590"/>
      <c r="AH176" s="590"/>
      <c r="AI176" s="590"/>
      <c r="AJ176" s="590"/>
      <c r="AK176" s="590"/>
      <c r="AL176" s="590"/>
      <c r="AM176" s="590"/>
      <c r="AN176" s="589" t="s">
        <v>307</v>
      </c>
      <c r="AO176" s="590"/>
      <c r="AP176" s="590"/>
      <c r="AQ176" s="590"/>
      <c r="AR176" s="590"/>
      <c r="AS176" s="589" t="s">
        <v>308</v>
      </c>
      <c r="AT176" s="590"/>
      <c r="AU176" s="590"/>
      <c r="AV176" s="507" t="s">
        <v>84</v>
      </c>
      <c r="AW176" s="591" t="s">
        <v>309</v>
      </c>
      <c r="AX176" s="590"/>
      <c r="AY176" s="590"/>
      <c r="AZ176" s="590"/>
      <c r="BA176" s="590"/>
      <c r="BB176" s="590"/>
      <c r="BC176" s="508">
        <v>382300000</v>
      </c>
      <c r="BD176" s="509">
        <v>0</v>
      </c>
      <c r="BE176" s="508">
        <v>177300000</v>
      </c>
      <c r="BF176" s="509">
        <v>0</v>
      </c>
      <c r="BG176" s="508">
        <v>615294</v>
      </c>
      <c r="BH176" s="508">
        <v>-615294</v>
      </c>
      <c r="BI176" s="508">
        <v>38383982</v>
      </c>
      <c r="BJ176" s="508">
        <v>-37768688</v>
      </c>
      <c r="BK176" s="508">
        <v>41020784</v>
      </c>
      <c r="BL176" s="508">
        <v>-2636802</v>
      </c>
      <c r="BM176" s="508">
        <v>41020784</v>
      </c>
      <c r="BN176" s="509">
        <v>0</v>
      </c>
      <c r="BO176" s="508">
        <v>183673</v>
      </c>
    </row>
    <row r="177" spans="1:67" s="497" customFormat="1">
      <c r="A177" s="497" t="str">
        <f t="shared" ref="A177:A187" si="51">+B177&amp;"-"&amp;C177&amp;"-"&amp;D177&amp;"-"&amp;E177&amp;"-"&amp;F177&amp;"-"&amp;G177&amp;"-"&amp;H177&amp;"-"&amp;AV177</f>
        <v>C-2502-1000-2-0-1-1-10</v>
      </c>
      <c r="B177" s="498" t="str">
        <f t="shared" si="47"/>
        <v>C</v>
      </c>
      <c r="C177" s="498" t="str">
        <f t="shared" si="48"/>
        <v>2502</v>
      </c>
      <c r="D177" s="498" t="str">
        <f t="shared" si="49"/>
        <v>1000</v>
      </c>
      <c r="E177" s="498" t="str">
        <f t="shared" si="50"/>
        <v>2</v>
      </c>
      <c r="F177" s="498" t="str">
        <f t="shared" si="43"/>
        <v>0</v>
      </c>
      <c r="G177" s="498" t="str">
        <f t="shared" si="44"/>
        <v>1</v>
      </c>
      <c r="H177" s="498" t="str">
        <f t="shared" si="45"/>
        <v>1</v>
      </c>
      <c r="I177" s="498"/>
      <c r="J177" s="498"/>
      <c r="K177" s="498"/>
      <c r="M177" s="511"/>
      <c r="N177" s="578" t="s">
        <v>118</v>
      </c>
      <c r="O177" s="579"/>
      <c r="P177" s="578" t="s">
        <v>356</v>
      </c>
      <c r="Q177" s="579"/>
      <c r="R177" s="578" t="s">
        <v>358</v>
      </c>
      <c r="S177" s="579"/>
      <c r="T177" s="578" t="s">
        <v>316</v>
      </c>
      <c r="U177" s="579"/>
      <c r="V177" s="578" t="s">
        <v>314</v>
      </c>
      <c r="W177" s="579"/>
      <c r="X177" s="579"/>
      <c r="Y177" s="578" t="s">
        <v>313</v>
      </c>
      <c r="Z177" s="579"/>
      <c r="AA177" s="579"/>
      <c r="AB177" s="578" t="s">
        <v>313</v>
      </c>
      <c r="AC177" s="579"/>
      <c r="AD177" s="578"/>
      <c r="AE177" s="579"/>
      <c r="AF177" s="581" t="s">
        <v>366</v>
      </c>
      <c r="AG177" s="579"/>
      <c r="AH177" s="579"/>
      <c r="AI177" s="579"/>
      <c r="AJ177" s="579"/>
      <c r="AK177" s="579"/>
      <c r="AL177" s="579"/>
      <c r="AM177" s="579"/>
      <c r="AN177" s="578" t="s">
        <v>307</v>
      </c>
      <c r="AO177" s="579"/>
      <c r="AP177" s="579"/>
      <c r="AQ177" s="579"/>
      <c r="AR177" s="579"/>
      <c r="AS177" s="578" t="s">
        <v>308</v>
      </c>
      <c r="AT177" s="579"/>
      <c r="AU177" s="579"/>
      <c r="AV177" s="499" t="s">
        <v>84</v>
      </c>
      <c r="AW177" s="580" t="s">
        <v>309</v>
      </c>
      <c r="AX177" s="579"/>
      <c r="AY177" s="579"/>
      <c r="AZ177" s="579"/>
      <c r="BA177" s="579"/>
      <c r="BB177" s="579"/>
      <c r="BC177" s="500">
        <v>177300000</v>
      </c>
      <c r="BD177" s="501">
        <v>0</v>
      </c>
      <c r="BE177" s="500">
        <v>177300000</v>
      </c>
      <c r="BF177" s="501">
        <v>0</v>
      </c>
      <c r="BG177" s="501">
        <v>0</v>
      </c>
      <c r="BH177" s="501">
        <v>0</v>
      </c>
      <c r="BI177" s="501">
        <v>0</v>
      </c>
      <c r="BJ177" s="501">
        <v>0</v>
      </c>
      <c r="BK177" s="501">
        <v>0</v>
      </c>
      <c r="BL177" s="501">
        <v>0</v>
      </c>
      <c r="BM177" s="501">
        <v>0</v>
      </c>
      <c r="BN177" s="501">
        <v>0</v>
      </c>
      <c r="BO177" s="501">
        <v>0</v>
      </c>
    </row>
    <row r="178" spans="1:67" s="497" customFormat="1">
      <c r="A178" s="497" t="str">
        <f t="shared" si="51"/>
        <v>C-2502-1000-2-0-1-2-10</v>
      </c>
      <c r="B178" s="498" t="str">
        <f t="shared" si="47"/>
        <v>C</v>
      </c>
      <c r="C178" s="498" t="str">
        <f t="shared" si="48"/>
        <v>2502</v>
      </c>
      <c r="D178" s="498" t="str">
        <f t="shared" si="49"/>
        <v>1000</v>
      </c>
      <c r="E178" s="498" t="str">
        <f t="shared" si="50"/>
        <v>2</v>
      </c>
      <c r="F178" s="498" t="str">
        <f t="shared" si="43"/>
        <v>0</v>
      </c>
      <c r="G178" s="498" t="str">
        <f t="shared" si="44"/>
        <v>1</v>
      </c>
      <c r="H178" s="498" t="str">
        <f t="shared" si="45"/>
        <v>2</v>
      </c>
      <c r="I178" s="498"/>
      <c r="J178" s="498"/>
      <c r="K178" s="498"/>
      <c r="M178" s="511"/>
      <c r="N178" s="578" t="s">
        <v>118</v>
      </c>
      <c r="O178" s="579"/>
      <c r="P178" s="578" t="s">
        <v>356</v>
      </c>
      <c r="Q178" s="579"/>
      <c r="R178" s="578" t="s">
        <v>358</v>
      </c>
      <c r="S178" s="579"/>
      <c r="T178" s="578" t="s">
        <v>316</v>
      </c>
      <c r="U178" s="579"/>
      <c r="V178" s="578" t="s">
        <v>314</v>
      </c>
      <c r="W178" s="579"/>
      <c r="X178" s="579"/>
      <c r="Y178" s="578" t="s">
        <v>313</v>
      </c>
      <c r="Z178" s="579"/>
      <c r="AA178" s="579"/>
      <c r="AB178" s="578" t="s">
        <v>316</v>
      </c>
      <c r="AC178" s="579"/>
      <c r="AD178" s="578"/>
      <c r="AE178" s="579"/>
      <c r="AF178" s="581" t="s">
        <v>361</v>
      </c>
      <c r="AG178" s="579"/>
      <c r="AH178" s="579"/>
      <c r="AI178" s="579"/>
      <c r="AJ178" s="579"/>
      <c r="AK178" s="579"/>
      <c r="AL178" s="579"/>
      <c r="AM178" s="579"/>
      <c r="AN178" s="578" t="s">
        <v>307</v>
      </c>
      <c r="AO178" s="579"/>
      <c r="AP178" s="579"/>
      <c r="AQ178" s="579"/>
      <c r="AR178" s="579"/>
      <c r="AS178" s="578" t="s">
        <v>308</v>
      </c>
      <c r="AT178" s="579"/>
      <c r="AU178" s="579"/>
      <c r="AV178" s="499" t="s">
        <v>84</v>
      </c>
      <c r="AW178" s="580" t="s">
        <v>309</v>
      </c>
      <c r="AX178" s="579"/>
      <c r="AY178" s="579"/>
      <c r="AZ178" s="579"/>
      <c r="BA178" s="579"/>
      <c r="BB178" s="579"/>
      <c r="BC178" s="500">
        <v>175000000</v>
      </c>
      <c r="BD178" s="501">
        <v>0</v>
      </c>
      <c r="BE178" s="501">
        <v>0</v>
      </c>
      <c r="BF178" s="501">
        <v>0</v>
      </c>
      <c r="BG178" s="501">
        <v>0</v>
      </c>
      <c r="BH178" s="501">
        <v>0</v>
      </c>
      <c r="BI178" s="500">
        <v>35000000</v>
      </c>
      <c r="BJ178" s="500">
        <v>-35000000</v>
      </c>
      <c r="BK178" s="500">
        <v>35000000</v>
      </c>
      <c r="BL178" s="501">
        <v>0</v>
      </c>
      <c r="BM178" s="500">
        <v>35000000</v>
      </c>
      <c r="BN178" s="501">
        <v>0</v>
      </c>
      <c r="BO178" s="501">
        <v>0</v>
      </c>
    </row>
    <row r="179" spans="1:67" s="497" customFormat="1">
      <c r="A179" s="497" t="str">
        <f t="shared" si="51"/>
        <v>C-2502-1000-2-0-1-3-10</v>
      </c>
      <c r="B179" s="498" t="str">
        <f t="shared" si="47"/>
        <v>C</v>
      </c>
      <c r="C179" s="498" t="str">
        <f t="shared" si="48"/>
        <v>2502</v>
      </c>
      <c r="D179" s="498" t="str">
        <f t="shared" si="49"/>
        <v>1000</v>
      </c>
      <c r="E179" s="498" t="str">
        <f t="shared" si="50"/>
        <v>2</v>
      </c>
      <c r="F179" s="498" t="str">
        <f t="shared" si="43"/>
        <v>0</v>
      </c>
      <c r="G179" s="498" t="str">
        <f t="shared" si="44"/>
        <v>1</v>
      </c>
      <c r="H179" s="498" t="str">
        <f t="shared" si="45"/>
        <v>3</v>
      </c>
      <c r="I179" s="498"/>
      <c r="J179" s="498"/>
      <c r="K179" s="498"/>
      <c r="M179" s="511"/>
      <c r="N179" s="578" t="s">
        <v>118</v>
      </c>
      <c r="O179" s="579"/>
      <c r="P179" s="578" t="s">
        <v>356</v>
      </c>
      <c r="Q179" s="579"/>
      <c r="R179" s="578" t="s">
        <v>358</v>
      </c>
      <c r="S179" s="579"/>
      <c r="T179" s="578" t="s">
        <v>316</v>
      </c>
      <c r="U179" s="579"/>
      <c r="V179" s="578" t="s">
        <v>314</v>
      </c>
      <c r="W179" s="579"/>
      <c r="X179" s="579"/>
      <c r="Y179" s="578" t="s">
        <v>313</v>
      </c>
      <c r="Z179" s="579"/>
      <c r="AA179" s="579"/>
      <c r="AB179" s="578" t="s">
        <v>323</v>
      </c>
      <c r="AC179" s="579"/>
      <c r="AD179" s="578"/>
      <c r="AE179" s="579"/>
      <c r="AF179" s="581" t="s">
        <v>362</v>
      </c>
      <c r="AG179" s="579"/>
      <c r="AH179" s="579"/>
      <c r="AI179" s="579"/>
      <c r="AJ179" s="579"/>
      <c r="AK179" s="579"/>
      <c r="AL179" s="579"/>
      <c r="AM179" s="579"/>
      <c r="AN179" s="578" t="s">
        <v>307</v>
      </c>
      <c r="AO179" s="579"/>
      <c r="AP179" s="579"/>
      <c r="AQ179" s="579"/>
      <c r="AR179" s="579"/>
      <c r="AS179" s="578" t="s">
        <v>308</v>
      </c>
      <c r="AT179" s="579"/>
      <c r="AU179" s="579"/>
      <c r="AV179" s="499" t="s">
        <v>84</v>
      </c>
      <c r="AW179" s="580" t="s">
        <v>309</v>
      </c>
      <c r="AX179" s="579"/>
      <c r="AY179" s="579"/>
      <c r="AZ179" s="579"/>
      <c r="BA179" s="579"/>
      <c r="BB179" s="579"/>
      <c r="BC179" s="500">
        <v>5000000</v>
      </c>
      <c r="BD179" s="501">
        <v>0</v>
      </c>
      <c r="BE179" s="501">
        <v>0</v>
      </c>
      <c r="BF179" s="501">
        <v>0</v>
      </c>
      <c r="BG179" s="501">
        <v>0</v>
      </c>
      <c r="BH179" s="501">
        <v>0</v>
      </c>
      <c r="BI179" s="501">
        <v>0</v>
      </c>
      <c r="BJ179" s="501">
        <v>0</v>
      </c>
      <c r="BK179" s="500">
        <v>504590</v>
      </c>
      <c r="BL179" s="500">
        <v>-504590</v>
      </c>
      <c r="BM179" s="500">
        <v>504590</v>
      </c>
      <c r="BN179" s="501">
        <v>0</v>
      </c>
      <c r="BO179" s="500">
        <v>183673</v>
      </c>
    </row>
    <row r="180" spans="1:67" s="497" customFormat="1" ht="14.45" customHeight="1">
      <c r="A180" s="497" t="str">
        <f t="shared" si="51"/>
        <v>C-2502-1000-2-0-1-4-10</v>
      </c>
      <c r="B180" s="498" t="str">
        <f t="shared" si="47"/>
        <v>C</v>
      </c>
      <c r="C180" s="498" t="str">
        <f t="shared" si="48"/>
        <v>2502</v>
      </c>
      <c r="D180" s="498" t="str">
        <f t="shared" si="49"/>
        <v>1000</v>
      </c>
      <c r="E180" s="498" t="str">
        <f t="shared" si="50"/>
        <v>2</v>
      </c>
      <c r="F180" s="498" t="str">
        <f t="shared" si="43"/>
        <v>0</v>
      </c>
      <c r="G180" s="498" t="str">
        <f t="shared" si="44"/>
        <v>1</v>
      </c>
      <c r="H180" s="498" t="str">
        <f t="shared" si="45"/>
        <v>4</v>
      </c>
      <c r="I180" s="498"/>
      <c r="J180" s="498"/>
      <c r="K180" s="498"/>
      <c r="M180" s="511"/>
      <c r="N180" s="578" t="s">
        <v>118</v>
      </c>
      <c r="O180" s="579"/>
      <c r="P180" s="578" t="s">
        <v>356</v>
      </c>
      <c r="Q180" s="579"/>
      <c r="R180" s="578" t="s">
        <v>358</v>
      </c>
      <c r="S180" s="579"/>
      <c r="T180" s="578" t="s">
        <v>316</v>
      </c>
      <c r="U180" s="579"/>
      <c r="V180" s="578" t="s">
        <v>314</v>
      </c>
      <c r="W180" s="579"/>
      <c r="X180" s="579"/>
      <c r="Y180" s="578" t="s">
        <v>313</v>
      </c>
      <c r="Z180" s="579"/>
      <c r="AA180" s="579"/>
      <c r="AB180" s="578" t="s">
        <v>317</v>
      </c>
      <c r="AC180" s="579"/>
      <c r="AD180" s="578"/>
      <c r="AE180" s="579"/>
      <c r="AF180" s="581" t="s">
        <v>103</v>
      </c>
      <c r="AG180" s="579"/>
      <c r="AH180" s="579"/>
      <c r="AI180" s="579"/>
      <c r="AJ180" s="579"/>
      <c r="AK180" s="579"/>
      <c r="AL180" s="579"/>
      <c r="AM180" s="579"/>
      <c r="AN180" s="578" t="s">
        <v>307</v>
      </c>
      <c r="AO180" s="579"/>
      <c r="AP180" s="579"/>
      <c r="AQ180" s="579"/>
      <c r="AR180" s="579"/>
      <c r="AS180" s="578" t="s">
        <v>308</v>
      </c>
      <c r="AT180" s="579"/>
      <c r="AU180" s="579"/>
      <c r="AV180" s="499" t="s">
        <v>84</v>
      </c>
      <c r="AW180" s="580" t="s">
        <v>309</v>
      </c>
      <c r="AX180" s="579"/>
      <c r="AY180" s="579"/>
      <c r="AZ180" s="579"/>
      <c r="BA180" s="579"/>
      <c r="BB180" s="579"/>
      <c r="BC180" s="500">
        <v>25000000</v>
      </c>
      <c r="BD180" s="501">
        <v>0</v>
      </c>
      <c r="BE180" s="501">
        <v>0</v>
      </c>
      <c r="BF180" s="501">
        <v>0</v>
      </c>
      <c r="BG180" s="500">
        <v>615294</v>
      </c>
      <c r="BH180" s="500">
        <v>-615294</v>
      </c>
      <c r="BI180" s="500">
        <v>3383982</v>
      </c>
      <c r="BJ180" s="500">
        <v>-2768688</v>
      </c>
      <c r="BK180" s="500">
        <v>5516194</v>
      </c>
      <c r="BL180" s="500">
        <v>-2132212</v>
      </c>
      <c r="BM180" s="500">
        <v>5516194</v>
      </c>
      <c r="BN180" s="501">
        <v>0</v>
      </c>
      <c r="BO180" s="501">
        <v>0</v>
      </c>
    </row>
    <row r="181" spans="1:67" ht="14.45" customHeight="1">
      <c r="B181" s="491" t="str">
        <f t="shared" si="47"/>
        <v>C</v>
      </c>
      <c r="C181" s="491" t="str">
        <f t="shared" si="48"/>
        <v>2502</v>
      </c>
      <c r="D181" s="491" t="str">
        <f t="shared" si="49"/>
        <v>1000</v>
      </c>
      <c r="E181" s="491" t="str">
        <f t="shared" si="50"/>
        <v>2</v>
      </c>
      <c r="F181" s="491" t="str">
        <f t="shared" si="43"/>
        <v>0</v>
      </c>
      <c r="G181" s="491" t="str">
        <f t="shared" si="44"/>
        <v>2</v>
      </c>
      <c r="H181" s="491">
        <f t="shared" si="45"/>
        <v>0</v>
      </c>
      <c r="N181" s="582" t="s">
        <v>118</v>
      </c>
      <c r="O181" s="583"/>
      <c r="P181" s="582" t="s">
        <v>356</v>
      </c>
      <c r="Q181" s="583"/>
      <c r="R181" s="582" t="s">
        <v>358</v>
      </c>
      <c r="S181" s="583"/>
      <c r="T181" s="582" t="s">
        <v>316</v>
      </c>
      <c r="U181" s="583"/>
      <c r="V181" s="582" t="s">
        <v>314</v>
      </c>
      <c r="W181" s="583"/>
      <c r="X181" s="583"/>
      <c r="Y181" s="582" t="s">
        <v>316</v>
      </c>
      <c r="Z181" s="583"/>
      <c r="AA181" s="583"/>
      <c r="AB181" s="582"/>
      <c r="AC181" s="583"/>
      <c r="AD181" s="582"/>
      <c r="AE181" s="583"/>
      <c r="AF181" s="584" t="s">
        <v>360</v>
      </c>
      <c r="AG181" s="583"/>
      <c r="AH181" s="583"/>
      <c r="AI181" s="583"/>
      <c r="AJ181" s="583"/>
      <c r="AK181" s="583"/>
      <c r="AL181" s="583"/>
      <c r="AM181" s="583"/>
      <c r="AN181" s="582" t="s">
        <v>307</v>
      </c>
      <c r="AO181" s="583"/>
      <c r="AP181" s="583"/>
      <c r="AQ181" s="583"/>
      <c r="AR181" s="583"/>
      <c r="AS181" s="582" t="s">
        <v>308</v>
      </c>
      <c r="AT181" s="583"/>
      <c r="AU181" s="583"/>
      <c r="AV181" s="481" t="s">
        <v>84</v>
      </c>
      <c r="AW181" s="585" t="s">
        <v>309</v>
      </c>
      <c r="AX181" s="583"/>
      <c r="AY181" s="583"/>
      <c r="AZ181" s="583"/>
      <c r="BA181" s="583"/>
      <c r="BB181" s="583"/>
      <c r="BC181" s="482">
        <v>1217700000</v>
      </c>
      <c r="BD181" s="483">
        <v>0</v>
      </c>
      <c r="BE181" s="482">
        <v>148840540</v>
      </c>
      <c r="BF181" s="483">
        <v>0</v>
      </c>
      <c r="BG181" s="482">
        <v>31344913</v>
      </c>
      <c r="BH181" s="482">
        <v>-31344913</v>
      </c>
      <c r="BI181" s="482">
        <v>150819900</v>
      </c>
      <c r="BJ181" s="482">
        <v>-119474987</v>
      </c>
      <c r="BK181" s="482">
        <v>146950721</v>
      </c>
      <c r="BL181" s="482">
        <v>3869179</v>
      </c>
      <c r="BM181" s="482">
        <v>146950721</v>
      </c>
      <c r="BN181" s="483">
        <v>0</v>
      </c>
      <c r="BO181" s="483">
        <v>0</v>
      </c>
    </row>
    <row r="182" spans="1:67" s="497" customFormat="1">
      <c r="A182" s="497" t="str">
        <f t="shared" si="51"/>
        <v>C-2502-1000-2-0-2-1-10</v>
      </c>
      <c r="B182" s="498" t="str">
        <f t="shared" si="47"/>
        <v>C</v>
      </c>
      <c r="C182" s="498" t="str">
        <f t="shared" si="48"/>
        <v>2502</v>
      </c>
      <c r="D182" s="498" t="str">
        <f t="shared" si="49"/>
        <v>1000</v>
      </c>
      <c r="E182" s="498" t="str">
        <f t="shared" si="50"/>
        <v>2</v>
      </c>
      <c r="F182" s="498" t="str">
        <f t="shared" si="43"/>
        <v>0</v>
      </c>
      <c r="G182" s="498" t="str">
        <f t="shared" si="44"/>
        <v>2</v>
      </c>
      <c r="H182" s="498" t="str">
        <f t="shared" si="45"/>
        <v>1</v>
      </c>
      <c r="I182" s="498"/>
      <c r="J182" s="498"/>
      <c r="K182" s="498"/>
      <c r="M182" s="511"/>
      <c r="N182" s="578" t="s">
        <v>118</v>
      </c>
      <c r="O182" s="579"/>
      <c r="P182" s="578" t="s">
        <v>356</v>
      </c>
      <c r="Q182" s="579"/>
      <c r="R182" s="578" t="s">
        <v>358</v>
      </c>
      <c r="S182" s="579"/>
      <c r="T182" s="578" t="s">
        <v>316</v>
      </c>
      <c r="U182" s="579"/>
      <c r="V182" s="578" t="s">
        <v>314</v>
      </c>
      <c r="W182" s="579"/>
      <c r="X182" s="579"/>
      <c r="Y182" s="578" t="s">
        <v>316</v>
      </c>
      <c r="Z182" s="579"/>
      <c r="AA182" s="579"/>
      <c r="AB182" s="578" t="s">
        <v>313</v>
      </c>
      <c r="AC182" s="579"/>
      <c r="AD182" s="578"/>
      <c r="AE182" s="579"/>
      <c r="AF182" s="581" t="s">
        <v>366</v>
      </c>
      <c r="AG182" s="579"/>
      <c r="AH182" s="579"/>
      <c r="AI182" s="579"/>
      <c r="AJ182" s="579"/>
      <c r="AK182" s="579"/>
      <c r="AL182" s="579"/>
      <c r="AM182" s="579"/>
      <c r="AN182" s="578" t="s">
        <v>307</v>
      </c>
      <c r="AO182" s="579"/>
      <c r="AP182" s="579"/>
      <c r="AQ182" s="579"/>
      <c r="AR182" s="579"/>
      <c r="AS182" s="578" t="s">
        <v>308</v>
      </c>
      <c r="AT182" s="579"/>
      <c r="AU182" s="579"/>
      <c r="AV182" s="499" t="s">
        <v>84</v>
      </c>
      <c r="AW182" s="580" t="s">
        <v>309</v>
      </c>
      <c r="AX182" s="579"/>
      <c r="AY182" s="579"/>
      <c r="AZ182" s="579"/>
      <c r="BA182" s="579"/>
      <c r="BB182" s="579"/>
      <c r="BC182" s="500">
        <v>172000000</v>
      </c>
      <c r="BD182" s="501">
        <v>0</v>
      </c>
      <c r="BE182" s="500">
        <v>400000</v>
      </c>
      <c r="BF182" s="501">
        <v>0</v>
      </c>
      <c r="BG182" s="501">
        <v>0</v>
      </c>
      <c r="BH182" s="501">
        <v>0</v>
      </c>
      <c r="BI182" s="500">
        <v>11440000</v>
      </c>
      <c r="BJ182" s="500">
        <v>-11440000</v>
      </c>
      <c r="BK182" s="500">
        <v>11440000</v>
      </c>
      <c r="BL182" s="501">
        <v>0</v>
      </c>
      <c r="BM182" s="500">
        <v>11440000</v>
      </c>
      <c r="BN182" s="501">
        <v>0</v>
      </c>
      <c r="BO182" s="501">
        <v>0</v>
      </c>
    </row>
    <row r="183" spans="1:67" s="497" customFormat="1">
      <c r="A183" s="497" t="str">
        <f t="shared" si="51"/>
        <v>C-2502-1000-2-0-2-2-10</v>
      </c>
      <c r="B183" s="498" t="str">
        <f t="shared" si="47"/>
        <v>C</v>
      </c>
      <c r="C183" s="498" t="str">
        <f t="shared" si="48"/>
        <v>2502</v>
      </c>
      <c r="D183" s="498" t="str">
        <f t="shared" si="49"/>
        <v>1000</v>
      </c>
      <c r="E183" s="498" t="str">
        <f t="shared" si="50"/>
        <v>2</v>
      </c>
      <c r="F183" s="498" t="str">
        <f t="shared" si="43"/>
        <v>0</v>
      </c>
      <c r="G183" s="498" t="str">
        <f t="shared" si="44"/>
        <v>2</v>
      </c>
      <c r="H183" s="498" t="str">
        <f t="shared" si="45"/>
        <v>2</v>
      </c>
      <c r="I183" s="498"/>
      <c r="J183" s="498"/>
      <c r="K183" s="498"/>
      <c r="M183" s="511"/>
      <c r="N183" s="578" t="s">
        <v>118</v>
      </c>
      <c r="O183" s="579"/>
      <c r="P183" s="578" t="s">
        <v>356</v>
      </c>
      <c r="Q183" s="579"/>
      <c r="R183" s="578" t="s">
        <v>358</v>
      </c>
      <c r="S183" s="579"/>
      <c r="T183" s="578" t="s">
        <v>316</v>
      </c>
      <c r="U183" s="579"/>
      <c r="V183" s="578" t="s">
        <v>314</v>
      </c>
      <c r="W183" s="579"/>
      <c r="X183" s="579"/>
      <c r="Y183" s="578" t="s">
        <v>316</v>
      </c>
      <c r="Z183" s="579"/>
      <c r="AA183" s="579"/>
      <c r="AB183" s="578" t="s">
        <v>316</v>
      </c>
      <c r="AC183" s="579"/>
      <c r="AD183" s="578"/>
      <c r="AE183" s="579"/>
      <c r="AF183" s="581" t="s">
        <v>361</v>
      </c>
      <c r="AG183" s="579"/>
      <c r="AH183" s="579"/>
      <c r="AI183" s="579"/>
      <c r="AJ183" s="579"/>
      <c r="AK183" s="579"/>
      <c r="AL183" s="579"/>
      <c r="AM183" s="579"/>
      <c r="AN183" s="578" t="s">
        <v>307</v>
      </c>
      <c r="AO183" s="579"/>
      <c r="AP183" s="579"/>
      <c r="AQ183" s="579"/>
      <c r="AR183" s="579"/>
      <c r="AS183" s="578" t="s">
        <v>308</v>
      </c>
      <c r="AT183" s="579"/>
      <c r="AU183" s="579"/>
      <c r="AV183" s="499" t="s">
        <v>84</v>
      </c>
      <c r="AW183" s="580" t="s">
        <v>309</v>
      </c>
      <c r="AX183" s="579"/>
      <c r="AY183" s="579"/>
      <c r="AZ183" s="579"/>
      <c r="BA183" s="579"/>
      <c r="BB183" s="579"/>
      <c r="BC183" s="500">
        <v>633400000</v>
      </c>
      <c r="BD183" s="501">
        <v>0</v>
      </c>
      <c r="BE183" s="501">
        <v>0</v>
      </c>
      <c r="BF183" s="501">
        <v>0</v>
      </c>
      <c r="BG183" s="501">
        <v>0</v>
      </c>
      <c r="BH183" s="501">
        <v>0</v>
      </c>
      <c r="BI183" s="500">
        <v>126680000</v>
      </c>
      <c r="BJ183" s="500">
        <v>-126680000</v>
      </c>
      <c r="BK183" s="500">
        <v>126680000</v>
      </c>
      <c r="BL183" s="501">
        <v>0</v>
      </c>
      <c r="BM183" s="500">
        <v>126680000</v>
      </c>
      <c r="BN183" s="501">
        <v>0</v>
      </c>
      <c r="BO183" s="501">
        <v>0</v>
      </c>
    </row>
    <row r="184" spans="1:67" s="497" customFormat="1">
      <c r="A184" s="497" t="str">
        <f t="shared" si="51"/>
        <v>C-2502-1000-2-0-2-3-10</v>
      </c>
      <c r="B184" s="498" t="str">
        <f t="shared" si="47"/>
        <v>C</v>
      </c>
      <c r="C184" s="498" t="str">
        <f t="shared" si="48"/>
        <v>2502</v>
      </c>
      <c r="D184" s="498" t="str">
        <f t="shared" si="49"/>
        <v>1000</v>
      </c>
      <c r="E184" s="498" t="str">
        <f t="shared" si="50"/>
        <v>2</v>
      </c>
      <c r="F184" s="498" t="str">
        <f t="shared" si="43"/>
        <v>0</v>
      </c>
      <c r="G184" s="498" t="str">
        <f t="shared" si="44"/>
        <v>2</v>
      </c>
      <c r="H184" s="498" t="str">
        <f t="shared" si="45"/>
        <v>3</v>
      </c>
      <c r="I184" s="498"/>
      <c r="J184" s="498"/>
      <c r="K184" s="498"/>
      <c r="M184" s="511"/>
      <c r="N184" s="578" t="s">
        <v>118</v>
      </c>
      <c r="O184" s="579"/>
      <c r="P184" s="578" t="s">
        <v>356</v>
      </c>
      <c r="Q184" s="579"/>
      <c r="R184" s="578" t="s">
        <v>358</v>
      </c>
      <c r="S184" s="579"/>
      <c r="T184" s="578" t="s">
        <v>316</v>
      </c>
      <c r="U184" s="579"/>
      <c r="V184" s="578" t="s">
        <v>314</v>
      </c>
      <c r="W184" s="579"/>
      <c r="X184" s="579"/>
      <c r="Y184" s="578" t="s">
        <v>316</v>
      </c>
      <c r="Z184" s="579"/>
      <c r="AA184" s="579"/>
      <c r="AB184" s="578" t="s">
        <v>323</v>
      </c>
      <c r="AC184" s="579"/>
      <c r="AD184" s="578"/>
      <c r="AE184" s="579"/>
      <c r="AF184" s="581" t="s">
        <v>362</v>
      </c>
      <c r="AG184" s="579"/>
      <c r="AH184" s="579"/>
      <c r="AI184" s="579"/>
      <c r="AJ184" s="579"/>
      <c r="AK184" s="579"/>
      <c r="AL184" s="579"/>
      <c r="AM184" s="579"/>
      <c r="AN184" s="578" t="s">
        <v>307</v>
      </c>
      <c r="AO184" s="579"/>
      <c r="AP184" s="579"/>
      <c r="AQ184" s="579"/>
      <c r="AR184" s="579"/>
      <c r="AS184" s="578" t="s">
        <v>308</v>
      </c>
      <c r="AT184" s="579"/>
      <c r="AU184" s="579"/>
      <c r="AV184" s="499" t="s">
        <v>84</v>
      </c>
      <c r="AW184" s="580" t="s">
        <v>309</v>
      </c>
      <c r="AX184" s="579"/>
      <c r="AY184" s="579"/>
      <c r="AZ184" s="579"/>
      <c r="BA184" s="579"/>
      <c r="BB184" s="579"/>
      <c r="BC184" s="500">
        <v>120000000</v>
      </c>
      <c r="BD184" s="501">
        <v>0</v>
      </c>
      <c r="BE184" s="501">
        <v>0</v>
      </c>
      <c r="BF184" s="501">
        <v>0</v>
      </c>
      <c r="BG184" s="501">
        <v>0</v>
      </c>
      <c r="BH184" s="501">
        <v>0</v>
      </c>
      <c r="BI184" s="501">
        <v>0</v>
      </c>
      <c r="BJ184" s="501">
        <v>0</v>
      </c>
      <c r="BK184" s="500">
        <v>2201129</v>
      </c>
      <c r="BL184" s="500">
        <v>-2201129</v>
      </c>
      <c r="BM184" s="500">
        <v>2201129</v>
      </c>
      <c r="BN184" s="501">
        <v>0</v>
      </c>
      <c r="BO184" s="501">
        <v>0</v>
      </c>
    </row>
    <row r="185" spans="1:67" s="497" customFormat="1" ht="14.45" customHeight="1">
      <c r="A185" s="497" t="str">
        <f t="shared" si="51"/>
        <v>C-2502-1000-2-0-2-4-10</v>
      </c>
      <c r="B185" s="498" t="str">
        <f t="shared" si="47"/>
        <v>C</v>
      </c>
      <c r="C185" s="498" t="str">
        <f t="shared" si="48"/>
        <v>2502</v>
      </c>
      <c r="D185" s="498" t="str">
        <f t="shared" si="49"/>
        <v>1000</v>
      </c>
      <c r="E185" s="498" t="str">
        <f t="shared" si="50"/>
        <v>2</v>
      </c>
      <c r="F185" s="498" t="str">
        <f t="shared" si="43"/>
        <v>0</v>
      </c>
      <c r="G185" s="498" t="str">
        <f t="shared" si="44"/>
        <v>2</v>
      </c>
      <c r="H185" s="498" t="str">
        <f t="shared" si="45"/>
        <v>4</v>
      </c>
      <c r="I185" s="498"/>
      <c r="J185" s="498"/>
      <c r="K185" s="498"/>
      <c r="M185" s="511"/>
      <c r="N185" s="578" t="s">
        <v>118</v>
      </c>
      <c r="O185" s="579"/>
      <c r="P185" s="578" t="s">
        <v>356</v>
      </c>
      <c r="Q185" s="579"/>
      <c r="R185" s="578" t="s">
        <v>358</v>
      </c>
      <c r="S185" s="579"/>
      <c r="T185" s="578" t="s">
        <v>316</v>
      </c>
      <c r="U185" s="579"/>
      <c r="V185" s="578" t="s">
        <v>314</v>
      </c>
      <c r="W185" s="579"/>
      <c r="X185" s="579"/>
      <c r="Y185" s="578" t="s">
        <v>316</v>
      </c>
      <c r="Z185" s="579"/>
      <c r="AA185" s="579"/>
      <c r="AB185" s="578" t="s">
        <v>317</v>
      </c>
      <c r="AC185" s="579"/>
      <c r="AD185" s="578"/>
      <c r="AE185" s="579"/>
      <c r="AF185" s="581" t="s">
        <v>103</v>
      </c>
      <c r="AG185" s="579"/>
      <c r="AH185" s="579"/>
      <c r="AI185" s="579"/>
      <c r="AJ185" s="579"/>
      <c r="AK185" s="579"/>
      <c r="AL185" s="579"/>
      <c r="AM185" s="579"/>
      <c r="AN185" s="578" t="s">
        <v>307</v>
      </c>
      <c r="AO185" s="579"/>
      <c r="AP185" s="579"/>
      <c r="AQ185" s="579"/>
      <c r="AR185" s="579"/>
      <c r="AS185" s="578" t="s">
        <v>308</v>
      </c>
      <c r="AT185" s="579"/>
      <c r="AU185" s="579"/>
      <c r="AV185" s="499" t="s">
        <v>84</v>
      </c>
      <c r="AW185" s="580" t="s">
        <v>309</v>
      </c>
      <c r="AX185" s="579"/>
      <c r="AY185" s="579"/>
      <c r="AZ185" s="579"/>
      <c r="BA185" s="579"/>
      <c r="BB185" s="579"/>
      <c r="BC185" s="500">
        <v>140000000</v>
      </c>
      <c r="BD185" s="501">
        <v>0</v>
      </c>
      <c r="BE185" s="501">
        <v>0</v>
      </c>
      <c r="BF185" s="501">
        <v>0</v>
      </c>
      <c r="BG185" s="500">
        <v>31344913</v>
      </c>
      <c r="BH185" s="500">
        <v>-31344913</v>
      </c>
      <c r="BI185" s="500">
        <v>12699900</v>
      </c>
      <c r="BJ185" s="500">
        <v>18645013</v>
      </c>
      <c r="BK185" s="500">
        <v>2770132</v>
      </c>
      <c r="BL185" s="500">
        <v>9929768</v>
      </c>
      <c r="BM185" s="500">
        <v>2770132</v>
      </c>
      <c r="BN185" s="501">
        <v>0</v>
      </c>
      <c r="BO185" s="501">
        <v>0</v>
      </c>
    </row>
    <row r="186" spans="1:67" s="497" customFormat="1">
      <c r="A186" s="497" t="str">
        <f t="shared" si="51"/>
        <v>C-2502-1000-2-0-2-6-10</v>
      </c>
      <c r="B186" s="498" t="str">
        <f t="shared" si="47"/>
        <v>C</v>
      </c>
      <c r="C186" s="498" t="str">
        <f t="shared" si="48"/>
        <v>2502</v>
      </c>
      <c r="D186" s="498" t="str">
        <f t="shared" si="49"/>
        <v>1000</v>
      </c>
      <c r="E186" s="498" t="str">
        <f t="shared" si="50"/>
        <v>2</v>
      </c>
      <c r="F186" s="498" t="str">
        <f t="shared" si="43"/>
        <v>0</v>
      </c>
      <c r="G186" s="498" t="str">
        <f t="shared" si="44"/>
        <v>2</v>
      </c>
      <c r="H186" s="498" t="str">
        <f t="shared" si="45"/>
        <v>6</v>
      </c>
      <c r="I186" s="498"/>
      <c r="J186" s="498"/>
      <c r="K186" s="498"/>
      <c r="M186" s="511"/>
      <c r="N186" s="578" t="s">
        <v>118</v>
      </c>
      <c r="O186" s="579"/>
      <c r="P186" s="578" t="s">
        <v>356</v>
      </c>
      <c r="Q186" s="579"/>
      <c r="R186" s="578" t="s">
        <v>358</v>
      </c>
      <c r="S186" s="579"/>
      <c r="T186" s="578" t="s">
        <v>316</v>
      </c>
      <c r="U186" s="579"/>
      <c r="V186" s="578" t="s">
        <v>314</v>
      </c>
      <c r="W186" s="579"/>
      <c r="X186" s="579"/>
      <c r="Y186" s="578" t="s">
        <v>316</v>
      </c>
      <c r="Z186" s="579"/>
      <c r="AA186" s="579"/>
      <c r="AB186" s="578" t="s">
        <v>326</v>
      </c>
      <c r="AC186" s="579"/>
      <c r="AD186" s="578"/>
      <c r="AE186" s="579"/>
      <c r="AF186" s="581" t="s">
        <v>363</v>
      </c>
      <c r="AG186" s="579"/>
      <c r="AH186" s="579"/>
      <c r="AI186" s="579"/>
      <c r="AJ186" s="579"/>
      <c r="AK186" s="579"/>
      <c r="AL186" s="579"/>
      <c r="AM186" s="579"/>
      <c r="AN186" s="578" t="s">
        <v>307</v>
      </c>
      <c r="AO186" s="579"/>
      <c r="AP186" s="579"/>
      <c r="AQ186" s="579"/>
      <c r="AR186" s="579"/>
      <c r="AS186" s="578" t="s">
        <v>308</v>
      </c>
      <c r="AT186" s="579"/>
      <c r="AU186" s="579"/>
      <c r="AV186" s="499" t="s">
        <v>84</v>
      </c>
      <c r="AW186" s="580" t="s">
        <v>309</v>
      </c>
      <c r="AX186" s="579"/>
      <c r="AY186" s="579"/>
      <c r="AZ186" s="579"/>
      <c r="BA186" s="579"/>
      <c r="BB186" s="579"/>
      <c r="BC186" s="500">
        <v>70000000</v>
      </c>
      <c r="BD186" s="501">
        <v>0</v>
      </c>
      <c r="BE186" s="500">
        <v>70000000</v>
      </c>
      <c r="BF186" s="501">
        <v>0</v>
      </c>
      <c r="BG186" s="501">
        <v>0</v>
      </c>
      <c r="BH186" s="501">
        <v>0</v>
      </c>
      <c r="BI186" s="501">
        <v>0</v>
      </c>
      <c r="BJ186" s="501">
        <v>0</v>
      </c>
      <c r="BK186" s="501">
        <v>0</v>
      </c>
      <c r="BL186" s="501">
        <v>0</v>
      </c>
      <c r="BM186" s="501">
        <v>0</v>
      </c>
      <c r="BN186" s="501">
        <v>0</v>
      </c>
      <c r="BO186" s="501">
        <v>0</v>
      </c>
    </row>
    <row r="187" spans="1:67" s="497" customFormat="1">
      <c r="A187" s="497" t="str">
        <f t="shared" si="51"/>
        <v>C-2502-1000-2-0-2-11-10</v>
      </c>
      <c r="B187" s="498" t="str">
        <f t="shared" si="47"/>
        <v>C</v>
      </c>
      <c r="C187" s="498" t="str">
        <f t="shared" si="48"/>
        <v>2502</v>
      </c>
      <c r="D187" s="498" t="str">
        <f t="shared" si="49"/>
        <v>1000</v>
      </c>
      <c r="E187" s="498" t="str">
        <f t="shared" si="50"/>
        <v>2</v>
      </c>
      <c r="F187" s="498" t="str">
        <f t="shared" si="43"/>
        <v>0</v>
      </c>
      <c r="G187" s="498" t="str">
        <f t="shared" si="44"/>
        <v>2</v>
      </c>
      <c r="H187" s="498" t="str">
        <f t="shared" si="45"/>
        <v>11</v>
      </c>
      <c r="I187" s="498"/>
      <c r="J187" s="498"/>
      <c r="K187" s="498"/>
      <c r="M187" s="511"/>
      <c r="N187" s="578" t="s">
        <v>118</v>
      </c>
      <c r="O187" s="579"/>
      <c r="P187" s="578" t="s">
        <v>356</v>
      </c>
      <c r="Q187" s="579"/>
      <c r="R187" s="578" t="s">
        <v>358</v>
      </c>
      <c r="S187" s="579"/>
      <c r="T187" s="578" t="s">
        <v>316</v>
      </c>
      <c r="U187" s="579"/>
      <c r="V187" s="578" t="s">
        <v>314</v>
      </c>
      <c r="W187" s="579"/>
      <c r="X187" s="579"/>
      <c r="Y187" s="578" t="s">
        <v>316</v>
      </c>
      <c r="Z187" s="579"/>
      <c r="AA187" s="579"/>
      <c r="AB187" s="578" t="s">
        <v>99</v>
      </c>
      <c r="AC187" s="579"/>
      <c r="AD187" s="578"/>
      <c r="AE187" s="579"/>
      <c r="AF187" s="581" t="s">
        <v>364</v>
      </c>
      <c r="AG187" s="579"/>
      <c r="AH187" s="579"/>
      <c r="AI187" s="579"/>
      <c r="AJ187" s="579"/>
      <c r="AK187" s="579"/>
      <c r="AL187" s="579"/>
      <c r="AM187" s="579"/>
      <c r="AN187" s="578" t="s">
        <v>307</v>
      </c>
      <c r="AO187" s="579"/>
      <c r="AP187" s="579"/>
      <c r="AQ187" s="579"/>
      <c r="AR187" s="579"/>
      <c r="AS187" s="578" t="s">
        <v>308</v>
      </c>
      <c r="AT187" s="579"/>
      <c r="AU187" s="579"/>
      <c r="AV187" s="499" t="s">
        <v>84</v>
      </c>
      <c r="AW187" s="580" t="s">
        <v>309</v>
      </c>
      <c r="AX187" s="579"/>
      <c r="AY187" s="579"/>
      <c r="AZ187" s="579"/>
      <c r="BA187" s="579"/>
      <c r="BB187" s="579"/>
      <c r="BC187" s="500">
        <v>82300000</v>
      </c>
      <c r="BD187" s="501">
        <v>0</v>
      </c>
      <c r="BE187" s="500">
        <v>78440540</v>
      </c>
      <c r="BF187" s="501">
        <v>0</v>
      </c>
      <c r="BG187" s="501">
        <v>0</v>
      </c>
      <c r="BH187" s="501">
        <v>0</v>
      </c>
      <c r="BI187" s="501">
        <v>0</v>
      </c>
      <c r="BJ187" s="501">
        <v>0</v>
      </c>
      <c r="BK187" s="500">
        <v>3859460</v>
      </c>
      <c r="BL187" s="500">
        <v>-3859460</v>
      </c>
      <c r="BM187" s="500">
        <v>3859460</v>
      </c>
      <c r="BN187" s="501">
        <v>0</v>
      </c>
      <c r="BO187" s="501">
        <v>0</v>
      </c>
    </row>
    <row r="188" spans="1:67">
      <c r="B188" s="491" t="str">
        <f t="shared" si="47"/>
        <v>C</v>
      </c>
      <c r="C188" s="491" t="str">
        <f t="shared" si="48"/>
        <v>2502</v>
      </c>
      <c r="D188" s="491" t="str">
        <f t="shared" si="49"/>
        <v>1000</v>
      </c>
      <c r="E188" s="491" t="str">
        <f t="shared" si="50"/>
        <v>3</v>
      </c>
      <c r="F188" s="491">
        <f t="shared" si="43"/>
        <v>0</v>
      </c>
      <c r="G188" s="491">
        <f t="shared" si="44"/>
        <v>0</v>
      </c>
      <c r="H188" s="491">
        <f t="shared" si="45"/>
        <v>0</v>
      </c>
      <c r="N188" s="586" t="s">
        <v>118</v>
      </c>
      <c r="O188" s="583"/>
      <c r="P188" s="586" t="s">
        <v>356</v>
      </c>
      <c r="Q188" s="583"/>
      <c r="R188" s="586" t="s">
        <v>358</v>
      </c>
      <c r="S188" s="583"/>
      <c r="T188" s="586" t="s">
        <v>323</v>
      </c>
      <c r="U188" s="583"/>
      <c r="V188" s="586"/>
      <c r="W188" s="583"/>
      <c r="X188" s="583"/>
      <c r="Y188" s="586"/>
      <c r="Z188" s="583"/>
      <c r="AA188" s="583"/>
      <c r="AB188" s="586"/>
      <c r="AC188" s="583"/>
      <c r="AD188" s="586"/>
      <c r="AE188" s="583"/>
      <c r="AF188" s="587" t="s">
        <v>354</v>
      </c>
      <c r="AG188" s="583"/>
      <c r="AH188" s="583"/>
      <c r="AI188" s="583"/>
      <c r="AJ188" s="583"/>
      <c r="AK188" s="583"/>
      <c r="AL188" s="583"/>
      <c r="AM188" s="583"/>
      <c r="AN188" s="586" t="s">
        <v>307</v>
      </c>
      <c r="AO188" s="583"/>
      <c r="AP188" s="583"/>
      <c r="AQ188" s="583"/>
      <c r="AR188" s="583"/>
      <c r="AS188" s="586" t="s">
        <v>308</v>
      </c>
      <c r="AT188" s="583"/>
      <c r="AU188" s="583"/>
      <c r="AV188" s="484" t="s">
        <v>84</v>
      </c>
      <c r="AW188" s="588" t="s">
        <v>309</v>
      </c>
      <c r="AX188" s="583"/>
      <c r="AY188" s="583"/>
      <c r="AZ188" s="583"/>
      <c r="BA188" s="583"/>
      <c r="BB188" s="583"/>
      <c r="BC188" s="485">
        <v>3500000000</v>
      </c>
      <c r="BD188" s="486">
        <v>0</v>
      </c>
      <c r="BE188" s="485">
        <v>635633119</v>
      </c>
      <c r="BF188" s="486">
        <v>0</v>
      </c>
      <c r="BG188" s="485">
        <v>125463622</v>
      </c>
      <c r="BH188" s="485">
        <v>-125463622</v>
      </c>
      <c r="BI188" s="485">
        <v>183730664</v>
      </c>
      <c r="BJ188" s="485">
        <v>-58267042</v>
      </c>
      <c r="BK188" s="485">
        <v>176193107</v>
      </c>
      <c r="BL188" s="485">
        <v>7537557</v>
      </c>
      <c r="BM188" s="485">
        <v>176193107</v>
      </c>
      <c r="BN188" s="486">
        <v>0</v>
      </c>
      <c r="BO188" s="486">
        <v>0</v>
      </c>
    </row>
    <row r="189" spans="1:67" ht="14.45" customHeight="1">
      <c r="B189" s="491" t="str">
        <f t="shared" si="47"/>
        <v>C</v>
      </c>
      <c r="C189" s="491" t="str">
        <f t="shared" si="48"/>
        <v>2502</v>
      </c>
      <c r="D189" s="491" t="str">
        <f t="shared" si="49"/>
        <v>1000</v>
      </c>
      <c r="E189" s="491" t="str">
        <f t="shared" si="50"/>
        <v>3</v>
      </c>
      <c r="F189" s="491" t="str">
        <f t="shared" si="43"/>
        <v>0</v>
      </c>
      <c r="G189" s="491">
        <f t="shared" si="44"/>
        <v>0</v>
      </c>
      <c r="H189" s="491">
        <f t="shared" si="45"/>
        <v>0</v>
      </c>
      <c r="N189" s="582" t="s">
        <v>118</v>
      </c>
      <c r="O189" s="583"/>
      <c r="P189" s="582" t="s">
        <v>356</v>
      </c>
      <c r="Q189" s="583"/>
      <c r="R189" s="582" t="s">
        <v>358</v>
      </c>
      <c r="S189" s="583"/>
      <c r="T189" s="582" t="s">
        <v>323</v>
      </c>
      <c r="U189" s="583"/>
      <c r="V189" s="582" t="s">
        <v>314</v>
      </c>
      <c r="W189" s="583"/>
      <c r="X189" s="583"/>
      <c r="Y189" s="582"/>
      <c r="Z189" s="583"/>
      <c r="AA189" s="583"/>
      <c r="AB189" s="582"/>
      <c r="AC189" s="583"/>
      <c r="AD189" s="582"/>
      <c r="AE189" s="583"/>
      <c r="AF189" s="584" t="s">
        <v>354</v>
      </c>
      <c r="AG189" s="583"/>
      <c r="AH189" s="583"/>
      <c r="AI189" s="583"/>
      <c r="AJ189" s="583"/>
      <c r="AK189" s="583"/>
      <c r="AL189" s="583"/>
      <c r="AM189" s="583"/>
      <c r="AN189" s="582" t="s">
        <v>307</v>
      </c>
      <c r="AO189" s="583"/>
      <c r="AP189" s="583"/>
      <c r="AQ189" s="583"/>
      <c r="AR189" s="583"/>
      <c r="AS189" s="582" t="s">
        <v>308</v>
      </c>
      <c r="AT189" s="583"/>
      <c r="AU189" s="583"/>
      <c r="AV189" s="481" t="s">
        <v>84</v>
      </c>
      <c r="AW189" s="585" t="s">
        <v>309</v>
      </c>
      <c r="AX189" s="583"/>
      <c r="AY189" s="583"/>
      <c r="AZ189" s="583"/>
      <c r="BA189" s="583"/>
      <c r="BB189" s="583"/>
      <c r="BC189" s="482">
        <v>2500000000</v>
      </c>
      <c r="BD189" s="483">
        <v>0</v>
      </c>
      <c r="BE189" s="482">
        <v>635633119</v>
      </c>
      <c r="BF189" s="483">
        <v>0</v>
      </c>
      <c r="BG189" s="482">
        <v>125463622</v>
      </c>
      <c r="BH189" s="482">
        <v>-125463622</v>
      </c>
      <c r="BI189" s="482">
        <v>183730664</v>
      </c>
      <c r="BJ189" s="482">
        <v>-58267042</v>
      </c>
      <c r="BK189" s="482">
        <v>176193107</v>
      </c>
      <c r="BL189" s="482">
        <v>7537557</v>
      </c>
      <c r="BM189" s="482">
        <v>176193107</v>
      </c>
      <c r="BN189" s="483">
        <v>0</v>
      </c>
      <c r="BO189" s="483">
        <v>0</v>
      </c>
    </row>
    <row r="190" spans="1:67">
      <c r="B190" s="491" t="str">
        <f t="shared" si="47"/>
        <v>C</v>
      </c>
      <c r="C190" s="491" t="str">
        <f t="shared" si="48"/>
        <v>2502</v>
      </c>
      <c r="D190" s="491" t="str">
        <f t="shared" si="49"/>
        <v>1000</v>
      </c>
      <c r="E190" s="491" t="str">
        <f t="shared" si="50"/>
        <v>3</v>
      </c>
      <c r="F190" s="491" t="str">
        <f t="shared" si="43"/>
        <v>0</v>
      </c>
      <c r="G190" s="491" t="str">
        <f t="shared" si="44"/>
        <v>1</v>
      </c>
      <c r="H190" s="491">
        <f t="shared" si="45"/>
        <v>0</v>
      </c>
      <c r="N190" s="582" t="s">
        <v>118</v>
      </c>
      <c r="O190" s="583"/>
      <c r="P190" s="582" t="s">
        <v>356</v>
      </c>
      <c r="Q190" s="583"/>
      <c r="R190" s="582" t="s">
        <v>358</v>
      </c>
      <c r="S190" s="583"/>
      <c r="T190" s="582" t="s">
        <v>323</v>
      </c>
      <c r="U190" s="583"/>
      <c r="V190" s="582" t="s">
        <v>314</v>
      </c>
      <c r="W190" s="583"/>
      <c r="X190" s="583"/>
      <c r="Y190" s="582" t="s">
        <v>313</v>
      </c>
      <c r="Z190" s="583"/>
      <c r="AA190" s="583"/>
      <c r="AB190" s="582"/>
      <c r="AC190" s="583"/>
      <c r="AD190" s="582"/>
      <c r="AE190" s="583"/>
      <c r="AF190" s="584" t="s">
        <v>365</v>
      </c>
      <c r="AG190" s="583"/>
      <c r="AH190" s="583"/>
      <c r="AI190" s="583"/>
      <c r="AJ190" s="583"/>
      <c r="AK190" s="583"/>
      <c r="AL190" s="583"/>
      <c r="AM190" s="583"/>
      <c r="AN190" s="582" t="s">
        <v>307</v>
      </c>
      <c r="AO190" s="583"/>
      <c r="AP190" s="583"/>
      <c r="AQ190" s="583"/>
      <c r="AR190" s="583"/>
      <c r="AS190" s="582" t="s">
        <v>308</v>
      </c>
      <c r="AT190" s="583"/>
      <c r="AU190" s="583"/>
      <c r="AV190" s="481" t="s">
        <v>84</v>
      </c>
      <c r="AW190" s="585" t="s">
        <v>309</v>
      </c>
      <c r="AX190" s="583"/>
      <c r="AY190" s="583"/>
      <c r="AZ190" s="583"/>
      <c r="BA190" s="583"/>
      <c r="BB190" s="583"/>
      <c r="BC190" s="483">
        <v>0</v>
      </c>
      <c r="BD190" s="483">
        <v>0</v>
      </c>
      <c r="BE190" s="483">
        <v>0</v>
      </c>
      <c r="BF190" s="483">
        <v>0</v>
      </c>
      <c r="BG190" s="483">
        <v>0</v>
      </c>
      <c r="BH190" s="483">
        <v>0</v>
      </c>
      <c r="BI190" s="483">
        <v>0</v>
      </c>
      <c r="BJ190" s="483">
        <v>0</v>
      </c>
      <c r="BK190" s="483">
        <v>0</v>
      </c>
      <c r="BL190" s="483">
        <v>0</v>
      </c>
      <c r="BM190" s="483">
        <v>0</v>
      </c>
      <c r="BN190" s="483">
        <v>0</v>
      </c>
      <c r="BO190" s="483">
        <v>0</v>
      </c>
    </row>
    <row r="191" spans="1:67" s="497" customFormat="1">
      <c r="A191" s="497" t="str">
        <f t="shared" ref="A191" si="52">+B191&amp;"-"&amp;C191&amp;"-"&amp;D191&amp;"-"&amp;E191&amp;"-"&amp;F191&amp;"-"&amp;G191&amp;"-"&amp;H191&amp;"-"&amp;AV191</f>
        <v>C-2502-1000-3-0-1-4-10</v>
      </c>
      <c r="B191" s="498" t="str">
        <f t="shared" si="47"/>
        <v>C</v>
      </c>
      <c r="C191" s="498" t="str">
        <f t="shared" si="48"/>
        <v>2502</v>
      </c>
      <c r="D191" s="498" t="str">
        <f t="shared" si="49"/>
        <v>1000</v>
      </c>
      <c r="E191" s="498" t="str">
        <f t="shared" si="50"/>
        <v>3</v>
      </c>
      <c r="F191" s="498" t="str">
        <f t="shared" si="43"/>
        <v>0</v>
      </c>
      <c r="G191" s="498" t="str">
        <f t="shared" si="44"/>
        <v>1</v>
      </c>
      <c r="H191" s="498" t="str">
        <f t="shared" si="45"/>
        <v>4</v>
      </c>
      <c r="I191" s="498"/>
      <c r="J191" s="498"/>
      <c r="K191" s="498"/>
      <c r="M191" s="511"/>
      <c r="N191" s="578" t="s">
        <v>118</v>
      </c>
      <c r="O191" s="579"/>
      <c r="P191" s="578" t="s">
        <v>356</v>
      </c>
      <c r="Q191" s="579"/>
      <c r="R191" s="578" t="s">
        <v>358</v>
      </c>
      <c r="S191" s="579"/>
      <c r="T191" s="578" t="s">
        <v>323</v>
      </c>
      <c r="U191" s="579"/>
      <c r="V191" s="578" t="s">
        <v>314</v>
      </c>
      <c r="W191" s="579"/>
      <c r="X191" s="579"/>
      <c r="Y191" s="578" t="s">
        <v>313</v>
      </c>
      <c r="Z191" s="579"/>
      <c r="AA191" s="579"/>
      <c r="AB191" s="578" t="s">
        <v>317</v>
      </c>
      <c r="AC191" s="579"/>
      <c r="AD191" s="578"/>
      <c r="AE191" s="579"/>
      <c r="AF191" s="581" t="s">
        <v>103</v>
      </c>
      <c r="AG191" s="579"/>
      <c r="AH191" s="579"/>
      <c r="AI191" s="579"/>
      <c r="AJ191" s="579"/>
      <c r="AK191" s="579"/>
      <c r="AL191" s="579"/>
      <c r="AM191" s="579"/>
      <c r="AN191" s="578" t="s">
        <v>307</v>
      </c>
      <c r="AO191" s="579"/>
      <c r="AP191" s="579"/>
      <c r="AQ191" s="579"/>
      <c r="AR191" s="579"/>
      <c r="AS191" s="578" t="s">
        <v>308</v>
      </c>
      <c r="AT191" s="579"/>
      <c r="AU191" s="579"/>
      <c r="AV191" s="499" t="s">
        <v>84</v>
      </c>
      <c r="AW191" s="580" t="s">
        <v>309</v>
      </c>
      <c r="AX191" s="579"/>
      <c r="AY191" s="579"/>
      <c r="AZ191" s="579"/>
      <c r="BA191" s="579"/>
      <c r="BB191" s="579"/>
      <c r="BC191" s="501">
        <v>0</v>
      </c>
      <c r="BD191" s="501">
        <v>0</v>
      </c>
      <c r="BE191" s="501">
        <v>0</v>
      </c>
      <c r="BF191" s="501">
        <v>0</v>
      </c>
      <c r="BG191" s="501">
        <v>0</v>
      </c>
      <c r="BH191" s="501">
        <v>0</v>
      </c>
      <c r="BI191" s="501">
        <v>0</v>
      </c>
      <c r="BJ191" s="501">
        <v>0</v>
      </c>
      <c r="BK191" s="501">
        <v>0</v>
      </c>
      <c r="BL191" s="501">
        <v>0</v>
      </c>
      <c r="BM191" s="501">
        <v>0</v>
      </c>
      <c r="BN191" s="501">
        <v>0</v>
      </c>
      <c r="BO191" s="501">
        <v>0</v>
      </c>
    </row>
    <row r="192" spans="1:67" ht="14.45" customHeight="1">
      <c r="B192" s="491" t="str">
        <f t="shared" si="47"/>
        <v>C</v>
      </c>
      <c r="C192" s="491" t="str">
        <f t="shared" si="48"/>
        <v>2502</v>
      </c>
      <c r="D192" s="491" t="str">
        <f t="shared" si="49"/>
        <v>1000</v>
      </c>
      <c r="E192" s="491" t="str">
        <f t="shared" si="50"/>
        <v>3</v>
      </c>
      <c r="F192" s="491" t="str">
        <f t="shared" si="43"/>
        <v>0</v>
      </c>
      <c r="G192" s="491" t="str">
        <f t="shared" si="44"/>
        <v>2</v>
      </c>
      <c r="H192" s="491">
        <f t="shared" si="45"/>
        <v>0</v>
      </c>
      <c r="N192" s="582" t="s">
        <v>118</v>
      </c>
      <c r="O192" s="583"/>
      <c r="P192" s="582" t="s">
        <v>356</v>
      </c>
      <c r="Q192" s="583"/>
      <c r="R192" s="582" t="s">
        <v>358</v>
      </c>
      <c r="S192" s="583"/>
      <c r="T192" s="582" t="s">
        <v>323</v>
      </c>
      <c r="U192" s="583"/>
      <c r="V192" s="582" t="s">
        <v>314</v>
      </c>
      <c r="W192" s="583"/>
      <c r="X192" s="583"/>
      <c r="Y192" s="582" t="s">
        <v>316</v>
      </c>
      <c r="Z192" s="583"/>
      <c r="AA192" s="583"/>
      <c r="AB192" s="582"/>
      <c r="AC192" s="583"/>
      <c r="AD192" s="582"/>
      <c r="AE192" s="583"/>
      <c r="AF192" s="584" t="s">
        <v>360</v>
      </c>
      <c r="AG192" s="583"/>
      <c r="AH192" s="583"/>
      <c r="AI192" s="583"/>
      <c r="AJ192" s="583"/>
      <c r="AK192" s="583"/>
      <c r="AL192" s="583"/>
      <c r="AM192" s="583"/>
      <c r="AN192" s="582" t="s">
        <v>307</v>
      </c>
      <c r="AO192" s="583"/>
      <c r="AP192" s="583"/>
      <c r="AQ192" s="583"/>
      <c r="AR192" s="583"/>
      <c r="AS192" s="582" t="s">
        <v>308</v>
      </c>
      <c r="AT192" s="583"/>
      <c r="AU192" s="583"/>
      <c r="AV192" s="481" t="s">
        <v>84</v>
      </c>
      <c r="AW192" s="585" t="s">
        <v>309</v>
      </c>
      <c r="AX192" s="583"/>
      <c r="AY192" s="583"/>
      <c r="AZ192" s="583"/>
      <c r="BA192" s="583"/>
      <c r="BB192" s="583"/>
      <c r="BC192" s="482">
        <v>2500000000</v>
      </c>
      <c r="BD192" s="483">
        <v>0</v>
      </c>
      <c r="BE192" s="482">
        <v>635633119</v>
      </c>
      <c r="BF192" s="483">
        <v>0</v>
      </c>
      <c r="BG192" s="482">
        <v>125463622</v>
      </c>
      <c r="BH192" s="482">
        <v>-125463622</v>
      </c>
      <c r="BI192" s="482">
        <v>183730664</v>
      </c>
      <c r="BJ192" s="482">
        <v>-58267042</v>
      </c>
      <c r="BK192" s="482">
        <v>176193107</v>
      </c>
      <c r="BL192" s="482">
        <v>7537557</v>
      </c>
      <c r="BM192" s="482">
        <v>176193107</v>
      </c>
      <c r="BN192" s="483">
        <v>0</v>
      </c>
      <c r="BO192" s="483">
        <v>0</v>
      </c>
    </row>
    <row r="193" spans="1:67" s="497" customFormat="1">
      <c r="A193" s="497" t="str">
        <f t="shared" ref="A193:A198" si="53">+B193&amp;"-"&amp;C193&amp;"-"&amp;D193&amp;"-"&amp;E193&amp;"-"&amp;F193&amp;"-"&amp;G193&amp;"-"&amp;H193&amp;"-"&amp;AV193</f>
        <v>C-2502-1000-3-0-2-1-10</v>
      </c>
      <c r="B193" s="498" t="str">
        <f t="shared" si="47"/>
        <v>C</v>
      </c>
      <c r="C193" s="498" t="str">
        <f t="shared" si="48"/>
        <v>2502</v>
      </c>
      <c r="D193" s="498" t="str">
        <f t="shared" si="49"/>
        <v>1000</v>
      </c>
      <c r="E193" s="498" t="str">
        <f t="shared" si="50"/>
        <v>3</v>
      </c>
      <c r="F193" s="498" t="str">
        <f t="shared" si="43"/>
        <v>0</v>
      </c>
      <c r="G193" s="498" t="str">
        <f t="shared" si="44"/>
        <v>2</v>
      </c>
      <c r="H193" s="498" t="str">
        <f t="shared" si="45"/>
        <v>1</v>
      </c>
      <c r="I193" s="498"/>
      <c r="J193" s="498"/>
      <c r="K193" s="498"/>
      <c r="M193" s="511"/>
      <c r="N193" s="578" t="s">
        <v>118</v>
      </c>
      <c r="O193" s="579"/>
      <c r="P193" s="578" t="s">
        <v>356</v>
      </c>
      <c r="Q193" s="579"/>
      <c r="R193" s="578" t="s">
        <v>358</v>
      </c>
      <c r="S193" s="579"/>
      <c r="T193" s="578" t="s">
        <v>323</v>
      </c>
      <c r="U193" s="579"/>
      <c r="V193" s="578" t="s">
        <v>314</v>
      </c>
      <c r="W193" s="579"/>
      <c r="X193" s="579"/>
      <c r="Y193" s="578" t="s">
        <v>316</v>
      </c>
      <c r="Z193" s="579"/>
      <c r="AA193" s="579"/>
      <c r="AB193" s="578" t="s">
        <v>313</v>
      </c>
      <c r="AC193" s="579"/>
      <c r="AD193" s="578"/>
      <c r="AE193" s="579"/>
      <c r="AF193" s="581" t="s">
        <v>366</v>
      </c>
      <c r="AG193" s="579"/>
      <c r="AH193" s="579"/>
      <c r="AI193" s="579"/>
      <c r="AJ193" s="579"/>
      <c r="AK193" s="579"/>
      <c r="AL193" s="579"/>
      <c r="AM193" s="579"/>
      <c r="AN193" s="578" t="s">
        <v>307</v>
      </c>
      <c r="AO193" s="579"/>
      <c r="AP193" s="579"/>
      <c r="AQ193" s="579"/>
      <c r="AR193" s="579"/>
      <c r="AS193" s="578" t="s">
        <v>308</v>
      </c>
      <c r="AT193" s="579"/>
      <c r="AU193" s="579"/>
      <c r="AV193" s="499" t="s">
        <v>84</v>
      </c>
      <c r="AW193" s="580" t="s">
        <v>309</v>
      </c>
      <c r="AX193" s="579"/>
      <c r="AY193" s="579"/>
      <c r="AZ193" s="579"/>
      <c r="BA193" s="579"/>
      <c r="BB193" s="579"/>
      <c r="BC193" s="500">
        <v>1000000000</v>
      </c>
      <c r="BD193" s="501">
        <v>0</v>
      </c>
      <c r="BE193" s="500">
        <v>205633119</v>
      </c>
      <c r="BF193" s="501">
        <v>0</v>
      </c>
      <c r="BG193" s="500">
        <v>72343200</v>
      </c>
      <c r="BH193" s="500">
        <v>-72343200</v>
      </c>
      <c r="BI193" s="500">
        <v>49267080</v>
      </c>
      <c r="BJ193" s="500">
        <v>23076120</v>
      </c>
      <c r="BK193" s="500">
        <v>49267080</v>
      </c>
      <c r="BL193" s="501">
        <v>0</v>
      </c>
      <c r="BM193" s="500">
        <v>49267080</v>
      </c>
      <c r="BN193" s="501">
        <v>0</v>
      </c>
      <c r="BO193" s="501">
        <v>0</v>
      </c>
    </row>
    <row r="194" spans="1:67" s="497" customFormat="1">
      <c r="A194" s="497" t="str">
        <f t="shared" si="53"/>
        <v>C-2502-1000-3-0-2-2-10</v>
      </c>
      <c r="B194" s="498" t="str">
        <f t="shared" si="47"/>
        <v>C</v>
      </c>
      <c r="C194" s="498" t="str">
        <f t="shared" si="48"/>
        <v>2502</v>
      </c>
      <c r="D194" s="498" t="str">
        <f t="shared" si="49"/>
        <v>1000</v>
      </c>
      <c r="E194" s="498" t="str">
        <f t="shared" si="50"/>
        <v>3</v>
      </c>
      <c r="F194" s="498" t="str">
        <f t="shared" si="43"/>
        <v>0</v>
      </c>
      <c r="G194" s="498" t="str">
        <f t="shared" si="44"/>
        <v>2</v>
      </c>
      <c r="H194" s="498" t="str">
        <f t="shared" si="45"/>
        <v>2</v>
      </c>
      <c r="I194" s="498"/>
      <c r="J194" s="498"/>
      <c r="K194" s="498"/>
      <c r="M194" s="511"/>
      <c r="N194" s="578" t="s">
        <v>118</v>
      </c>
      <c r="O194" s="579"/>
      <c r="P194" s="578" t="s">
        <v>356</v>
      </c>
      <c r="Q194" s="579"/>
      <c r="R194" s="578" t="s">
        <v>358</v>
      </c>
      <c r="S194" s="579"/>
      <c r="T194" s="578" t="s">
        <v>323</v>
      </c>
      <c r="U194" s="579"/>
      <c r="V194" s="578" t="s">
        <v>314</v>
      </c>
      <c r="W194" s="579"/>
      <c r="X194" s="579"/>
      <c r="Y194" s="578" t="s">
        <v>316</v>
      </c>
      <c r="Z194" s="579"/>
      <c r="AA194" s="579"/>
      <c r="AB194" s="578" t="s">
        <v>316</v>
      </c>
      <c r="AC194" s="579"/>
      <c r="AD194" s="578"/>
      <c r="AE194" s="579"/>
      <c r="AF194" s="581" t="s">
        <v>361</v>
      </c>
      <c r="AG194" s="579"/>
      <c r="AH194" s="579"/>
      <c r="AI194" s="579"/>
      <c r="AJ194" s="579"/>
      <c r="AK194" s="579"/>
      <c r="AL194" s="579"/>
      <c r="AM194" s="579"/>
      <c r="AN194" s="578" t="s">
        <v>307</v>
      </c>
      <c r="AO194" s="579"/>
      <c r="AP194" s="579"/>
      <c r="AQ194" s="579"/>
      <c r="AR194" s="579"/>
      <c r="AS194" s="578" t="s">
        <v>308</v>
      </c>
      <c r="AT194" s="579"/>
      <c r="AU194" s="579"/>
      <c r="AV194" s="499" t="s">
        <v>84</v>
      </c>
      <c r="AW194" s="580" t="s">
        <v>309</v>
      </c>
      <c r="AX194" s="579"/>
      <c r="AY194" s="579"/>
      <c r="AZ194" s="579"/>
      <c r="BA194" s="579"/>
      <c r="BB194" s="579"/>
      <c r="BC194" s="500">
        <v>550000000</v>
      </c>
      <c r="BD194" s="501">
        <v>0</v>
      </c>
      <c r="BE194" s="500">
        <v>130000000</v>
      </c>
      <c r="BF194" s="501">
        <v>0</v>
      </c>
      <c r="BG194" s="501">
        <v>0</v>
      </c>
      <c r="BH194" s="501">
        <v>0</v>
      </c>
      <c r="BI194" s="500">
        <v>84000000</v>
      </c>
      <c r="BJ194" s="500">
        <v>-84000000</v>
      </c>
      <c r="BK194" s="500">
        <v>84000000</v>
      </c>
      <c r="BL194" s="501">
        <v>0</v>
      </c>
      <c r="BM194" s="500">
        <v>84000000</v>
      </c>
      <c r="BN194" s="501">
        <v>0</v>
      </c>
      <c r="BO194" s="501">
        <v>0</v>
      </c>
    </row>
    <row r="195" spans="1:67" s="497" customFormat="1">
      <c r="A195" s="497" t="str">
        <f t="shared" si="53"/>
        <v>C-2502-1000-3-0-2-3-10</v>
      </c>
      <c r="B195" s="498" t="str">
        <f t="shared" si="47"/>
        <v>C</v>
      </c>
      <c r="C195" s="498" t="str">
        <f t="shared" si="48"/>
        <v>2502</v>
      </c>
      <c r="D195" s="498" t="str">
        <f t="shared" si="49"/>
        <v>1000</v>
      </c>
      <c r="E195" s="498" t="str">
        <f t="shared" si="50"/>
        <v>3</v>
      </c>
      <c r="F195" s="498" t="str">
        <f t="shared" si="43"/>
        <v>0</v>
      </c>
      <c r="G195" s="498" t="str">
        <f t="shared" si="44"/>
        <v>2</v>
      </c>
      <c r="H195" s="498" t="str">
        <f t="shared" si="45"/>
        <v>3</v>
      </c>
      <c r="I195" s="498"/>
      <c r="J195" s="498"/>
      <c r="K195" s="498"/>
      <c r="M195" s="511"/>
      <c r="N195" s="578" t="s">
        <v>118</v>
      </c>
      <c r="O195" s="579"/>
      <c r="P195" s="578" t="s">
        <v>356</v>
      </c>
      <c r="Q195" s="579"/>
      <c r="R195" s="578" t="s">
        <v>358</v>
      </c>
      <c r="S195" s="579"/>
      <c r="T195" s="578" t="s">
        <v>323</v>
      </c>
      <c r="U195" s="579"/>
      <c r="V195" s="578" t="s">
        <v>314</v>
      </c>
      <c r="W195" s="579"/>
      <c r="X195" s="579"/>
      <c r="Y195" s="578" t="s">
        <v>316</v>
      </c>
      <c r="Z195" s="579"/>
      <c r="AA195" s="579"/>
      <c r="AB195" s="578" t="s">
        <v>323</v>
      </c>
      <c r="AC195" s="579"/>
      <c r="AD195" s="578"/>
      <c r="AE195" s="579"/>
      <c r="AF195" s="581" t="s">
        <v>362</v>
      </c>
      <c r="AG195" s="579"/>
      <c r="AH195" s="579"/>
      <c r="AI195" s="579"/>
      <c r="AJ195" s="579"/>
      <c r="AK195" s="579"/>
      <c r="AL195" s="579"/>
      <c r="AM195" s="579"/>
      <c r="AN195" s="578" t="s">
        <v>307</v>
      </c>
      <c r="AO195" s="579"/>
      <c r="AP195" s="579"/>
      <c r="AQ195" s="579"/>
      <c r="AR195" s="579"/>
      <c r="AS195" s="578" t="s">
        <v>308</v>
      </c>
      <c r="AT195" s="579"/>
      <c r="AU195" s="579"/>
      <c r="AV195" s="499" t="s">
        <v>84</v>
      </c>
      <c r="AW195" s="580" t="s">
        <v>309</v>
      </c>
      <c r="AX195" s="579"/>
      <c r="AY195" s="579"/>
      <c r="AZ195" s="579"/>
      <c r="BA195" s="579"/>
      <c r="BB195" s="579"/>
      <c r="BC195" s="500">
        <v>250000000</v>
      </c>
      <c r="BD195" s="501">
        <v>0</v>
      </c>
      <c r="BE195" s="501">
        <v>0</v>
      </c>
      <c r="BF195" s="501">
        <v>0</v>
      </c>
      <c r="BG195" s="501">
        <v>0</v>
      </c>
      <c r="BH195" s="501">
        <v>0</v>
      </c>
      <c r="BI195" s="501">
        <v>0</v>
      </c>
      <c r="BJ195" s="501">
        <v>0</v>
      </c>
      <c r="BK195" s="500">
        <v>4965325</v>
      </c>
      <c r="BL195" s="500">
        <v>-4965325</v>
      </c>
      <c r="BM195" s="500">
        <v>4965325</v>
      </c>
      <c r="BN195" s="501">
        <v>0</v>
      </c>
      <c r="BO195" s="501">
        <v>0</v>
      </c>
    </row>
    <row r="196" spans="1:67" s="497" customFormat="1" ht="14.45" customHeight="1">
      <c r="A196" s="497" t="str">
        <f t="shared" si="53"/>
        <v>C-2502-1000-3-0-2-4-10</v>
      </c>
      <c r="B196" s="498" t="str">
        <f t="shared" si="47"/>
        <v>C</v>
      </c>
      <c r="C196" s="498" t="str">
        <f t="shared" si="48"/>
        <v>2502</v>
      </c>
      <c r="D196" s="498" t="str">
        <f t="shared" si="49"/>
        <v>1000</v>
      </c>
      <c r="E196" s="498" t="str">
        <f t="shared" si="50"/>
        <v>3</v>
      </c>
      <c r="F196" s="498" t="str">
        <f t="shared" si="43"/>
        <v>0</v>
      </c>
      <c r="G196" s="498" t="str">
        <f t="shared" si="44"/>
        <v>2</v>
      </c>
      <c r="H196" s="498" t="str">
        <f t="shared" si="45"/>
        <v>4</v>
      </c>
      <c r="I196" s="498"/>
      <c r="J196" s="498"/>
      <c r="K196" s="498"/>
      <c r="M196" s="511"/>
      <c r="N196" s="578" t="s">
        <v>118</v>
      </c>
      <c r="O196" s="579"/>
      <c r="P196" s="578" t="s">
        <v>356</v>
      </c>
      <c r="Q196" s="579"/>
      <c r="R196" s="578" t="s">
        <v>358</v>
      </c>
      <c r="S196" s="579"/>
      <c r="T196" s="578" t="s">
        <v>323</v>
      </c>
      <c r="U196" s="579"/>
      <c r="V196" s="578" t="s">
        <v>314</v>
      </c>
      <c r="W196" s="579"/>
      <c r="X196" s="579"/>
      <c r="Y196" s="578" t="s">
        <v>316</v>
      </c>
      <c r="Z196" s="579"/>
      <c r="AA196" s="579"/>
      <c r="AB196" s="578" t="s">
        <v>317</v>
      </c>
      <c r="AC196" s="579"/>
      <c r="AD196" s="578"/>
      <c r="AE196" s="579"/>
      <c r="AF196" s="581" t="s">
        <v>103</v>
      </c>
      <c r="AG196" s="579"/>
      <c r="AH196" s="579"/>
      <c r="AI196" s="579"/>
      <c r="AJ196" s="579"/>
      <c r="AK196" s="579"/>
      <c r="AL196" s="579"/>
      <c r="AM196" s="579"/>
      <c r="AN196" s="578" t="s">
        <v>307</v>
      </c>
      <c r="AO196" s="579"/>
      <c r="AP196" s="579"/>
      <c r="AQ196" s="579"/>
      <c r="AR196" s="579"/>
      <c r="AS196" s="578" t="s">
        <v>308</v>
      </c>
      <c r="AT196" s="579"/>
      <c r="AU196" s="579"/>
      <c r="AV196" s="499" t="s">
        <v>84</v>
      </c>
      <c r="AW196" s="580" t="s">
        <v>309</v>
      </c>
      <c r="AX196" s="579"/>
      <c r="AY196" s="579"/>
      <c r="AZ196" s="579"/>
      <c r="BA196" s="579"/>
      <c r="BB196" s="579"/>
      <c r="BC196" s="500">
        <v>400000000</v>
      </c>
      <c r="BD196" s="501">
        <v>0</v>
      </c>
      <c r="BE196" s="501">
        <v>0</v>
      </c>
      <c r="BF196" s="501">
        <v>0</v>
      </c>
      <c r="BG196" s="500">
        <v>53120422</v>
      </c>
      <c r="BH196" s="500">
        <v>-53120422</v>
      </c>
      <c r="BI196" s="500">
        <v>50463584</v>
      </c>
      <c r="BJ196" s="500">
        <v>2656838</v>
      </c>
      <c r="BK196" s="500">
        <v>37960702</v>
      </c>
      <c r="BL196" s="500">
        <v>12502882</v>
      </c>
      <c r="BM196" s="500">
        <v>37960702</v>
      </c>
      <c r="BN196" s="501">
        <v>0</v>
      </c>
      <c r="BO196" s="501">
        <v>0</v>
      </c>
    </row>
    <row r="197" spans="1:67" s="497" customFormat="1">
      <c r="A197" s="497" t="str">
        <f t="shared" si="53"/>
        <v>C-2502-1000-3-0-2-6-10</v>
      </c>
      <c r="B197" s="498" t="str">
        <f t="shared" si="47"/>
        <v>C</v>
      </c>
      <c r="C197" s="498" t="str">
        <f t="shared" si="48"/>
        <v>2502</v>
      </c>
      <c r="D197" s="498" t="str">
        <f t="shared" si="49"/>
        <v>1000</v>
      </c>
      <c r="E197" s="498" t="str">
        <f t="shared" si="50"/>
        <v>3</v>
      </c>
      <c r="F197" s="498" t="str">
        <f t="shared" si="43"/>
        <v>0</v>
      </c>
      <c r="G197" s="498" t="str">
        <f t="shared" si="44"/>
        <v>2</v>
      </c>
      <c r="H197" s="498" t="str">
        <f t="shared" si="45"/>
        <v>6</v>
      </c>
      <c r="I197" s="498"/>
      <c r="J197" s="498"/>
      <c r="K197" s="498"/>
      <c r="M197" s="511"/>
      <c r="N197" s="578" t="s">
        <v>118</v>
      </c>
      <c r="O197" s="579"/>
      <c r="P197" s="578" t="s">
        <v>356</v>
      </c>
      <c r="Q197" s="579"/>
      <c r="R197" s="578" t="s">
        <v>358</v>
      </c>
      <c r="S197" s="579"/>
      <c r="T197" s="578" t="s">
        <v>323</v>
      </c>
      <c r="U197" s="579"/>
      <c r="V197" s="578" t="s">
        <v>314</v>
      </c>
      <c r="W197" s="579"/>
      <c r="X197" s="579"/>
      <c r="Y197" s="578" t="s">
        <v>316</v>
      </c>
      <c r="Z197" s="579"/>
      <c r="AA197" s="579"/>
      <c r="AB197" s="578" t="s">
        <v>326</v>
      </c>
      <c r="AC197" s="579"/>
      <c r="AD197" s="578"/>
      <c r="AE197" s="579"/>
      <c r="AF197" s="581" t="s">
        <v>363</v>
      </c>
      <c r="AG197" s="579"/>
      <c r="AH197" s="579"/>
      <c r="AI197" s="579"/>
      <c r="AJ197" s="579"/>
      <c r="AK197" s="579"/>
      <c r="AL197" s="579"/>
      <c r="AM197" s="579"/>
      <c r="AN197" s="578" t="s">
        <v>307</v>
      </c>
      <c r="AO197" s="579"/>
      <c r="AP197" s="579"/>
      <c r="AQ197" s="579"/>
      <c r="AR197" s="579"/>
      <c r="AS197" s="578" t="s">
        <v>308</v>
      </c>
      <c r="AT197" s="579"/>
      <c r="AU197" s="579"/>
      <c r="AV197" s="499" t="s">
        <v>84</v>
      </c>
      <c r="AW197" s="580" t="s">
        <v>309</v>
      </c>
      <c r="AX197" s="579"/>
      <c r="AY197" s="579"/>
      <c r="AZ197" s="579"/>
      <c r="BA197" s="579"/>
      <c r="BB197" s="579"/>
      <c r="BC197" s="500">
        <v>200000000</v>
      </c>
      <c r="BD197" s="501">
        <v>0</v>
      </c>
      <c r="BE197" s="500">
        <v>200000000</v>
      </c>
      <c r="BF197" s="501">
        <v>0</v>
      </c>
      <c r="BG197" s="501">
        <v>0</v>
      </c>
      <c r="BH197" s="501">
        <v>0</v>
      </c>
      <c r="BI197" s="501">
        <v>0</v>
      </c>
      <c r="BJ197" s="501">
        <v>0</v>
      </c>
      <c r="BK197" s="501">
        <v>0</v>
      </c>
      <c r="BL197" s="501">
        <v>0</v>
      </c>
      <c r="BM197" s="501">
        <v>0</v>
      </c>
      <c r="BN197" s="501">
        <v>0</v>
      </c>
      <c r="BO197" s="501">
        <v>0</v>
      </c>
    </row>
    <row r="198" spans="1:67" s="497" customFormat="1">
      <c r="A198" s="497" t="str">
        <f t="shared" si="53"/>
        <v>C-2502-1000-3-0-2-11-10</v>
      </c>
      <c r="B198" s="498" t="str">
        <f t="shared" si="47"/>
        <v>C</v>
      </c>
      <c r="C198" s="498" t="str">
        <f t="shared" si="48"/>
        <v>2502</v>
      </c>
      <c r="D198" s="498" t="str">
        <f t="shared" si="49"/>
        <v>1000</v>
      </c>
      <c r="E198" s="498" t="str">
        <f t="shared" si="50"/>
        <v>3</v>
      </c>
      <c r="F198" s="498" t="str">
        <f t="shared" si="43"/>
        <v>0</v>
      </c>
      <c r="G198" s="498" t="str">
        <f t="shared" si="44"/>
        <v>2</v>
      </c>
      <c r="H198" s="498" t="str">
        <f t="shared" si="45"/>
        <v>11</v>
      </c>
      <c r="I198" s="498"/>
      <c r="J198" s="498"/>
      <c r="K198" s="498"/>
      <c r="M198" s="511"/>
      <c r="N198" s="578" t="s">
        <v>118</v>
      </c>
      <c r="O198" s="579"/>
      <c r="P198" s="578" t="s">
        <v>356</v>
      </c>
      <c r="Q198" s="579"/>
      <c r="R198" s="578" t="s">
        <v>358</v>
      </c>
      <c r="S198" s="579"/>
      <c r="T198" s="578" t="s">
        <v>323</v>
      </c>
      <c r="U198" s="579"/>
      <c r="V198" s="578" t="s">
        <v>314</v>
      </c>
      <c r="W198" s="579"/>
      <c r="X198" s="579"/>
      <c r="Y198" s="578" t="s">
        <v>316</v>
      </c>
      <c r="Z198" s="579"/>
      <c r="AA198" s="579"/>
      <c r="AB198" s="578" t="s">
        <v>99</v>
      </c>
      <c r="AC198" s="579"/>
      <c r="AD198" s="578"/>
      <c r="AE198" s="579"/>
      <c r="AF198" s="581" t="s">
        <v>364</v>
      </c>
      <c r="AG198" s="579"/>
      <c r="AH198" s="579"/>
      <c r="AI198" s="579"/>
      <c r="AJ198" s="579"/>
      <c r="AK198" s="579"/>
      <c r="AL198" s="579"/>
      <c r="AM198" s="579"/>
      <c r="AN198" s="578" t="s">
        <v>307</v>
      </c>
      <c r="AO198" s="579"/>
      <c r="AP198" s="579"/>
      <c r="AQ198" s="579"/>
      <c r="AR198" s="579"/>
      <c r="AS198" s="578" t="s">
        <v>308</v>
      </c>
      <c r="AT198" s="579"/>
      <c r="AU198" s="579"/>
      <c r="AV198" s="499" t="s">
        <v>84</v>
      </c>
      <c r="AW198" s="580" t="s">
        <v>309</v>
      </c>
      <c r="AX198" s="579"/>
      <c r="AY198" s="579"/>
      <c r="AZ198" s="579"/>
      <c r="BA198" s="579"/>
      <c r="BB198" s="579"/>
      <c r="BC198" s="500">
        <v>100000000</v>
      </c>
      <c r="BD198" s="501">
        <v>0</v>
      </c>
      <c r="BE198" s="500">
        <v>100000000</v>
      </c>
      <c r="BF198" s="501">
        <v>0</v>
      </c>
      <c r="BG198" s="501">
        <v>0</v>
      </c>
      <c r="BH198" s="501">
        <v>0</v>
      </c>
      <c r="BI198" s="501">
        <v>0</v>
      </c>
      <c r="BJ198" s="501">
        <v>0</v>
      </c>
      <c r="BK198" s="501">
        <v>0</v>
      </c>
      <c r="BL198" s="501">
        <v>0</v>
      </c>
      <c r="BM198" s="501">
        <v>0</v>
      </c>
      <c r="BN198" s="501">
        <v>0</v>
      </c>
      <c r="BO198" s="501">
        <v>0</v>
      </c>
    </row>
    <row r="199" spans="1:67" ht="14.45" customHeight="1">
      <c r="B199" s="491" t="str">
        <f t="shared" si="47"/>
        <v>C</v>
      </c>
      <c r="C199" s="491" t="str">
        <f t="shared" si="48"/>
        <v>2502</v>
      </c>
      <c r="D199" s="491" t="str">
        <f t="shared" si="49"/>
        <v>1000</v>
      </c>
      <c r="E199" s="491" t="str">
        <f t="shared" si="50"/>
        <v>4</v>
      </c>
      <c r="F199" s="491">
        <f t="shared" si="43"/>
        <v>0</v>
      </c>
      <c r="G199" s="491">
        <f t="shared" si="44"/>
        <v>0</v>
      </c>
      <c r="H199" s="491">
        <f t="shared" si="45"/>
        <v>0</v>
      </c>
      <c r="N199" s="586" t="s">
        <v>118</v>
      </c>
      <c r="O199" s="583"/>
      <c r="P199" s="586" t="s">
        <v>356</v>
      </c>
      <c r="Q199" s="583"/>
      <c r="R199" s="586" t="s">
        <v>358</v>
      </c>
      <c r="S199" s="583"/>
      <c r="T199" s="586" t="s">
        <v>317</v>
      </c>
      <c r="U199" s="583"/>
      <c r="V199" s="586"/>
      <c r="W199" s="583"/>
      <c r="X199" s="583"/>
      <c r="Y199" s="586"/>
      <c r="Z199" s="583"/>
      <c r="AA199" s="583"/>
      <c r="AB199" s="586"/>
      <c r="AC199" s="583"/>
      <c r="AD199" s="586"/>
      <c r="AE199" s="583"/>
      <c r="AF199" s="587" t="s">
        <v>353</v>
      </c>
      <c r="AG199" s="583"/>
      <c r="AH199" s="583"/>
      <c r="AI199" s="583"/>
      <c r="AJ199" s="583"/>
      <c r="AK199" s="583"/>
      <c r="AL199" s="583"/>
      <c r="AM199" s="583"/>
      <c r="AN199" s="586" t="s">
        <v>307</v>
      </c>
      <c r="AO199" s="583"/>
      <c r="AP199" s="583"/>
      <c r="AQ199" s="583"/>
      <c r="AR199" s="583"/>
      <c r="AS199" s="586" t="s">
        <v>308</v>
      </c>
      <c r="AT199" s="583"/>
      <c r="AU199" s="583"/>
      <c r="AV199" s="484" t="s">
        <v>84</v>
      </c>
      <c r="AW199" s="588" t="s">
        <v>309</v>
      </c>
      <c r="AX199" s="583"/>
      <c r="AY199" s="583"/>
      <c r="AZ199" s="583"/>
      <c r="BA199" s="583"/>
      <c r="BB199" s="583"/>
      <c r="BC199" s="485">
        <v>900000000</v>
      </c>
      <c r="BD199" s="485">
        <v>20000000</v>
      </c>
      <c r="BE199" s="485">
        <v>109841417</v>
      </c>
      <c r="BF199" s="486">
        <v>0</v>
      </c>
      <c r="BG199" s="485">
        <v>51680173</v>
      </c>
      <c r="BH199" s="485">
        <v>-31680173</v>
      </c>
      <c r="BI199" s="485">
        <v>26703548</v>
      </c>
      <c r="BJ199" s="485">
        <v>24976625</v>
      </c>
      <c r="BK199" s="485">
        <v>23253498</v>
      </c>
      <c r="BL199" s="485">
        <v>3450050</v>
      </c>
      <c r="BM199" s="485">
        <v>23253498</v>
      </c>
      <c r="BN199" s="486">
        <v>0</v>
      </c>
      <c r="BO199" s="486">
        <v>0</v>
      </c>
    </row>
    <row r="200" spans="1:67" ht="14.45" customHeight="1">
      <c r="B200" s="491" t="str">
        <f t="shared" si="47"/>
        <v>C</v>
      </c>
      <c r="C200" s="491" t="str">
        <f t="shared" si="48"/>
        <v>2502</v>
      </c>
      <c r="D200" s="491" t="str">
        <f t="shared" si="49"/>
        <v>1000</v>
      </c>
      <c r="E200" s="491" t="str">
        <f t="shared" si="50"/>
        <v>4</v>
      </c>
      <c r="F200" s="491" t="str">
        <f t="shared" si="43"/>
        <v>0</v>
      </c>
      <c r="G200" s="491">
        <f t="shared" si="44"/>
        <v>0</v>
      </c>
      <c r="H200" s="491">
        <f t="shared" si="45"/>
        <v>0</v>
      </c>
      <c r="N200" s="582" t="s">
        <v>118</v>
      </c>
      <c r="O200" s="583"/>
      <c r="P200" s="582" t="s">
        <v>356</v>
      </c>
      <c r="Q200" s="583"/>
      <c r="R200" s="582" t="s">
        <v>358</v>
      </c>
      <c r="S200" s="583"/>
      <c r="T200" s="582" t="s">
        <v>317</v>
      </c>
      <c r="U200" s="583"/>
      <c r="V200" s="582" t="s">
        <v>314</v>
      </c>
      <c r="W200" s="583"/>
      <c r="X200" s="583"/>
      <c r="Y200" s="582"/>
      <c r="Z200" s="583"/>
      <c r="AA200" s="583"/>
      <c r="AB200" s="582"/>
      <c r="AC200" s="583"/>
      <c r="AD200" s="582"/>
      <c r="AE200" s="583"/>
      <c r="AF200" s="584" t="s">
        <v>353</v>
      </c>
      <c r="AG200" s="583"/>
      <c r="AH200" s="583"/>
      <c r="AI200" s="583"/>
      <c r="AJ200" s="583"/>
      <c r="AK200" s="583"/>
      <c r="AL200" s="583"/>
      <c r="AM200" s="583"/>
      <c r="AN200" s="582" t="s">
        <v>307</v>
      </c>
      <c r="AO200" s="583"/>
      <c r="AP200" s="583"/>
      <c r="AQ200" s="583"/>
      <c r="AR200" s="583"/>
      <c r="AS200" s="582" t="s">
        <v>308</v>
      </c>
      <c r="AT200" s="583"/>
      <c r="AU200" s="583"/>
      <c r="AV200" s="481" t="s">
        <v>84</v>
      </c>
      <c r="AW200" s="585" t="s">
        <v>309</v>
      </c>
      <c r="AX200" s="583"/>
      <c r="AY200" s="583"/>
      <c r="AZ200" s="583"/>
      <c r="BA200" s="583"/>
      <c r="BB200" s="583"/>
      <c r="BC200" s="482">
        <v>600000000</v>
      </c>
      <c r="BD200" s="482">
        <v>20000000</v>
      </c>
      <c r="BE200" s="482">
        <v>109841417</v>
      </c>
      <c r="BF200" s="483">
        <v>0</v>
      </c>
      <c r="BG200" s="482">
        <v>51680173</v>
      </c>
      <c r="BH200" s="482">
        <v>-31680173</v>
      </c>
      <c r="BI200" s="482">
        <v>26703548</v>
      </c>
      <c r="BJ200" s="482">
        <v>24976625</v>
      </c>
      <c r="BK200" s="482">
        <v>23253498</v>
      </c>
      <c r="BL200" s="482">
        <v>3450050</v>
      </c>
      <c r="BM200" s="482">
        <v>23253498</v>
      </c>
      <c r="BN200" s="483">
        <v>0</v>
      </c>
      <c r="BO200" s="483">
        <v>0</v>
      </c>
    </row>
    <row r="201" spans="1:67" ht="14.45" customHeight="1">
      <c r="B201" s="491" t="str">
        <f t="shared" si="47"/>
        <v>C</v>
      </c>
      <c r="C201" s="491" t="str">
        <f t="shared" si="48"/>
        <v>2502</v>
      </c>
      <c r="D201" s="491" t="str">
        <f t="shared" si="49"/>
        <v>1000</v>
      </c>
      <c r="E201" s="491" t="str">
        <f t="shared" si="50"/>
        <v>4</v>
      </c>
      <c r="F201" s="491" t="str">
        <f t="shared" si="43"/>
        <v>0</v>
      </c>
      <c r="G201" s="491" t="str">
        <f t="shared" si="44"/>
        <v>2</v>
      </c>
      <c r="H201" s="491">
        <f t="shared" si="45"/>
        <v>0</v>
      </c>
      <c r="N201" s="582" t="s">
        <v>118</v>
      </c>
      <c r="O201" s="583"/>
      <c r="P201" s="582" t="s">
        <v>356</v>
      </c>
      <c r="Q201" s="583"/>
      <c r="R201" s="582" t="s">
        <v>358</v>
      </c>
      <c r="S201" s="583"/>
      <c r="T201" s="582" t="s">
        <v>317</v>
      </c>
      <c r="U201" s="583"/>
      <c r="V201" s="582" t="s">
        <v>314</v>
      </c>
      <c r="W201" s="583"/>
      <c r="X201" s="583"/>
      <c r="Y201" s="582" t="s">
        <v>316</v>
      </c>
      <c r="Z201" s="583"/>
      <c r="AA201" s="583"/>
      <c r="AB201" s="582"/>
      <c r="AC201" s="583"/>
      <c r="AD201" s="582"/>
      <c r="AE201" s="583"/>
      <c r="AF201" s="584" t="s">
        <v>360</v>
      </c>
      <c r="AG201" s="583"/>
      <c r="AH201" s="583"/>
      <c r="AI201" s="583"/>
      <c r="AJ201" s="583"/>
      <c r="AK201" s="583"/>
      <c r="AL201" s="583"/>
      <c r="AM201" s="583"/>
      <c r="AN201" s="582" t="s">
        <v>307</v>
      </c>
      <c r="AO201" s="583"/>
      <c r="AP201" s="583"/>
      <c r="AQ201" s="583"/>
      <c r="AR201" s="583"/>
      <c r="AS201" s="582" t="s">
        <v>308</v>
      </c>
      <c r="AT201" s="583"/>
      <c r="AU201" s="583"/>
      <c r="AV201" s="481" t="s">
        <v>84</v>
      </c>
      <c r="AW201" s="585" t="s">
        <v>309</v>
      </c>
      <c r="AX201" s="583"/>
      <c r="AY201" s="583"/>
      <c r="AZ201" s="583"/>
      <c r="BA201" s="583"/>
      <c r="BB201" s="583"/>
      <c r="BC201" s="482">
        <v>600000000</v>
      </c>
      <c r="BD201" s="482">
        <v>20000000</v>
      </c>
      <c r="BE201" s="482">
        <v>109841417</v>
      </c>
      <c r="BF201" s="483">
        <v>0</v>
      </c>
      <c r="BG201" s="482">
        <v>51680173</v>
      </c>
      <c r="BH201" s="482">
        <v>-31680173</v>
      </c>
      <c r="BI201" s="482">
        <v>26703548</v>
      </c>
      <c r="BJ201" s="482">
        <v>24976625</v>
      </c>
      <c r="BK201" s="482">
        <v>23253498</v>
      </c>
      <c r="BL201" s="482">
        <v>3450050</v>
      </c>
      <c r="BM201" s="482">
        <v>23253498</v>
      </c>
      <c r="BN201" s="483">
        <v>0</v>
      </c>
      <c r="BO201" s="483">
        <v>0</v>
      </c>
    </row>
    <row r="202" spans="1:67" s="497" customFormat="1" ht="14.45" customHeight="1">
      <c r="A202" s="497" t="str">
        <f t="shared" ref="A202:A207" si="54">+B202&amp;"-"&amp;C202&amp;"-"&amp;D202&amp;"-"&amp;E202&amp;"-"&amp;F202&amp;"-"&amp;G202&amp;"-"&amp;H202&amp;"-"&amp;AV202</f>
        <v>C-2502-1000-4-0-2-1-10</v>
      </c>
      <c r="B202" s="498" t="str">
        <f t="shared" si="47"/>
        <v>C</v>
      </c>
      <c r="C202" s="498" t="str">
        <f t="shared" si="48"/>
        <v>2502</v>
      </c>
      <c r="D202" s="498" t="str">
        <f t="shared" si="49"/>
        <v>1000</v>
      </c>
      <c r="E202" s="498" t="str">
        <f t="shared" si="50"/>
        <v>4</v>
      </c>
      <c r="F202" s="498" t="str">
        <f t="shared" si="43"/>
        <v>0</v>
      </c>
      <c r="G202" s="498" t="str">
        <f t="shared" si="44"/>
        <v>2</v>
      </c>
      <c r="H202" s="498" t="str">
        <f t="shared" si="45"/>
        <v>1</v>
      </c>
      <c r="I202" s="498"/>
      <c r="J202" s="498"/>
      <c r="K202" s="498"/>
      <c r="M202" s="511"/>
      <c r="N202" s="578" t="s">
        <v>118</v>
      </c>
      <c r="O202" s="579"/>
      <c r="P202" s="578" t="s">
        <v>356</v>
      </c>
      <c r="Q202" s="579"/>
      <c r="R202" s="578" t="s">
        <v>358</v>
      </c>
      <c r="S202" s="579"/>
      <c r="T202" s="578" t="s">
        <v>317</v>
      </c>
      <c r="U202" s="579"/>
      <c r="V202" s="578" t="s">
        <v>314</v>
      </c>
      <c r="W202" s="579"/>
      <c r="X202" s="579"/>
      <c r="Y202" s="578" t="s">
        <v>316</v>
      </c>
      <c r="Z202" s="579"/>
      <c r="AA202" s="579"/>
      <c r="AB202" s="578" t="s">
        <v>313</v>
      </c>
      <c r="AC202" s="579"/>
      <c r="AD202" s="578"/>
      <c r="AE202" s="579"/>
      <c r="AF202" s="581" t="s">
        <v>366</v>
      </c>
      <c r="AG202" s="579"/>
      <c r="AH202" s="579"/>
      <c r="AI202" s="579"/>
      <c r="AJ202" s="579"/>
      <c r="AK202" s="579"/>
      <c r="AL202" s="579"/>
      <c r="AM202" s="579"/>
      <c r="AN202" s="578" t="s">
        <v>307</v>
      </c>
      <c r="AO202" s="579"/>
      <c r="AP202" s="579"/>
      <c r="AQ202" s="579"/>
      <c r="AR202" s="579"/>
      <c r="AS202" s="578" t="s">
        <v>308</v>
      </c>
      <c r="AT202" s="579"/>
      <c r="AU202" s="579"/>
      <c r="AV202" s="499" t="s">
        <v>84</v>
      </c>
      <c r="AW202" s="580" t="s">
        <v>309</v>
      </c>
      <c r="AX202" s="579"/>
      <c r="AY202" s="579"/>
      <c r="AZ202" s="579"/>
      <c r="BA202" s="579"/>
      <c r="BB202" s="579"/>
      <c r="BC202" s="500">
        <v>335914298</v>
      </c>
      <c r="BD202" s="501">
        <v>0</v>
      </c>
      <c r="BE202" s="500">
        <v>85476715</v>
      </c>
      <c r="BF202" s="501">
        <v>0</v>
      </c>
      <c r="BG202" s="500">
        <v>37600000</v>
      </c>
      <c r="BH202" s="500">
        <v>-37600000</v>
      </c>
      <c r="BI202" s="500">
        <v>17207434</v>
      </c>
      <c r="BJ202" s="500">
        <v>20392566</v>
      </c>
      <c r="BK202" s="500">
        <v>17207434</v>
      </c>
      <c r="BL202" s="501">
        <v>0</v>
      </c>
      <c r="BM202" s="500">
        <v>17207434</v>
      </c>
      <c r="BN202" s="501">
        <v>0</v>
      </c>
      <c r="BO202" s="501">
        <v>0</v>
      </c>
    </row>
    <row r="203" spans="1:67" s="497" customFormat="1">
      <c r="A203" s="497" t="str">
        <f t="shared" si="54"/>
        <v>C-2502-1000-4-0-2-2-10</v>
      </c>
      <c r="B203" s="498" t="str">
        <f t="shared" si="47"/>
        <v>C</v>
      </c>
      <c r="C203" s="498" t="str">
        <f t="shared" si="48"/>
        <v>2502</v>
      </c>
      <c r="D203" s="498" t="str">
        <f t="shared" si="49"/>
        <v>1000</v>
      </c>
      <c r="E203" s="498" t="str">
        <f t="shared" si="50"/>
        <v>4</v>
      </c>
      <c r="F203" s="498" t="str">
        <f t="shared" si="43"/>
        <v>0</v>
      </c>
      <c r="G203" s="498" t="str">
        <f t="shared" si="44"/>
        <v>2</v>
      </c>
      <c r="H203" s="498" t="str">
        <f t="shared" si="45"/>
        <v>2</v>
      </c>
      <c r="I203" s="498"/>
      <c r="J203" s="498"/>
      <c r="K203" s="498"/>
      <c r="M203" s="511"/>
      <c r="N203" s="578" t="s">
        <v>118</v>
      </c>
      <c r="O203" s="579"/>
      <c r="P203" s="578" t="s">
        <v>356</v>
      </c>
      <c r="Q203" s="579"/>
      <c r="R203" s="578" t="s">
        <v>358</v>
      </c>
      <c r="S203" s="579"/>
      <c r="T203" s="578" t="s">
        <v>317</v>
      </c>
      <c r="U203" s="579"/>
      <c r="V203" s="578" t="s">
        <v>314</v>
      </c>
      <c r="W203" s="579"/>
      <c r="X203" s="579"/>
      <c r="Y203" s="578" t="s">
        <v>316</v>
      </c>
      <c r="Z203" s="579"/>
      <c r="AA203" s="579"/>
      <c r="AB203" s="578" t="s">
        <v>316</v>
      </c>
      <c r="AC203" s="579"/>
      <c r="AD203" s="578"/>
      <c r="AE203" s="579"/>
      <c r="AF203" s="581" t="s">
        <v>361</v>
      </c>
      <c r="AG203" s="579"/>
      <c r="AH203" s="579"/>
      <c r="AI203" s="579"/>
      <c r="AJ203" s="579"/>
      <c r="AK203" s="579"/>
      <c r="AL203" s="579"/>
      <c r="AM203" s="579"/>
      <c r="AN203" s="578" t="s">
        <v>307</v>
      </c>
      <c r="AO203" s="579"/>
      <c r="AP203" s="579"/>
      <c r="AQ203" s="579"/>
      <c r="AR203" s="579"/>
      <c r="AS203" s="578" t="s">
        <v>308</v>
      </c>
      <c r="AT203" s="579"/>
      <c r="AU203" s="579"/>
      <c r="AV203" s="499" t="s">
        <v>84</v>
      </c>
      <c r="AW203" s="580" t="s">
        <v>309</v>
      </c>
      <c r="AX203" s="579"/>
      <c r="AY203" s="579"/>
      <c r="AZ203" s="579"/>
      <c r="BA203" s="579"/>
      <c r="BB203" s="579"/>
      <c r="BC203" s="500">
        <v>40000000</v>
      </c>
      <c r="BD203" s="501">
        <v>0</v>
      </c>
      <c r="BE203" s="501">
        <v>0</v>
      </c>
      <c r="BF203" s="501">
        <v>0</v>
      </c>
      <c r="BG203" s="501">
        <v>0</v>
      </c>
      <c r="BH203" s="501">
        <v>0</v>
      </c>
      <c r="BI203" s="501">
        <v>0</v>
      </c>
      <c r="BJ203" s="501">
        <v>0</v>
      </c>
      <c r="BK203" s="501">
        <v>0</v>
      </c>
      <c r="BL203" s="501">
        <v>0</v>
      </c>
      <c r="BM203" s="501">
        <v>0</v>
      </c>
      <c r="BN203" s="501">
        <v>0</v>
      </c>
      <c r="BO203" s="501">
        <v>0</v>
      </c>
    </row>
    <row r="204" spans="1:67" s="497" customFormat="1">
      <c r="A204" s="497" t="str">
        <f t="shared" si="54"/>
        <v>C-2502-1000-4-0-2-3-10</v>
      </c>
      <c r="B204" s="498" t="str">
        <f t="shared" si="47"/>
        <v>C</v>
      </c>
      <c r="C204" s="498" t="str">
        <f t="shared" si="48"/>
        <v>2502</v>
      </c>
      <c r="D204" s="498" t="str">
        <f t="shared" si="49"/>
        <v>1000</v>
      </c>
      <c r="E204" s="498" t="str">
        <f t="shared" si="50"/>
        <v>4</v>
      </c>
      <c r="F204" s="498" t="str">
        <f t="shared" si="43"/>
        <v>0</v>
      </c>
      <c r="G204" s="498" t="str">
        <f t="shared" si="44"/>
        <v>2</v>
      </c>
      <c r="H204" s="498" t="str">
        <f t="shared" si="45"/>
        <v>3</v>
      </c>
      <c r="I204" s="498"/>
      <c r="J204" s="498"/>
      <c r="K204" s="498"/>
      <c r="M204" s="511"/>
      <c r="N204" s="578" t="s">
        <v>118</v>
      </c>
      <c r="O204" s="579"/>
      <c r="P204" s="578" t="s">
        <v>356</v>
      </c>
      <c r="Q204" s="579"/>
      <c r="R204" s="578" t="s">
        <v>358</v>
      </c>
      <c r="S204" s="579"/>
      <c r="T204" s="578" t="s">
        <v>317</v>
      </c>
      <c r="U204" s="579"/>
      <c r="V204" s="578" t="s">
        <v>314</v>
      </c>
      <c r="W204" s="579"/>
      <c r="X204" s="579"/>
      <c r="Y204" s="578" t="s">
        <v>316</v>
      </c>
      <c r="Z204" s="579"/>
      <c r="AA204" s="579"/>
      <c r="AB204" s="578" t="s">
        <v>323</v>
      </c>
      <c r="AC204" s="579"/>
      <c r="AD204" s="578"/>
      <c r="AE204" s="579"/>
      <c r="AF204" s="581" t="s">
        <v>362</v>
      </c>
      <c r="AG204" s="579"/>
      <c r="AH204" s="579"/>
      <c r="AI204" s="579"/>
      <c r="AJ204" s="579"/>
      <c r="AK204" s="579"/>
      <c r="AL204" s="579"/>
      <c r="AM204" s="579"/>
      <c r="AN204" s="578" t="s">
        <v>307</v>
      </c>
      <c r="AO204" s="579"/>
      <c r="AP204" s="579"/>
      <c r="AQ204" s="579"/>
      <c r="AR204" s="579"/>
      <c r="AS204" s="578" t="s">
        <v>308</v>
      </c>
      <c r="AT204" s="579"/>
      <c r="AU204" s="579"/>
      <c r="AV204" s="499" t="s">
        <v>84</v>
      </c>
      <c r="AW204" s="580" t="s">
        <v>309</v>
      </c>
      <c r="AX204" s="579"/>
      <c r="AY204" s="579"/>
      <c r="AZ204" s="579"/>
      <c r="BA204" s="579"/>
      <c r="BB204" s="579"/>
      <c r="BC204" s="500">
        <v>45000000</v>
      </c>
      <c r="BD204" s="501">
        <v>0</v>
      </c>
      <c r="BE204" s="501">
        <v>0</v>
      </c>
      <c r="BF204" s="501">
        <v>0</v>
      </c>
      <c r="BG204" s="501">
        <v>0</v>
      </c>
      <c r="BH204" s="501">
        <v>0</v>
      </c>
      <c r="BI204" s="501">
        <v>0</v>
      </c>
      <c r="BJ204" s="501">
        <v>0</v>
      </c>
      <c r="BK204" s="500">
        <v>1095303</v>
      </c>
      <c r="BL204" s="500">
        <v>-1095303</v>
      </c>
      <c r="BM204" s="500">
        <v>1095303</v>
      </c>
      <c r="BN204" s="501">
        <v>0</v>
      </c>
      <c r="BO204" s="501">
        <v>0</v>
      </c>
    </row>
    <row r="205" spans="1:67" s="497" customFormat="1" ht="14.45" customHeight="1">
      <c r="A205" s="497" t="str">
        <f t="shared" si="54"/>
        <v>C-2502-1000-4-0-2-4-10</v>
      </c>
      <c r="B205" s="498" t="str">
        <f t="shared" si="47"/>
        <v>C</v>
      </c>
      <c r="C205" s="498" t="str">
        <f t="shared" si="48"/>
        <v>2502</v>
      </c>
      <c r="D205" s="498" t="str">
        <f t="shared" si="49"/>
        <v>1000</v>
      </c>
      <c r="E205" s="498" t="str">
        <f t="shared" si="50"/>
        <v>4</v>
      </c>
      <c r="F205" s="498" t="str">
        <f t="shared" si="43"/>
        <v>0</v>
      </c>
      <c r="G205" s="498" t="str">
        <f t="shared" si="44"/>
        <v>2</v>
      </c>
      <c r="H205" s="498" t="str">
        <f t="shared" si="45"/>
        <v>4</v>
      </c>
      <c r="I205" s="498"/>
      <c r="J205" s="498"/>
      <c r="K205" s="498"/>
      <c r="M205" s="511"/>
      <c r="N205" s="578" t="s">
        <v>118</v>
      </c>
      <c r="O205" s="579"/>
      <c r="P205" s="578" t="s">
        <v>356</v>
      </c>
      <c r="Q205" s="579"/>
      <c r="R205" s="578" t="s">
        <v>358</v>
      </c>
      <c r="S205" s="579"/>
      <c r="T205" s="578" t="s">
        <v>317</v>
      </c>
      <c r="U205" s="579"/>
      <c r="V205" s="578" t="s">
        <v>314</v>
      </c>
      <c r="W205" s="579"/>
      <c r="X205" s="579"/>
      <c r="Y205" s="578" t="s">
        <v>316</v>
      </c>
      <c r="Z205" s="579"/>
      <c r="AA205" s="579"/>
      <c r="AB205" s="578" t="s">
        <v>317</v>
      </c>
      <c r="AC205" s="579"/>
      <c r="AD205" s="578"/>
      <c r="AE205" s="579"/>
      <c r="AF205" s="581" t="s">
        <v>103</v>
      </c>
      <c r="AG205" s="579"/>
      <c r="AH205" s="579"/>
      <c r="AI205" s="579"/>
      <c r="AJ205" s="579"/>
      <c r="AK205" s="579"/>
      <c r="AL205" s="579"/>
      <c r="AM205" s="579"/>
      <c r="AN205" s="578" t="s">
        <v>307</v>
      </c>
      <c r="AO205" s="579"/>
      <c r="AP205" s="579"/>
      <c r="AQ205" s="579"/>
      <c r="AR205" s="579"/>
      <c r="AS205" s="578" t="s">
        <v>308</v>
      </c>
      <c r="AT205" s="579"/>
      <c r="AU205" s="579"/>
      <c r="AV205" s="499" t="s">
        <v>84</v>
      </c>
      <c r="AW205" s="580" t="s">
        <v>309</v>
      </c>
      <c r="AX205" s="579"/>
      <c r="AY205" s="579"/>
      <c r="AZ205" s="579"/>
      <c r="BA205" s="579"/>
      <c r="BB205" s="579"/>
      <c r="BC205" s="500">
        <v>159085702</v>
      </c>
      <c r="BD205" s="501">
        <v>0</v>
      </c>
      <c r="BE205" s="500">
        <v>24364702</v>
      </c>
      <c r="BF205" s="501">
        <v>0</v>
      </c>
      <c r="BG205" s="500">
        <v>14080173</v>
      </c>
      <c r="BH205" s="500">
        <v>-14080173</v>
      </c>
      <c r="BI205" s="500">
        <v>9496114</v>
      </c>
      <c r="BJ205" s="500">
        <v>4584059</v>
      </c>
      <c r="BK205" s="500">
        <v>4950761</v>
      </c>
      <c r="BL205" s="500">
        <v>4545353</v>
      </c>
      <c r="BM205" s="500">
        <v>4950761</v>
      </c>
      <c r="BN205" s="501">
        <v>0</v>
      </c>
      <c r="BO205" s="501">
        <v>0</v>
      </c>
    </row>
    <row r="206" spans="1:67" s="497" customFormat="1">
      <c r="A206" s="497" t="str">
        <f t="shared" si="54"/>
        <v>C-2502-1000-4-0-2-6-10</v>
      </c>
      <c r="B206" s="498" t="str">
        <f t="shared" si="47"/>
        <v>C</v>
      </c>
      <c r="C206" s="498" t="str">
        <f t="shared" si="48"/>
        <v>2502</v>
      </c>
      <c r="D206" s="498" t="str">
        <f t="shared" si="49"/>
        <v>1000</v>
      </c>
      <c r="E206" s="498" t="str">
        <f t="shared" si="50"/>
        <v>4</v>
      </c>
      <c r="F206" s="498" t="str">
        <f t="shared" si="43"/>
        <v>0</v>
      </c>
      <c r="G206" s="498" t="str">
        <f t="shared" si="44"/>
        <v>2</v>
      </c>
      <c r="H206" s="498" t="str">
        <f t="shared" si="45"/>
        <v>6</v>
      </c>
      <c r="I206" s="498"/>
      <c r="J206" s="498"/>
      <c r="K206" s="498"/>
      <c r="M206" s="511"/>
      <c r="N206" s="578" t="s">
        <v>118</v>
      </c>
      <c r="O206" s="579"/>
      <c r="P206" s="578" t="s">
        <v>356</v>
      </c>
      <c r="Q206" s="579"/>
      <c r="R206" s="578" t="s">
        <v>358</v>
      </c>
      <c r="S206" s="579"/>
      <c r="T206" s="578" t="s">
        <v>317</v>
      </c>
      <c r="U206" s="579"/>
      <c r="V206" s="578" t="s">
        <v>314</v>
      </c>
      <c r="W206" s="579"/>
      <c r="X206" s="579"/>
      <c r="Y206" s="578" t="s">
        <v>316</v>
      </c>
      <c r="Z206" s="579"/>
      <c r="AA206" s="579"/>
      <c r="AB206" s="578" t="s">
        <v>326</v>
      </c>
      <c r="AC206" s="579"/>
      <c r="AD206" s="578"/>
      <c r="AE206" s="579"/>
      <c r="AF206" s="581" t="s">
        <v>363</v>
      </c>
      <c r="AG206" s="579"/>
      <c r="AH206" s="579"/>
      <c r="AI206" s="579"/>
      <c r="AJ206" s="579"/>
      <c r="AK206" s="579"/>
      <c r="AL206" s="579"/>
      <c r="AM206" s="579"/>
      <c r="AN206" s="578" t="s">
        <v>307</v>
      </c>
      <c r="AO206" s="579"/>
      <c r="AP206" s="579"/>
      <c r="AQ206" s="579"/>
      <c r="AR206" s="579"/>
      <c r="AS206" s="578" t="s">
        <v>308</v>
      </c>
      <c r="AT206" s="579"/>
      <c r="AU206" s="579"/>
      <c r="AV206" s="499" t="s">
        <v>84</v>
      </c>
      <c r="AW206" s="580" t="s">
        <v>309</v>
      </c>
      <c r="AX206" s="579"/>
      <c r="AY206" s="579"/>
      <c r="AZ206" s="579"/>
      <c r="BA206" s="579"/>
      <c r="BB206" s="579"/>
      <c r="BC206" s="500">
        <v>20000000</v>
      </c>
      <c r="BD206" s="500">
        <v>20000000</v>
      </c>
      <c r="BE206" s="501">
        <v>0</v>
      </c>
      <c r="BF206" s="501">
        <v>0</v>
      </c>
      <c r="BG206" s="501">
        <v>0</v>
      </c>
      <c r="BH206" s="500">
        <v>20000000</v>
      </c>
      <c r="BI206" s="501">
        <v>0</v>
      </c>
      <c r="BJ206" s="501">
        <v>0</v>
      </c>
      <c r="BK206" s="501">
        <v>0</v>
      </c>
      <c r="BL206" s="501">
        <v>0</v>
      </c>
      <c r="BM206" s="501">
        <v>0</v>
      </c>
      <c r="BN206" s="501">
        <v>0</v>
      </c>
      <c r="BO206" s="501">
        <v>0</v>
      </c>
    </row>
    <row r="207" spans="1:67" s="497" customFormat="1">
      <c r="A207" s="497" t="str">
        <f t="shared" si="54"/>
        <v>C-2502-1000-4-0-2-11-10</v>
      </c>
      <c r="B207" s="498" t="str">
        <f t="shared" si="47"/>
        <v>C</v>
      </c>
      <c r="C207" s="498" t="str">
        <f t="shared" si="48"/>
        <v>2502</v>
      </c>
      <c r="D207" s="498" t="str">
        <f t="shared" si="49"/>
        <v>1000</v>
      </c>
      <c r="E207" s="498" t="str">
        <f t="shared" si="50"/>
        <v>4</v>
      </c>
      <c r="F207" s="498" t="str">
        <f t="shared" si="43"/>
        <v>0</v>
      </c>
      <c r="G207" s="498" t="str">
        <f t="shared" si="44"/>
        <v>2</v>
      </c>
      <c r="H207" s="498" t="str">
        <f t="shared" si="45"/>
        <v>11</v>
      </c>
      <c r="I207" s="498"/>
      <c r="J207" s="498"/>
      <c r="K207" s="498"/>
      <c r="M207" s="511"/>
      <c r="N207" s="578" t="s">
        <v>118</v>
      </c>
      <c r="O207" s="579"/>
      <c r="P207" s="578" t="s">
        <v>356</v>
      </c>
      <c r="Q207" s="579"/>
      <c r="R207" s="578" t="s">
        <v>358</v>
      </c>
      <c r="S207" s="579"/>
      <c r="T207" s="578" t="s">
        <v>317</v>
      </c>
      <c r="U207" s="579"/>
      <c r="V207" s="578" t="s">
        <v>314</v>
      </c>
      <c r="W207" s="579"/>
      <c r="X207" s="579"/>
      <c r="Y207" s="578" t="s">
        <v>316</v>
      </c>
      <c r="Z207" s="579"/>
      <c r="AA207" s="579"/>
      <c r="AB207" s="578" t="s">
        <v>99</v>
      </c>
      <c r="AC207" s="579"/>
      <c r="AD207" s="578"/>
      <c r="AE207" s="579"/>
      <c r="AF207" s="581" t="s">
        <v>364</v>
      </c>
      <c r="AG207" s="579"/>
      <c r="AH207" s="579"/>
      <c r="AI207" s="579"/>
      <c r="AJ207" s="579"/>
      <c r="AK207" s="579"/>
      <c r="AL207" s="579"/>
      <c r="AM207" s="579"/>
      <c r="AN207" s="578" t="s">
        <v>307</v>
      </c>
      <c r="AO207" s="579"/>
      <c r="AP207" s="579"/>
      <c r="AQ207" s="579"/>
      <c r="AR207" s="579"/>
      <c r="AS207" s="578" t="s">
        <v>308</v>
      </c>
      <c r="AT207" s="579"/>
      <c r="AU207" s="579"/>
      <c r="AV207" s="499" t="s">
        <v>84</v>
      </c>
      <c r="AW207" s="580" t="s">
        <v>309</v>
      </c>
      <c r="AX207" s="579"/>
      <c r="AY207" s="579"/>
      <c r="AZ207" s="579"/>
      <c r="BA207" s="579"/>
      <c r="BB207" s="579"/>
      <c r="BC207" s="501">
        <v>0</v>
      </c>
      <c r="BD207" s="501">
        <v>0</v>
      </c>
      <c r="BE207" s="501">
        <v>0</v>
      </c>
      <c r="BF207" s="501">
        <v>0</v>
      </c>
      <c r="BG207" s="501">
        <v>0</v>
      </c>
      <c r="BH207" s="501">
        <v>0</v>
      </c>
      <c r="BI207" s="501">
        <v>0</v>
      </c>
      <c r="BJ207" s="501">
        <v>0</v>
      </c>
      <c r="BK207" s="501">
        <v>0</v>
      </c>
      <c r="BL207" s="501">
        <v>0</v>
      </c>
      <c r="BM207" s="501">
        <v>0</v>
      </c>
      <c r="BN207" s="501">
        <v>0</v>
      </c>
      <c r="BO207" s="501">
        <v>0</v>
      </c>
    </row>
    <row r="208" spans="1:67">
      <c r="B208" s="491" t="str">
        <f t="shared" si="47"/>
        <v>C</v>
      </c>
      <c r="C208" s="491" t="str">
        <f t="shared" si="48"/>
        <v>2502</v>
      </c>
      <c r="D208" s="491" t="str">
        <f t="shared" si="49"/>
        <v>1000</v>
      </c>
      <c r="E208" s="491" t="str">
        <f t="shared" si="50"/>
        <v>5</v>
      </c>
      <c r="F208" s="491">
        <f t="shared" si="43"/>
        <v>0</v>
      </c>
      <c r="G208" s="491">
        <f t="shared" si="44"/>
        <v>0</v>
      </c>
      <c r="H208" s="491">
        <f t="shared" si="45"/>
        <v>0</v>
      </c>
      <c r="N208" s="586" t="s">
        <v>118</v>
      </c>
      <c r="O208" s="583"/>
      <c r="P208" s="586" t="s">
        <v>356</v>
      </c>
      <c r="Q208" s="583"/>
      <c r="R208" s="586" t="s">
        <v>358</v>
      </c>
      <c r="S208" s="583"/>
      <c r="T208" s="586" t="s">
        <v>318</v>
      </c>
      <c r="U208" s="583"/>
      <c r="V208" s="586"/>
      <c r="W208" s="583"/>
      <c r="X208" s="583"/>
      <c r="Y208" s="586"/>
      <c r="Z208" s="583"/>
      <c r="AA208" s="583"/>
      <c r="AB208" s="586"/>
      <c r="AC208" s="583"/>
      <c r="AD208" s="586"/>
      <c r="AE208" s="583"/>
      <c r="AF208" s="587" t="s">
        <v>367</v>
      </c>
      <c r="AG208" s="583"/>
      <c r="AH208" s="583"/>
      <c r="AI208" s="583"/>
      <c r="AJ208" s="583"/>
      <c r="AK208" s="583"/>
      <c r="AL208" s="583"/>
      <c r="AM208" s="583"/>
      <c r="AN208" s="586" t="s">
        <v>307</v>
      </c>
      <c r="AO208" s="583"/>
      <c r="AP208" s="583"/>
      <c r="AQ208" s="583"/>
      <c r="AR208" s="583"/>
      <c r="AS208" s="586" t="s">
        <v>308</v>
      </c>
      <c r="AT208" s="583"/>
      <c r="AU208" s="583"/>
      <c r="AV208" s="484" t="s">
        <v>84</v>
      </c>
      <c r="AW208" s="588" t="s">
        <v>309</v>
      </c>
      <c r="AX208" s="583"/>
      <c r="AY208" s="583"/>
      <c r="AZ208" s="583"/>
      <c r="BA208" s="583"/>
      <c r="BB208" s="583"/>
      <c r="BC208" s="485">
        <v>1200000000</v>
      </c>
      <c r="BD208" s="486">
        <v>0</v>
      </c>
      <c r="BE208" s="485">
        <v>21000000</v>
      </c>
      <c r="BF208" s="486">
        <v>0</v>
      </c>
      <c r="BG208" s="485">
        <v>39730524</v>
      </c>
      <c r="BH208" s="485">
        <v>-39730524</v>
      </c>
      <c r="BI208" s="485">
        <v>99815420</v>
      </c>
      <c r="BJ208" s="485">
        <v>-60084896</v>
      </c>
      <c r="BK208" s="485">
        <v>86752609</v>
      </c>
      <c r="BL208" s="485">
        <v>13062811</v>
      </c>
      <c r="BM208" s="485">
        <v>86752609</v>
      </c>
      <c r="BN208" s="486">
        <v>0</v>
      </c>
      <c r="BO208" s="486">
        <v>0</v>
      </c>
    </row>
    <row r="209" spans="1:67" ht="14.45" customHeight="1">
      <c r="B209" s="491" t="str">
        <f t="shared" si="47"/>
        <v>C</v>
      </c>
      <c r="C209" s="491" t="str">
        <f t="shared" si="48"/>
        <v>2502</v>
      </c>
      <c r="D209" s="491" t="str">
        <f t="shared" si="49"/>
        <v>1000</v>
      </c>
      <c r="E209" s="491" t="str">
        <f t="shared" si="50"/>
        <v>5</v>
      </c>
      <c r="F209" s="491" t="str">
        <f t="shared" si="43"/>
        <v>0</v>
      </c>
      <c r="G209" s="491">
        <f t="shared" si="44"/>
        <v>0</v>
      </c>
      <c r="H209" s="491">
        <f t="shared" si="45"/>
        <v>0</v>
      </c>
      <c r="N209" s="582" t="s">
        <v>118</v>
      </c>
      <c r="O209" s="583"/>
      <c r="P209" s="582" t="s">
        <v>356</v>
      </c>
      <c r="Q209" s="583"/>
      <c r="R209" s="582" t="s">
        <v>358</v>
      </c>
      <c r="S209" s="583"/>
      <c r="T209" s="582" t="s">
        <v>318</v>
      </c>
      <c r="U209" s="583"/>
      <c r="V209" s="582" t="s">
        <v>314</v>
      </c>
      <c r="W209" s="583"/>
      <c r="X209" s="583"/>
      <c r="Y209" s="582"/>
      <c r="Z209" s="583"/>
      <c r="AA209" s="583"/>
      <c r="AB209" s="582"/>
      <c r="AC209" s="583"/>
      <c r="AD209" s="582"/>
      <c r="AE209" s="583"/>
      <c r="AF209" s="584" t="s">
        <v>367</v>
      </c>
      <c r="AG209" s="583"/>
      <c r="AH209" s="583"/>
      <c r="AI209" s="583"/>
      <c r="AJ209" s="583"/>
      <c r="AK209" s="583"/>
      <c r="AL209" s="583"/>
      <c r="AM209" s="583"/>
      <c r="AN209" s="582" t="s">
        <v>307</v>
      </c>
      <c r="AO209" s="583"/>
      <c r="AP209" s="583"/>
      <c r="AQ209" s="583"/>
      <c r="AR209" s="583"/>
      <c r="AS209" s="582" t="s">
        <v>308</v>
      </c>
      <c r="AT209" s="583"/>
      <c r="AU209" s="583"/>
      <c r="AV209" s="481" t="s">
        <v>84</v>
      </c>
      <c r="AW209" s="585" t="s">
        <v>309</v>
      </c>
      <c r="AX209" s="583"/>
      <c r="AY209" s="583"/>
      <c r="AZ209" s="583"/>
      <c r="BA209" s="583"/>
      <c r="BB209" s="583"/>
      <c r="BC209" s="482">
        <v>900000000</v>
      </c>
      <c r="BD209" s="483">
        <v>0</v>
      </c>
      <c r="BE209" s="482">
        <v>21000000</v>
      </c>
      <c r="BF209" s="483">
        <v>0</v>
      </c>
      <c r="BG209" s="482">
        <v>39730524</v>
      </c>
      <c r="BH209" s="482">
        <v>-39730524</v>
      </c>
      <c r="BI209" s="482">
        <v>99815420</v>
      </c>
      <c r="BJ209" s="482">
        <v>-60084896</v>
      </c>
      <c r="BK209" s="482">
        <v>86752609</v>
      </c>
      <c r="BL209" s="482">
        <v>13062811</v>
      </c>
      <c r="BM209" s="482">
        <v>86752609</v>
      </c>
      <c r="BN209" s="483">
        <v>0</v>
      </c>
      <c r="BO209" s="483">
        <v>0</v>
      </c>
    </row>
    <row r="210" spans="1:67" ht="14.45" customHeight="1">
      <c r="B210" s="491" t="str">
        <f t="shared" si="47"/>
        <v>C</v>
      </c>
      <c r="C210" s="491" t="str">
        <f t="shared" si="48"/>
        <v>2502</v>
      </c>
      <c r="D210" s="491" t="str">
        <f t="shared" si="49"/>
        <v>1000</v>
      </c>
      <c r="E210" s="491" t="str">
        <f t="shared" si="50"/>
        <v>5</v>
      </c>
      <c r="F210" s="491" t="str">
        <f t="shared" si="43"/>
        <v>0</v>
      </c>
      <c r="G210" s="491" t="str">
        <f t="shared" si="44"/>
        <v>2</v>
      </c>
      <c r="H210" s="491">
        <f t="shared" ref="H210:H232" si="55">+AB210</f>
        <v>0</v>
      </c>
      <c r="N210" s="582" t="s">
        <v>118</v>
      </c>
      <c r="O210" s="583"/>
      <c r="P210" s="582" t="s">
        <v>356</v>
      </c>
      <c r="Q210" s="583"/>
      <c r="R210" s="582" t="s">
        <v>358</v>
      </c>
      <c r="S210" s="583"/>
      <c r="T210" s="582" t="s">
        <v>318</v>
      </c>
      <c r="U210" s="583"/>
      <c r="V210" s="582" t="s">
        <v>314</v>
      </c>
      <c r="W210" s="583"/>
      <c r="X210" s="583"/>
      <c r="Y210" s="582" t="s">
        <v>316</v>
      </c>
      <c r="Z210" s="583"/>
      <c r="AA210" s="583"/>
      <c r="AB210" s="582"/>
      <c r="AC210" s="583"/>
      <c r="AD210" s="582"/>
      <c r="AE210" s="583"/>
      <c r="AF210" s="584" t="s">
        <v>360</v>
      </c>
      <c r="AG210" s="583"/>
      <c r="AH210" s="583"/>
      <c r="AI210" s="583"/>
      <c r="AJ210" s="583"/>
      <c r="AK210" s="583"/>
      <c r="AL210" s="583"/>
      <c r="AM210" s="583"/>
      <c r="AN210" s="582" t="s">
        <v>307</v>
      </c>
      <c r="AO210" s="583"/>
      <c r="AP210" s="583"/>
      <c r="AQ210" s="583"/>
      <c r="AR210" s="583"/>
      <c r="AS210" s="582" t="s">
        <v>308</v>
      </c>
      <c r="AT210" s="583"/>
      <c r="AU210" s="583"/>
      <c r="AV210" s="481" t="s">
        <v>84</v>
      </c>
      <c r="AW210" s="585" t="s">
        <v>309</v>
      </c>
      <c r="AX210" s="583"/>
      <c r="AY210" s="583"/>
      <c r="AZ210" s="583"/>
      <c r="BA210" s="583"/>
      <c r="BB210" s="583"/>
      <c r="BC210" s="482">
        <v>900000000</v>
      </c>
      <c r="BD210" s="483">
        <v>0</v>
      </c>
      <c r="BE210" s="482">
        <v>21000000</v>
      </c>
      <c r="BF210" s="483">
        <v>0</v>
      </c>
      <c r="BG210" s="482">
        <v>39730524</v>
      </c>
      <c r="BH210" s="482">
        <v>-39730524</v>
      </c>
      <c r="BI210" s="482">
        <v>99815420</v>
      </c>
      <c r="BJ210" s="482">
        <v>-60084896</v>
      </c>
      <c r="BK210" s="482">
        <v>86752609</v>
      </c>
      <c r="BL210" s="482">
        <v>13062811</v>
      </c>
      <c r="BM210" s="482">
        <v>86752609</v>
      </c>
      <c r="BN210" s="483">
        <v>0</v>
      </c>
      <c r="BO210" s="483">
        <v>0</v>
      </c>
    </row>
    <row r="211" spans="1:67" s="497" customFormat="1">
      <c r="A211" s="497" t="str">
        <f t="shared" ref="A211:A216" si="56">+B211&amp;"-"&amp;C211&amp;"-"&amp;D211&amp;"-"&amp;E211&amp;"-"&amp;F211&amp;"-"&amp;G211&amp;"-"&amp;H211&amp;"-"&amp;AV211</f>
        <v>C-2502-1000-5-0-2-1-10</v>
      </c>
      <c r="B211" s="498" t="str">
        <f t="shared" si="47"/>
        <v>C</v>
      </c>
      <c r="C211" s="498" t="str">
        <f t="shared" si="48"/>
        <v>2502</v>
      </c>
      <c r="D211" s="498" t="str">
        <f t="shared" si="49"/>
        <v>1000</v>
      </c>
      <c r="E211" s="498" t="str">
        <f t="shared" si="50"/>
        <v>5</v>
      </c>
      <c r="F211" s="498" t="str">
        <f t="shared" ref="F211:F233" si="57">+V211</f>
        <v>0</v>
      </c>
      <c r="G211" s="498" t="str">
        <f t="shared" ref="G211:G233" si="58">+Y211</f>
        <v>2</v>
      </c>
      <c r="H211" s="498" t="str">
        <f t="shared" si="55"/>
        <v>1</v>
      </c>
      <c r="I211" s="498"/>
      <c r="J211" s="498"/>
      <c r="K211" s="498"/>
      <c r="M211" s="511"/>
      <c r="N211" s="578" t="s">
        <v>118</v>
      </c>
      <c r="O211" s="579"/>
      <c r="P211" s="578" t="s">
        <v>356</v>
      </c>
      <c r="Q211" s="579"/>
      <c r="R211" s="578" t="s">
        <v>358</v>
      </c>
      <c r="S211" s="579"/>
      <c r="T211" s="578" t="s">
        <v>318</v>
      </c>
      <c r="U211" s="579"/>
      <c r="V211" s="578" t="s">
        <v>314</v>
      </c>
      <c r="W211" s="579"/>
      <c r="X211" s="579"/>
      <c r="Y211" s="578" t="s">
        <v>316</v>
      </c>
      <c r="Z211" s="579"/>
      <c r="AA211" s="579"/>
      <c r="AB211" s="578" t="s">
        <v>313</v>
      </c>
      <c r="AC211" s="579"/>
      <c r="AD211" s="578"/>
      <c r="AE211" s="579"/>
      <c r="AF211" s="581" t="s">
        <v>366</v>
      </c>
      <c r="AG211" s="579"/>
      <c r="AH211" s="579"/>
      <c r="AI211" s="579"/>
      <c r="AJ211" s="579"/>
      <c r="AK211" s="579"/>
      <c r="AL211" s="579"/>
      <c r="AM211" s="579"/>
      <c r="AN211" s="578" t="s">
        <v>307</v>
      </c>
      <c r="AO211" s="579"/>
      <c r="AP211" s="579"/>
      <c r="AQ211" s="579"/>
      <c r="AR211" s="579"/>
      <c r="AS211" s="578" t="s">
        <v>308</v>
      </c>
      <c r="AT211" s="579"/>
      <c r="AU211" s="579"/>
      <c r="AV211" s="499" t="s">
        <v>84</v>
      </c>
      <c r="AW211" s="580" t="s">
        <v>309</v>
      </c>
      <c r="AX211" s="579"/>
      <c r="AY211" s="579"/>
      <c r="AZ211" s="579"/>
      <c r="BA211" s="579"/>
      <c r="BB211" s="579"/>
      <c r="BC211" s="500">
        <v>550000000</v>
      </c>
      <c r="BD211" s="501">
        <v>0</v>
      </c>
      <c r="BE211" s="501">
        <v>0</v>
      </c>
      <c r="BF211" s="501">
        <v>0</v>
      </c>
      <c r="BG211" s="501">
        <v>0</v>
      </c>
      <c r="BH211" s="501">
        <v>0</v>
      </c>
      <c r="BI211" s="500">
        <v>36400000</v>
      </c>
      <c r="BJ211" s="500">
        <v>-36400000</v>
      </c>
      <c r="BK211" s="500">
        <v>36400000</v>
      </c>
      <c r="BL211" s="501">
        <v>0</v>
      </c>
      <c r="BM211" s="500">
        <v>36400000</v>
      </c>
      <c r="BN211" s="501">
        <v>0</v>
      </c>
      <c r="BO211" s="501">
        <v>0</v>
      </c>
    </row>
    <row r="212" spans="1:67" s="497" customFormat="1">
      <c r="A212" s="497" t="str">
        <f t="shared" si="56"/>
        <v>C-2502-1000-5-0-2-2-10</v>
      </c>
      <c r="B212" s="498" t="str">
        <f t="shared" si="47"/>
        <v>C</v>
      </c>
      <c r="C212" s="498" t="str">
        <f t="shared" si="48"/>
        <v>2502</v>
      </c>
      <c r="D212" s="498" t="str">
        <f t="shared" si="49"/>
        <v>1000</v>
      </c>
      <c r="E212" s="498" t="str">
        <f t="shared" si="50"/>
        <v>5</v>
      </c>
      <c r="F212" s="498" t="str">
        <f t="shared" si="57"/>
        <v>0</v>
      </c>
      <c r="G212" s="498" t="str">
        <f t="shared" si="58"/>
        <v>2</v>
      </c>
      <c r="H212" s="498" t="str">
        <f t="shared" si="55"/>
        <v>2</v>
      </c>
      <c r="I212" s="498"/>
      <c r="J212" s="498"/>
      <c r="K212" s="498"/>
      <c r="M212" s="511"/>
      <c r="N212" s="578" t="s">
        <v>118</v>
      </c>
      <c r="O212" s="579"/>
      <c r="P212" s="578" t="s">
        <v>356</v>
      </c>
      <c r="Q212" s="579"/>
      <c r="R212" s="578" t="s">
        <v>358</v>
      </c>
      <c r="S212" s="579"/>
      <c r="T212" s="578" t="s">
        <v>318</v>
      </c>
      <c r="U212" s="579"/>
      <c r="V212" s="578" t="s">
        <v>314</v>
      </c>
      <c r="W212" s="579"/>
      <c r="X212" s="579"/>
      <c r="Y212" s="578" t="s">
        <v>316</v>
      </c>
      <c r="Z212" s="579"/>
      <c r="AA212" s="579"/>
      <c r="AB212" s="578" t="s">
        <v>316</v>
      </c>
      <c r="AC212" s="579"/>
      <c r="AD212" s="578"/>
      <c r="AE212" s="579"/>
      <c r="AF212" s="581" t="s">
        <v>361</v>
      </c>
      <c r="AG212" s="579"/>
      <c r="AH212" s="579"/>
      <c r="AI212" s="579"/>
      <c r="AJ212" s="579"/>
      <c r="AK212" s="579"/>
      <c r="AL212" s="579"/>
      <c r="AM212" s="579"/>
      <c r="AN212" s="578" t="s">
        <v>307</v>
      </c>
      <c r="AO212" s="579"/>
      <c r="AP212" s="579"/>
      <c r="AQ212" s="579"/>
      <c r="AR212" s="579"/>
      <c r="AS212" s="578" t="s">
        <v>308</v>
      </c>
      <c r="AT212" s="579"/>
      <c r="AU212" s="579"/>
      <c r="AV212" s="499" t="s">
        <v>84</v>
      </c>
      <c r="AW212" s="580" t="s">
        <v>309</v>
      </c>
      <c r="AX212" s="579"/>
      <c r="AY212" s="579"/>
      <c r="AZ212" s="579"/>
      <c r="BA212" s="579"/>
      <c r="BB212" s="579"/>
      <c r="BC212" s="500">
        <v>120000000</v>
      </c>
      <c r="BD212" s="501">
        <v>0</v>
      </c>
      <c r="BE212" s="501">
        <v>0</v>
      </c>
      <c r="BF212" s="501">
        <v>0</v>
      </c>
      <c r="BG212" s="501">
        <v>0</v>
      </c>
      <c r="BH212" s="501">
        <v>0</v>
      </c>
      <c r="BI212" s="500">
        <v>24000000</v>
      </c>
      <c r="BJ212" s="500">
        <v>-24000000</v>
      </c>
      <c r="BK212" s="500">
        <v>24000000</v>
      </c>
      <c r="BL212" s="501">
        <v>0</v>
      </c>
      <c r="BM212" s="500">
        <v>24000000</v>
      </c>
      <c r="BN212" s="501">
        <v>0</v>
      </c>
      <c r="BO212" s="501">
        <v>0</v>
      </c>
    </row>
    <row r="213" spans="1:67" s="497" customFormat="1">
      <c r="A213" s="497" t="str">
        <f t="shared" si="56"/>
        <v>C-2502-1000-5-0-2-3-10</v>
      </c>
      <c r="B213" s="498" t="str">
        <f t="shared" si="47"/>
        <v>C</v>
      </c>
      <c r="C213" s="498" t="str">
        <f t="shared" si="48"/>
        <v>2502</v>
      </c>
      <c r="D213" s="498" t="str">
        <f t="shared" si="49"/>
        <v>1000</v>
      </c>
      <c r="E213" s="498" t="str">
        <f t="shared" si="50"/>
        <v>5</v>
      </c>
      <c r="F213" s="498" t="str">
        <f t="shared" si="57"/>
        <v>0</v>
      </c>
      <c r="G213" s="498" t="str">
        <f t="shared" si="58"/>
        <v>2</v>
      </c>
      <c r="H213" s="498" t="str">
        <f t="shared" si="55"/>
        <v>3</v>
      </c>
      <c r="I213" s="498"/>
      <c r="J213" s="498"/>
      <c r="K213" s="498"/>
      <c r="M213" s="511"/>
      <c r="N213" s="578" t="s">
        <v>118</v>
      </c>
      <c r="O213" s="579"/>
      <c r="P213" s="578" t="s">
        <v>356</v>
      </c>
      <c r="Q213" s="579"/>
      <c r="R213" s="578" t="s">
        <v>358</v>
      </c>
      <c r="S213" s="579"/>
      <c r="T213" s="578" t="s">
        <v>318</v>
      </c>
      <c r="U213" s="579"/>
      <c r="V213" s="578" t="s">
        <v>314</v>
      </c>
      <c r="W213" s="579"/>
      <c r="X213" s="579"/>
      <c r="Y213" s="578" t="s">
        <v>316</v>
      </c>
      <c r="Z213" s="579"/>
      <c r="AA213" s="579"/>
      <c r="AB213" s="578" t="s">
        <v>323</v>
      </c>
      <c r="AC213" s="579"/>
      <c r="AD213" s="578"/>
      <c r="AE213" s="579"/>
      <c r="AF213" s="581" t="s">
        <v>362</v>
      </c>
      <c r="AG213" s="579"/>
      <c r="AH213" s="579"/>
      <c r="AI213" s="579"/>
      <c r="AJ213" s="579"/>
      <c r="AK213" s="579"/>
      <c r="AL213" s="579"/>
      <c r="AM213" s="579"/>
      <c r="AN213" s="578" t="s">
        <v>307</v>
      </c>
      <c r="AO213" s="579"/>
      <c r="AP213" s="579"/>
      <c r="AQ213" s="579"/>
      <c r="AR213" s="579"/>
      <c r="AS213" s="578" t="s">
        <v>308</v>
      </c>
      <c r="AT213" s="579"/>
      <c r="AU213" s="579"/>
      <c r="AV213" s="499" t="s">
        <v>84</v>
      </c>
      <c r="AW213" s="580" t="s">
        <v>309</v>
      </c>
      <c r="AX213" s="579"/>
      <c r="AY213" s="579"/>
      <c r="AZ213" s="579"/>
      <c r="BA213" s="579"/>
      <c r="BB213" s="579"/>
      <c r="BC213" s="500">
        <v>55000000</v>
      </c>
      <c r="BD213" s="501">
        <v>0</v>
      </c>
      <c r="BE213" s="501">
        <v>0</v>
      </c>
      <c r="BF213" s="501">
        <v>0</v>
      </c>
      <c r="BG213" s="501">
        <v>0</v>
      </c>
      <c r="BH213" s="501">
        <v>0</v>
      </c>
      <c r="BI213" s="501">
        <v>0</v>
      </c>
      <c r="BJ213" s="501">
        <v>0</v>
      </c>
      <c r="BK213" s="500">
        <v>2215386</v>
      </c>
      <c r="BL213" s="500">
        <v>-2215386</v>
      </c>
      <c r="BM213" s="500">
        <v>2215386</v>
      </c>
      <c r="BN213" s="501">
        <v>0</v>
      </c>
      <c r="BO213" s="501">
        <v>0</v>
      </c>
    </row>
    <row r="214" spans="1:67" s="497" customFormat="1" ht="14.45" customHeight="1">
      <c r="A214" s="497" t="str">
        <f t="shared" si="56"/>
        <v>C-2502-1000-5-0-2-4-10</v>
      </c>
      <c r="B214" s="498" t="str">
        <f t="shared" si="47"/>
        <v>C</v>
      </c>
      <c r="C214" s="498" t="str">
        <f t="shared" si="48"/>
        <v>2502</v>
      </c>
      <c r="D214" s="498" t="str">
        <f t="shared" si="49"/>
        <v>1000</v>
      </c>
      <c r="E214" s="498" t="str">
        <f t="shared" si="50"/>
        <v>5</v>
      </c>
      <c r="F214" s="498" t="str">
        <f t="shared" si="57"/>
        <v>0</v>
      </c>
      <c r="G214" s="498" t="str">
        <f t="shared" si="58"/>
        <v>2</v>
      </c>
      <c r="H214" s="498" t="str">
        <f t="shared" si="55"/>
        <v>4</v>
      </c>
      <c r="I214" s="498"/>
      <c r="J214" s="498"/>
      <c r="K214" s="498"/>
      <c r="M214" s="511"/>
      <c r="N214" s="578" t="s">
        <v>118</v>
      </c>
      <c r="O214" s="579"/>
      <c r="P214" s="578" t="s">
        <v>356</v>
      </c>
      <c r="Q214" s="579"/>
      <c r="R214" s="578" t="s">
        <v>358</v>
      </c>
      <c r="S214" s="579"/>
      <c r="T214" s="578" t="s">
        <v>318</v>
      </c>
      <c r="U214" s="579"/>
      <c r="V214" s="578" t="s">
        <v>314</v>
      </c>
      <c r="W214" s="579"/>
      <c r="X214" s="579"/>
      <c r="Y214" s="578" t="s">
        <v>316</v>
      </c>
      <c r="Z214" s="579"/>
      <c r="AA214" s="579"/>
      <c r="AB214" s="578" t="s">
        <v>317</v>
      </c>
      <c r="AC214" s="579"/>
      <c r="AD214" s="578"/>
      <c r="AE214" s="579"/>
      <c r="AF214" s="581" t="s">
        <v>103</v>
      </c>
      <c r="AG214" s="579"/>
      <c r="AH214" s="579"/>
      <c r="AI214" s="579"/>
      <c r="AJ214" s="579"/>
      <c r="AK214" s="579"/>
      <c r="AL214" s="579"/>
      <c r="AM214" s="579"/>
      <c r="AN214" s="578" t="s">
        <v>307</v>
      </c>
      <c r="AO214" s="579"/>
      <c r="AP214" s="579"/>
      <c r="AQ214" s="579"/>
      <c r="AR214" s="579"/>
      <c r="AS214" s="578" t="s">
        <v>308</v>
      </c>
      <c r="AT214" s="579"/>
      <c r="AU214" s="579"/>
      <c r="AV214" s="499" t="s">
        <v>84</v>
      </c>
      <c r="AW214" s="580" t="s">
        <v>309</v>
      </c>
      <c r="AX214" s="579"/>
      <c r="AY214" s="579"/>
      <c r="AZ214" s="579"/>
      <c r="BA214" s="579"/>
      <c r="BB214" s="579"/>
      <c r="BC214" s="500">
        <v>154000000</v>
      </c>
      <c r="BD214" s="501">
        <v>0</v>
      </c>
      <c r="BE214" s="501">
        <v>0</v>
      </c>
      <c r="BF214" s="501">
        <v>0</v>
      </c>
      <c r="BG214" s="500">
        <v>39730524</v>
      </c>
      <c r="BH214" s="500">
        <v>-39730524</v>
      </c>
      <c r="BI214" s="500">
        <v>39415420</v>
      </c>
      <c r="BJ214" s="500">
        <v>315104</v>
      </c>
      <c r="BK214" s="500">
        <v>24137223</v>
      </c>
      <c r="BL214" s="500">
        <v>15278197</v>
      </c>
      <c r="BM214" s="500">
        <v>24137223</v>
      </c>
      <c r="BN214" s="501">
        <v>0</v>
      </c>
      <c r="BO214" s="501">
        <v>0</v>
      </c>
    </row>
    <row r="215" spans="1:67" s="497" customFormat="1">
      <c r="A215" s="497" t="str">
        <f t="shared" si="56"/>
        <v>C-2502-1000-5-0-2-6-10</v>
      </c>
      <c r="B215" s="498" t="str">
        <f t="shared" si="47"/>
        <v>C</v>
      </c>
      <c r="C215" s="498" t="str">
        <f t="shared" si="48"/>
        <v>2502</v>
      </c>
      <c r="D215" s="498" t="str">
        <f t="shared" si="49"/>
        <v>1000</v>
      </c>
      <c r="E215" s="498" t="str">
        <f t="shared" si="50"/>
        <v>5</v>
      </c>
      <c r="F215" s="498" t="str">
        <f t="shared" si="57"/>
        <v>0</v>
      </c>
      <c r="G215" s="498" t="str">
        <f t="shared" si="58"/>
        <v>2</v>
      </c>
      <c r="H215" s="498" t="str">
        <f t="shared" si="55"/>
        <v>6</v>
      </c>
      <c r="I215" s="498"/>
      <c r="J215" s="498"/>
      <c r="K215" s="498"/>
      <c r="M215" s="511"/>
      <c r="N215" s="578" t="s">
        <v>118</v>
      </c>
      <c r="O215" s="579"/>
      <c r="P215" s="578" t="s">
        <v>356</v>
      </c>
      <c r="Q215" s="579"/>
      <c r="R215" s="578" t="s">
        <v>358</v>
      </c>
      <c r="S215" s="579"/>
      <c r="T215" s="578" t="s">
        <v>318</v>
      </c>
      <c r="U215" s="579"/>
      <c r="V215" s="578" t="s">
        <v>314</v>
      </c>
      <c r="W215" s="579"/>
      <c r="X215" s="579"/>
      <c r="Y215" s="578" t="s">
        <v>316</v>
      </c>
      <c r="Z215" s="579"/>
      <c r="AA215" s="579"/>
      <c r="AB215" s="578" t="s">
        <v>326</v>
      </c>
      <c r="AC215" s="579"/>
      <c r="AD215" s="578"/>
      <c r="AE215" s="579"/>
      <c r="AF215" s="581" t="s">
        <v>363</v>
      </c>
      <c r="AG215" s="579"/>
      <c r="AH215" s="579"/>
      <c r="AI215" s="579"/>
      <c r="AJ215" s="579"/>
      <c r="AK215" s="579"/>
      <c r="AL215" s="579"/>
      <c r="AM215" s="579"/>
      <c r="AN215" s="578" t="s">
        <v>307</v>
      </c>
      <c r="AO215" s="579"/>
      <c r="AP215" s="579"/>
      <c r="AQ215" s="579"/>
      <c r="AR215" s="579"/>
      <c r="AS215" s="578" t="s">
        <v>308</v>
      </c>
      <c r="AT215" s="579"/>
      <c r="AU215" s="579"/>
      <c r="AV215" s="499" t="s">
        <v>84</v>
      </c>
      <c r="AW215" s="580" t="s">
        <v>309</v>
      </c>
      <c r="AX215" s="579"/>
      <c r="AY215" s="579"/>
      <c r="AZ215" s="579"/>
      <c r="BA215" s="579"/>
      <c r="BB215" s="579"/>
      <c r="BC215" s="500">
        <v>21000000</v>
      </c>
      <c r="BD215" s="501">
        <v>0</v>
      </c>
      <c r="BE215" s="500">
        <v>21000000</v>
      </c>
      <c r="BF215" s="501">
        <v>0</v>
      </c>
      <c r="BG215" s="501">
        <v>0</v>
      </c>
      <c r="BH215" s="501">
        <v>0</v>
      </c>
      <c r="BI215" s="501">
        <v>0</v>
      </c>
      <c r="BJ215" s="501">
        <v>0</v>
      </c>
      <c r="BK215" s="501">
        <v>0</v>
      </c>
      <c r="BL215" s="501">
        <v>0</v>
      </c>
      <c r="BM215" s="501">
        <v>0</v>
      </c>
      <c r="BN215" s="501">
        <v>0</v>
      </c>
      <c r="BO215" s="501">
        <v>0</v>
      </c>
    </row>
    <row r="216" spans="1:67" s="497" customFormat="1">
      <c r="A216" s="497" t="str">
        <f t="shared" si="56"/>
        <v>C-2502-1000-5-0-2-11-10</v>
      </c>
      <c r="B216" s="498" t="str">
        <f t="shared" si="47"/>
        <v>C</v>
      </c>
      <c r="C216" s="498" t="str">
        <f t="shared" si="48"/>
        <v>2502</v>
      </c>
      <c r="D216" s="498" t="str">
        <f t="shared" si="49"/>
        <v>1000</v>
      </c>
      <c r="E216" s="498" t="str">
        <f t="shared" si="50"/>
        <v>5</v>
      </c>
      <c r="F216" s="498" t="str">
        <f t="shared" si="57"/>
        <v>0</v>
      </c>
      <c r="G216" s="498" t="str">
        <f t="shared" si="58"/>
        <v>2</v>
      </c>
      <c r="H216" s="498" t="str">
        <f t="shared" si="55"/>
        <v>11</v>
      </c>
      <c r="I216" s="498"/>
      <c r="J216" s="498"/>
      <c r="K216" s="498"/>
      <c r="M216" s="511"/>
      <c r="N216" s="578" t="s">
        <v>118</v>
      </c>
      <c r="O216" s="579"/>
      <c r="P216" s="578" t="s">
        <v>356</v>
      </c>
      <c r="Q216" s="579"/>
      <c r="R216" s="578" t="s">
        <v>358</v>
      </c>
      <c r="S216" s="579"/>
      <c r="T216" s="578" t="s">
        <v>318</v>
      </c>
      <c r="U216" s="579"/>
      <c r="V216" s="578" t="s">
        <v>314</v>
      </c>
      <c r="W216" s="579"/>
      <c r="X216" s="579"/>
      <c r="Y216" s="578" t="s">
        <v>316</v>
      </c>
      <c r="Z216" s="579"/>
      <c r="AA216" s="579"/>
      <c r="AB216" s="578" t="s">
        <v>99</v>
      </c>
      <c r="AC216" s="579"/>
      <c r="AD216" s="578"/>
      <c r="AE216" s="579"/>
      <c r="AF216" s="581" t="s">
        <v>364</v>
      </c>
      <c r="AG216" s="579"/>
      <c r="AH216" s="579"/>
      <c r="AI216" s="579"/>
      <c r="AJ216" s="579"/>
      <c r="AK216" s="579"/>
      <c r="AL216" s="579"/>
      <c r="AM216" s="579"/>
      <c r="AN216" s="578" t="s">
        <v>307</v>
      </c>
      <c r="AO216" s="579"/>
      <c r="AP216" s="579"/>
      <c r="AQ216" s="579"/>
      <c r="AR216" s="579"/>
      <c r="AS216" s="578" t="s">
        <v>308</v>
      </c>
      <c r="AT216" s="579"/>
      <c r="AU216" s="579"/>
      <c r="AV216" s="499" t="s">
        <v>84</v>
      </c>
      <c r="AW216" s="580" t="s">
        <v>309</v>
      </c>
      <c r="AX216" s="579"/>
      <c r="AY216" s="579"/>
      <c r="AZ216" s="579"/>
      <c r="BA216" s="579"/>
      <c r="BB216" s="579"/>
      <c r="BC216" s="501">
        <v>0</v>
      </c>
      <c r="BD216" s="501">
        <v>0</v>
      </c>
      <c r="BE216" s="501">
        <v>0</v>
      </c>
      <c r="BF216" s="501">
        <v>0</v>
      </c>
      <c r="BG216" s="501">
        <v>0</v>
      </c>
      <c r="BH216" s="501">
        <v>0</v>
      </c>
      <c r="BI216" s="501">
        <v>0</v>
      </c>
      <c r="BJ216" s="501">
        <v>0</v>
      </c>
      <c r="BK216" s="501">
        <v>0</v>
      </c>
      <c r="BL216" s="501">
        <v>0</v>
      </c>
      <c r="BM216" s="501">
        <v>0</v>
      </c>
      <c r="BN216" s="501">
        <v>0</v>
      </c>
      <c r="BO216" s="501">
        <v>0</v>
      </c>
    </row>
    <row r="217" spans="1:67">
      <c r="B217" s="491" t="str">
        <f t="shared" si="47"/>
        <v>C</v>
      </c>
      <c r="C217" s="491" t="str">
        <f t="shared" si="48"/>
        <v>2502</v>
      </c>
      <c r="D217" s="491" t="str">
        <f t="shared" si="49"/>
        <v>1000</v>
      </c>
      <c r="E217" s="491" t="str">
        <f t="shared" si="50"/>
        <v>6</v>
      </c>
      <c r="F217" s="491">
        <f t="shared" si="57"/>
        <v>0</v>
      </c>
      <c r="G217" s="491">
        <f t="shared" si="58"/>
        <v>0</v>
      </c>
      <c r="H217" s="491">
        <f t="shared" si="55"/>
        <v>0</v>
      </c>
      <c r="N217" s="586" t="s">
        <v>118</v>
      </c>
      <c r="O217" s="583"/>
      <c r="P217" s="586" t="s">
        <v>356</v>
      </c>
      <c r="Q217" s="583"/>
      <c r="R217" s="586" t="s">
        <v>358</v>
      </c>
      <c r="S217" s="583"/>
      <c r="T217" s="586" t="s">
        <v>326</v>
      </c>
      <c r="U217" s="583"/>
      <c r="V217" s="586"/>
      <c r="W217" s="583"/>
      <c r="X217" s="583"/>
      <c r="Y217" s="586"/>
      <c r="Z217" s="583"/>
      <c r="AA217" s="583"/>
      <c r="AB217" s="586"/>
      <c r="AC217" s="583"/>
      <c r="AD217" s="586"/>
      <c r="AE217" s="583"/>
      <c r="AF217" s="587" t="s">
        <v>368</v>
      </c>
      <c r="AG217" s="583"/>
      <c r="AH217" s="583"/>
      <c r="AI217" s="583"/>
      <c r="AJ217" s="583"/>
      <c r="AK217" s="583"/>
      <c r="AL217" s="583"/>
      <c r="AM217" s="583"/>
      <c r="AN217" s="586" t="s">
        <v>307</v>
      </c>
      <c r="AO217" s="583"/>
      <c r="AP217" s="583"/>
      <c r="AQ217" s="583"/>
      <c r="AR217" s="583"/>
      <c r="AS217" s="586" t="s">
        <v>308</v>
      </c>
      <c r="AT217" s="583"/>
      <c r="AU217" s="583"/>
      <c r="AV217" s="484" t="s">
        <v>84</v>
      </c>
      <c r="AW217" s="588" t="s">
        <v>309</v>
      </c>
      <c r="AX217" s="583"/>
      <c r="AY217" s="583"/>
      <c r="AZ217" s="583"/>
      <c r="BA217" s="583"/>
      <c r="BB217" s="583"/>
      <c r="BC217" s="485">
        <v>4000000000</v>
      </c>
      <c r="BD217" s="486">
        <v>0</v>
      </c>
      <c r="BE217" s="485">
        <v>800000000</v>
      </c>
      <c r="BF217" s="486">
        <v>0</v>
      </c>
      <c r="BG217" s="485">
        <v>222797721</v>
      </c>
      <c r="BH217" s="485">
        <v>-222797721</v>
      </c>
      <c r="BI217" s="485">
        <v>303616922</v>
      </c>
      <c r="BJ217" s="485">
        <v>-80819201</v>
      </c>
      <c r="BK217" s="485">
        <v>264885239</v>
      </c>
      <c r="BL217" s="485">
        <v>38731683</v>
      </c>
      <c r="BM217" s="485">
        <v>259914239</v>
      </c>
      <c r="BN217" s="485">
        <v>4971000</v>
      </c>
      <c r="BO217" s="485">
        <v>38587</v>
      </c>
    </row>
    <row r="218" spans="1:67" ht="14.45" customHeight="1">
      <c r="B218" s="491" t="str">
        <f t="shared" si="47"/>
        <v>C</v>
      </c>
      <c r="C218" s="491" t="str">
        <f t="shared" si="48"/>
        <v>2502</v>
      </c>
      <c r="D218" s="491" t="str">
        <f t="shared" si="49"/>
        <v>1000</v>
      </c>
      <c r="E218" s="491" t="str">
        <f t="shared" si="50"/>
        <v>6</v>
      </c>
      <c r="F218" s="491" t="str">
        <f t="shared" si="57"/>
        <v>0</v>
      </c>
      <c r="G218" s="491">
        <f t="shared" si="58"/>
        <v>0</v>
      </c>
      <c r="H218" s="491">
        <f t="shared" si="55"/>
        <v>0</v>
      </c>
      <c r="N218" s="582" t="s">
        <v>118</v>
      </c>
      <c r="O218" s="583"/>
      <c r="P218" s="582" t="s">
        <v>356</v>
      </c>
      <c r="Q218" s="583"/>
      <c r="R218" s="582" t="s">
        <v>358</v>
      </c>
      <c r="S218" s="583"/>
      <c r="T218" s="582" t="s">
        <v>326</v>
      </c>
      <c r="U218" s="583"/>
      <c r="V218" s="582" t="s">
        <v>314</v>
      </c>
      <c r="W218" s="583"/>
      <c r="X218" s="583"/>
      <c r="Y218" s="582"/>
      <c r="Z218" s="583"/>
      <c r="AA218" s="583"/>
      <c r="AB218" s="582"/>
      <c r="AC218" s="583"/>
      <c r="AD218" s="582"/>
      <c r="AE218" s="583"/>
      <c r="AF218" s="584" t="s">
        <v>368</v>
      </c>
      <c r="AG218" s="583"/>
      <c r="AH218" s="583"/>
      <c r="AI218" s="583"/>
      <c r="AJ218" s="583"/>
      <c r="AK218" s="583"/>
      <c r="AL218" s="583"/>
      <c r="AM218" s="583"/>
      <c r="AN218" s="582" t="s">
        <v>307</v>
      </c>
      <c r="AO218" s="583"/>
      <c r="AP218" s="583"/>
      <c r="AQ218" s="583"/>
      <c r="AR218" s="583"/>
      <c r="AS218" s="582" t="s">
        <v>308</v>
      </c>
      <c r="AT218" s="583"/>
      <c r="AU218" s="583"/>
      <c r="AV218" s="481" t="s">
        <v>84</v>
      </c>
      <c r="AW218" s="585" t="s">
        <v>309</v>
      </c>
      <c r="AX218" s="583"/>
      <c r="AY218" s="583"/>
      <c r="AZ218" s="583"/>
      <c r="BA218" s="583"/>
      <c r="BB218" s="583"/>
      <c r="BC218" s="482">
        <v>2900000000</v>
      </c>
      <c r="BD218" s="483">
        <v>0</v>
      </c>
      <c r="BE218" s="482">
        <v>100000000</v>
      </c>
      <c r="BF218" s="483">
        <v>0</v>
      </c>
      <c r="BG218" s="482">
        <v>222797721</v>
      </c>
      <c r="BH218" s="482">
        <v>-222797721</v>
      </c>
      <c r="BI218" s="482">
        <v>303616922</v>
      </c>
      <c r="BJ218" s="482">
        <v>-80819201</v>
      </c>
      <c r="BK218" s="482">
        <v>264885239</v>
      </c>
      <c r="BL218" s="482">
        <v>38731683</v>
      </c>
      <c r="BM218" s="482">
        <v>259914239</v>
      </c>
      <c r="BN218" s="482">
        <v>4971000</v>
      </c>
      <c r="BO218" s="482">
        <v>38587</v>
      </c>
    </row>
    <row r="219" spans="1:67" ht="14.45" customHeight="1">
      <c r="B219" s="491" t="str">
        <f t="shared" si="47"/>
        <v>C</v>
      </c>
      <c r="C219" s="491" t="str">
        <f t="shared" si="48"/>
        <v>2502</v>
      </c>
      <c r="D219" s="491" t="str">
        <f t="shared" si="49"/>
        <v>1000</v>
      </c>
      <c r="E219" s="491" t="str">
        <f t="shared" si="50"/>
        <v>6</v>
      </c>
      <c r="F219" s="491" t="str">
        <f t="shared" si="57"/>
        <v>0</v>
      </c>
      <c r="G219" s="491" t="str">
        <f t="shared" si="58"/>
        <v>1</v>
      </c>
      <c r="H219" s="491">
        <f t="shared" si="55"/>
        <v>0</v>
      </c>
      <c r="N219" s="582" t="s">
        <v>118</v>
      </c>
      <c r="O219" s="583"/>
      <c r="P219" s="582" t="s">
        <v>356</v>
      </c>
      <c r="Q219" s="583"/>
      <c r="R219" s="582" t="s">
        <v>358</v>
      </c>
      <c r="S219" s="583"/>
      <c r="T219" s="582" t="s">
        <v>326</v>
      </c>
      <c r="U219" s="583"/>
      <c r="V219" s="582" t="s">
        <v>314</v>
      </c>
      <c r="W219" s="583"/>
      <c r="X219" s="583"/>
      <c r="Y219" s="582" t="s">
        <v>313</v>
      </c>
      <c r="Z219" s="583"/>
      <c r="AA219" s="583"/>
      <c r="AB219" s="582"/>
      <c r="AC219" s="583"/>
      <c r="AD219" s="582"/>
      <c r="AE219" s="583"/>
      <c r="AF219" s="584" t="s">
        <v>365</v>
      </c>
      <c r="AG219" s="583"/>
      <c r="AH219" s="583"/>
      <c r="AI219" s="583"/>
      <c r="AJ219" s="583"/>
      <c r="AK219" s="583"/>
      <c r="AL219" s="583"/>
      <c r="AM219" s="583"/>
      <c r="AN219" s="582" t="s">
        <v>307</v>
      </c>
      <c r="AO219" s="583"/>
      <c r="AP219" s="583"/>
      <c r="AQ219" s="583"/>
      <c r="AR219" s="583"/>
      <c r="AS219" s="582" t="s">
        <v>308</v>
      </c>
      <c r="AT219" s="583"/>
      <c r="AU219" s="583"/>
      <c r="AV219" s="481" t="s">
        <v>84</v>
      </c>
      <c r="AW219" s="585" t="s">
        <v>309</v>
      </c>
      <c r="AX219" s="583"/>
      <c r="AY219" s="583"/>
      <c r="AZ219" s="583"/>
      <c r="BA219" s="583"/>
      <c r="BB219" s="583"/>
      <c r="BC219" s="482">
        <v>2900000000</v>
      </c>
      <c r="BD219" s="483">
        <v>0</v>
      </c>
      <c r="BE219" s="482">
        <v>100000000</v>
      </c>
      <c r="BF219" s="483">
        <v>0</v>
      </c>
      <c r="BG219" s="482">
        <v>222797721</v>
      </c>
      <c r="BH219" s="482">
        <v>-222797721</v>
      </c>
      <c r="BI219" s="482">
        <v>303616922</v>
      </c>
      <c r="BJ219" s="482">
        <v>-80819201</v>
      </c>
      <c r="BK219" s="482">
        <v>264885239</v>
      </c>
      <c r="BL219" s="482">
        <v>38731683</v>
      </c>
      <c r="BM219" s="482">
        <v>259914239</v>
      </c>
      <c r="BN219" s="482">
        <v>4971000</v>
      </c>
      <c r="BO219" s="482">
        <v>38587</v>
      </c>
    </row>
    <row r="220" spans="1:67" s="497" customFormat="1" ht="14.45" customHeight="1">
      <c r="A220" s="497" t="str">
        <f t="shared" ref="A220:A224" si="59">+B220&amp;"-"&amp;C220&amp;"-"&amp;D220&amp;"-"&amp;E220&amp;"-"&amp;F220&amp;"-"&amp;G220&amp;"-"&amp;H220&amp;"-"&amp;AV220</f>
        <v>C-2502-1000-6-0-1-1-10</v>
      </c>
      <c r="B220" s="498" t="str">
        <f t="shared" si="47"/>
        <v>C</v>
      </c>
      <c r="C220" s="498" t="str">
        <f t="shared" si="48"/>
        <v>2502</v>
      </c>
      <c r="D220" s="498" t="str">
        <f t="shared" si="49"/>
        <v>1000</v>
      </c>
      <c r="E220" s="498" t="str">
        <f t="shared" si="50"/>
        <v>6</v>
      </c>
      <c r="F220" s="498" t="str">
        <f t="shared" si="57"/>
        <v>0</v>
      </c>
      <c r="G220" s="498" t="str">
        <f t="shared" si="58"/>
        <v>1</v>
      </c>
      <c r="H220" s="498" t="str">
        <f t="shared" si="55"/>
        <v>1</v>
      </c>
      <c r="I220" s="498"/>
      <c r="J220" s="498"/>
      <c r="K220" s="498"/>
      <c r="M220" s="511"/>
      <c r="N220" s="578" t="s">
        <v>118</v>
      </c>
      <c r="O220" s="579"/>
      <c r="P220" s="578" t="s">
        <v>356</v>
      </c>
      <c r="Q220" s="579"/>
      <c r="R220" s="578" t="s">
        <v>358</v>
      </c>
      <c r="S220" s="579"/>
      <c r="T220" s="578" t="s">
        <v>326</v>
      </c>
      <c r="U220" s="579"/>
      <c r="V220" s="578" t="s">
        <v>314</v>
      </c>
      <c r="W220" s="579"/>
      <c r="X220" s="579"/>
      <c r="Y220" s="578" t="s">
        <v>313</v>
      </c>
      <c r="Z220" s="579"/>
      <c r="AA220" s="579"/>
      <c r="AB220" s="578" t="s">
        <v>313</v>
      </c>
      <c r="AC220" s="579"/>
      <c r="AD220" s="578"/>
      <c r="AE220" s="579"/>
      <c r="AF220" s="581" t="s">
        <v>366</v>
      </c>
      <c r="AG220" s="579"/>
      <c r="AH220" s="579"/>
      <c r="AI220" s="579"/>
      <c r="AJ220" s="579"/>
      <c r="AK220" s="579"/>
      <c r="AL220" s="579"/>
      <c r="AM220" s="579"/>
      <c r="AN220" s="578" t="s">
        <v>307</v>
      </c>
      <c r="AO220" s="579"/>
      <c r="AP220" s="579"/>
      <c r="AQ220" s="579"/>
      <c r="AR220" s="579"/>
      <c r="AS220" s="578" t="s">
        <v>308</v>
      </c>
      <c r="AT220" s="579"/>
      <c r="AU220" s="579"/>
      <c r="AV220" s="499" t="s">
        <v>84</v>
      </c>
      <c r="AW220" s="580" t="s">
        <v>309</v>
      </c>
      <c r="AX220" s="579"/>
      <c r="AY220" s="579"/>
      <c r="AZ220" s="579"/>
      <c r="BA220" s="579"/>
      <c r="BB220" s="579"/>
      <c r="BC220" s="500">
        <v>868452358</v>
      </c>
      <c r="BD220" s="501">
        <v>0</v>
      </c>
      <c r="BE220" s="501">
        <v>0</v>
      </c>
      <c r="BF220" s="501">
        <v>0</v>
      </c>
      <c r="BG220" s="500">
        <v>68032500</v>
      </c>
      <c r="BH220" s="500">
        <v>-68032500</v>
      </c>
      <c r="BI220" s="500">
        <v>64589000</v>
      </c>
      <c r="BJ220" s="500">
        <v>3443500</v>
      </c>
      <c r="BK220" s="500">
        <v>64589000</v>
      </c>
      <c r="BL220" s="501">
        <v>0</v>
      </c>
      <c r="BM220" s="500">
        <v>59618000</v>
      </c>
      <c r="BN220" s="500">
        <v>4971000</v>
      </c>
      <c r="BO220" s="501">
        <v>0</v>
      </c>
    </row>
    <row r="221" spans="1:67" s="497" customFormat="1">
      <c r="A221" s="497" t="str">
        <f t="shared" si="59"/>
        <v>C-2502-1000-6-0-1-2-10</v>
      </c>
      <c r="B221" s="498" t="str">
        <f t="shared" si="47"/>
        <v>C</v>
      </c>
      <c r="C221" s="498" t="str">
        <f t="shared" si="48"/>
        <v>2502</v>
      </c>
      <c r="D221" s="498" t="str">
        <f t="shared" si="49"/>
        <v>1000</v>
      </c>
      <c r="E221" s="498" t="str">
        <f t="shared" si="50"/>
        <v>6</v>
      </c>
      <c r="F221" s="498" t="str">
        <f t="shared" si="57"/>
        <v>0</v>
      </c>
      <c r="G221" s="498" t="str">
        <f t="shared" si="58"/>
        <v>1</v>
      </c>
      <c r="H221" s="498" t="str">
        <f t="shared" si="55"/>
        <v>2</v>
      </c>
      <c r="I221" s="498"/>
      <c r="J221" s="498"/>
      <c r="K221" s="498"/>
      <c r="M221" s="511"/>
      <c r="N221" s="578" t="s">
        <v>118</v>
      </c>
      <c r="O221" s="579"/>
      <c r="P221" s="578" t="s">
        <v>356</v>
      </c>
      <c r="Q221" s="579"/>
      <c r="R221" s="578" t="s">
        <v>358</v>
      </c>
      <c r="S221" s="579"/>
      <c r="T221" s="578" t="s">
        <v>326</v>
      </c>
      <c r="U221" s="579"/>
      <c r="V221" s="578" t="s">
        <v>314</v>
      </c>
      <c r="W221" s="579"/>
      <c r="X221" s="579"/>
      <c r="Y221" s="578" t="s">
        <v>313</v>
      </c>
      <c r="Z221" s="579"/>
      <c r="AA221" s="579"/>
      <c r="AB221" s="578" t="s">
        <v>316</v>
      </c>
      <c r="AC221" s="579"/>
      <c r="AD221" s="578"/>
      <c r="AE221" s="579"/>
      <c r="AF221" s="581" t="s">
        <v>361</v>
      </c>
      <c r="AG221" s="579"/>
      <c r="AH221" s="579"/>
      <c r="AI221" s="579"/>
      <c r="AJ221" s="579"/>
      <c r="AK221" s="579"/>
      <c r="AL221" s="579"/>
      <c r="AM221" s="579"/>
      <c r="AN221" s="578" t="s">
        <v>307</v>
      </c>
      <c r="AO221" s="579"/>
      <c r="AP221" s="579"/>
      <c r="AQ221" s="579"/>
      <c r="AR221" s="579"/>
      <c r="AS221" s="578" t="s">
        <v>308</v>
      </c>
      <c r="AT221" s="579"/>
      <c r="AU221" s="579"/>
      <c r="AV221" s="499" t="s">
        <v>84</v>
      </c>
      <c r="AW221" s="580" t="s">
        <v>309</v>
      </c>
      <c r="AX221" s="579"/>
      <c r="AY221" s="579"/>
      <c r="AZ221" s="579"/>
      <c r="BA221" s="579"/>
      <c r="BB221" s="579"/>
      <c r="BC221" s="500">
        <v>370000000</v>
      </c>
      <c r="BD221" s="501">
        <v>0</v>
      </c>
      <c r="BE221" s="501">
        <v>0</v>
      </c>
      <c r="BF221" s="501">
        <v>0</v>
      </c>
      <c r="BG221" s="501">
        <v>0</v>
      </c>
      <c r="BH221" s="501">
        <v>0</v>
      </c>
      <c r="BI221" s="500">
        <v>74000000</v>
      </c>
      <c r="BJ221" s="500">
        <v>-74000000</v>
      </c>
      <c r="BK221" s="500">
        <v>74000000</v>
      </c>
      <c r="BL221" s="501">
        <v>0</v>
      </c>
      <c r="BM221" s="500">
        <v>74000000</v>
      </c>
      <c r="BN221" s="501">
        <v>0</v>
      </c>
      <c r="BO221" s="501">
        <v>0</v>
      </c>
    </row>
    <row r="222" spans="1:67" s="497" customFormat="1">
      <c r="A222" s="497" t="str">
        <f t="shared" si="59"/>
        <v>C-2502-1000-6-0-1-3-10</v>
      </c>
      <c r="B222" s="498" t="str">
        <f t="shared" si="47"/>
        <v>C</v>
      </c>
      <c r="C222" s="498" t="str">
        <f t="shared" si="48"/>
        <v>2502</v>
      </c>
      <c r="D222" s="498" t="str">
        <f t="shared" si="49"/>
        <v>1000</v>
      </c>
      <c r="E222" s="498" t="str">
        <f t="shared" si="50"/>
        <v>6</v>
      </c>
      <c r="F222" s="498" t="str">
        <f t="shared" si="57"/>
        <v>0</v>
      </c>
      <c r="G222" s="498" t="str">
        <f t="shared" si="58"/>
        <v>1</v>
      </c>
      <c r="H222" s="498" t="str">
        <f t="shared" si="55"/>
        <v>3</v>
      </c>
      <c r="I222" s="498"/>
      <c r="J222" s="498"/>
      <c r="K222" s="498"/>
      <c r="M222" s="511"/>
      <c r="N222" s="578" t="s">
        <v>118</v>
      </c>
      <c r="O222" s="579"/>
      <c r="P222" s="578" t="s">
        <v>356</v>
      </c>
      <c r="Q222" s="579"/>
      <c r="R222" s="578" t="s">
        <v>358</v>
      </c>
      <c r="S222" s="579"/>
      <c r="T222" s="578" t="s">
        <v>326</v>
      </c>
      <c r="U222" s="579"/>
      <c r="V222" s="578" t="s">
        <v>314</v>
      </c>
      <c r="W222" s="579"/>
      <c r="X222" s="579"/>
      <c r="Y222" s="578" t="s">
        <v>313</v>
      </c>
      <c r="Z222" s="579"/>
      <c r="AA222" s="579"/>
      <c r="AB222" s="578" t="s">
        <v>323</v>
      </c>
      <c r="AC222" s="579"/>
      <c r="AD222" s="578"/>
      <c r="AE222" s="579"/>
      <c r="AF222" s="581" t="s">
        <v>362</v>
      </c>
      <c r="AG222" s="579"/>
      <c r="AH222" s="579"/>
      <c r="AI222" s="579"/>
      <c r="AJ222" s="579"/>
      <c r="AK222" s="579"/>
      <c r="AL222" s="579"/>
      <c r="AM222" s="579"/>
      <c r="AN222" s="578" t="s">
        <v>307</v>
      </c>
      <c r="AO222" s="579"/>
      <c r="AP222" s="579"/>
      <c r="AQ222" s="579"/>
      <c r="AR222" s="579"/>
      <c r="AS222" s="578" t="s">
        <v>308</v>
      </c>
      <c r="AT222" s="579"/>
      <c r="AU222" s="579"/>
      <c r="AV222" s="499" t="s">
        <v>84</v>
      </c>
      <c r="AW222" s="580" t="s">
        <v>309</v>
      </c>
      <c r="AX222" s="579"/>
      <c r="AY222" s="579"/>
      <c r="AZ222" s="579"/>
      <c r="BA222" s="579"/>
      <c r="BB222" s="579"/>
      <c r="BC222" s="500">
        <v>390000000</v>
      </c>
      <c r="BD222" s="501">
        <v>0</v>
      </c>
      <c r="BE222" s="501">
        <v>0</v>
      </c>
      <c r="BF222" s="501">
        <v>0</v>
      </c>
      <c r="BG222" s="501">
        <v>0</v>
      </c>
      <c r="BH222" s="501">
        <v>0</v>
      </c>
      <c r="BI222" s="501">
        <v>0</v>
      </c>
      <c r="BJ222" s="501">
        <v>0</v>
      </c>
      <c r="BK222" s="500">
        <v>8212614</v>
      </c>
      <c r="BL222" s="500">
        <v>-8212614</v>
      </c>
      <c r="BM222" s="500">
        <v>8212614</v>
      </c>
      <c r="BN222" s="501">
        <v>0</v>
      </c>
      <c r="BO222" s="501">
        <v>0</v>
      </c>
    </row>
    <row r="223" spans="1:67" s="497" customFormat="1">
      <c r="A223" s="497" t="str">
        <f t="shared" si="59"/>
        <v>C-2502-1000-6-0-1-4-10</v>
      </c>
      <c r="B223" s="498" t="str">
        <f t="shared" si="47"/>
        <v>C</v>
      </c>
      <c r="C223" s="498" t="str">
        <f t="shared" si="48"/>
        <v>2502</v>
      </c>
      <c r="D223" s="498" t="str">
        <f t="shared" si="49"/>
        <v>1000</v>
      </c>
      <c r="E223" s="498" t="str">
        <f t="shared" si="50"/>
        <v>6</v>
      </c>
      <c r="F223" s="498" t="str">
        <f t="shared" si="57"/>
        <v>0</v>
      </c>
      <c r="G223" s="498" t="str">
        <f t="shared" si="58"/>
        <v>1</v>
      </c>
      <c r="H223" s="498" t="str">
        <f t="shared" si="55"/>
        <v>4</v>
      </c>
      <c r="I223" s="498"/>
      <c r="J223" s="498"/>
      <c r="K223" s="498"/>
      <c r="M223" s="511"/>
      <c r="N223" s="578" t="s">
        <v>118</v>
      </c>
      <c r="O223" s="579"/>
      <c r="P223" s="578" t="s">
        <v>356</v>
      </c>
      <c r="Q223" s="579"/>
      <c r="R223" s="578" t="s">
        <v>358</v>
      </c>
      <c r="S223" s="579"/>
      <c r="T223" s="578" t="s">
        <v>326</v>
      </c>
      <c r="U223" s="579"/>
      <c r="V223" s="578" t="s">
        <v>314</v>
      </c>
      <c r="W223" s="579"/>
      <c r="X223" s="579"/>
      <c r="Y223" s="578" t="s">
        <v>313</v>
      </c>
      <c r="Z223" s="579"/>
      <c r="AA223" s="579"/>
      <c r="AB223" s="578" t="s">
        <v>317</v>
      </c>
      <c r="AC223" s="579"/>
      <c r="AD223" s="578"/>
      <c r="AE223" s="579"/>
      <c r="AF223" s="581" t="s">
        <v>103</v>
      </c>
      <c r="AG223" s="579"/>
      <c r="AH223" s="579"/>
      <c r="AI223" s="579"/>
      <c r="AJ223" s="579"/>
      <c r="AK223" s="579"/>
      <c r="AL223" s="579"/>
      <c r="AM223" s="579"/>
      <c r="AN223" s="578" t="s">
        <v>307</v>
      </c>
      <c r="AO223" s="579"/>
      <c r="AP223" s="579"/>
      <c r="AQ223" s="579"/>
      <c r="AR223" s="579"/>
      <c r="AS223" s="578" t="s">
        <v>308</v>
      </c>
      <c r="AT223" s="579"/>
      <c r="AU223" s="579"/>
      <c r="AV223" s="499" t="s">
        <v>84</v>
      </c>
      <c r="AW223" s="580" t="s">
        <v>309</v>
      </c>
      <c r="AX223" s="579"/>
      <c r="AY223" s="579"/>
      <c r="AZ223" s="579"/>
      <c r="BA223" s="579"/>
      <c r="BB223" s="579"/>
      <c r="BC223" s="500">
        <v>1171547642</v>
      </c>
      <c r="BD223" s="501">
        <v>0</v>
      </c>
      <c r="BE223" s="501">
        <v>0</v>
      </c>
      <c r="BF223" s="501">
        <v>0</v>
      </c>
      <c r="BG223" s="500">
        <v>154765221</v>
      </c>
      <c r="BH223" s="500">
        <v>-154765221</v>
      </c>
      <c r="BI223" s="500">
        <v>165027922</v>
      </c>
      <c r="BJ223" s="500">
        <v>-10262701</v>
      </c>
      <c r="BK223" s="500">
        <v>118083625</v>
      </c>
      <c r="BL223" s="500">
        <v>46944297</v>
      </c>
      <c r="BM223" s="500">
        <v>118083625</v>
      </c>
      <c r="BN223" s="501">
        <v>0</v>
      </c>
      <c r="BO223" s="500">
        <v>38587</v>
      </c>
    </row>
    <row r="224" spans="1:67" s="497" customFormat="1">
      <c r="A224" s="497" t="str">
        <f t="shared" si="59"/>
        <v>C-2502-1000-6-0-1-7-10</v>
      </c>
      <c r="B224" s="498" t="str">
        <f t="shared" si="47"/>
        <v>C</v>
      </c>
      <c r="C224" s="498" t="str">
        <f t="shared" si="48"/>
        <v>2502</v>
      </c>
      <c r="D224" s="498" t="str">
        <f t="shared" si="49"/>
        <v>1000</v>
      </c>
      <c r="E224" s="498" t="str">
        <f t="shared" si="50"/>
        <v>6</v>
      </c>
      <c r="F224" s="498" t="str">
        <f t="shared" si="57"/>
        <v>0</v>
      </c>
      <c r="G224" s="498" t="str">
        <f t="shared" si="58"/>
        <v>1</v>
      </c>
      <c r="H224" s="498" t="str">
        <f t="shared" si="55"/>
        <v>7</v>
      </c>
      <c r="I224" s="498"/>
      <c r="J224" s="498"/>
      <c r="K224" s="498"/>
      <c r="M224" s="511"/>
      <c r="N224" s="578" t="s">
        <v>118</v>
      </c>
      <c r="O224" s="579"/>
      <c r="P224" s="578" t="s">
        <v>356</v>
      </c>
      <c r="Q224" s="579"/>
      <c r="R224" s="578" t="s">
        <v>358</v>
      </c>
      <c r="S224" s="579"/>
      <c r="T224" s="578" t="s">
        <v>326</v>
      </c>
      <c r="U224" s="579"/>
      <c r="V224" s="578" t="s">
        <v>314</v>
      </c>
      <c r="W224" s="579"/>
      <c r="X224" s="579"/>
      <c r="Y224" s="578" t="s">
        <v>313</v>
      </c>
      <c r="Z224" s="579"/>
      <c r="AA224" s="579"/>
      <c r="AB224" s="578" t="s">
        <v>327</v>
      </c>
      <c r="AC224" s="579"/>
      <c r="AD224" s="578"/>
      <c r="AE224" s="579"/>
      <c r="AF224" s="581" t="s">
        <v>369</v>
      </c>
      <c r="AG224" s="579"/>
      <c r="AH224" s="579"/>
      <c r="AI224" s="579"/>
      <c r="AJ224" s="579"/>
      <c r="AK224" s="579"/>
      <c r="AL224" s="579"/>
      <c r="AM224" s="579"/>
      <c r="AN224" s="578" t="s">
        <v>307</v>
      </c>
      <c r="AO224" s="579"/>
      <c r="AP224" s="579"/>
      <c r="AQ224" s="579"/>
      <c r="AR224" s="579"/>
      <c r="AS224" s="578" t="s">
        <v>308</v>
      </c>
      <c r="AT224" s="579"/>
      <c r="AU224" s="579"/>
      <c r="AV224" s="499" t="s">
        <v>84</v>
      </c>
      <c r="AW224" s="580" t="s">
        <v>309</v>
      </c>
      <c r="AX224" s="579"/>
      <c r="AY224" s="579"/>
      <c r="AZ224" s="579"/>
      <c r="BA224" s="579"/>
      <c r="BB224" s="579"/>
      <c r="BC224" s="500">
        <v>100000000</v>
      </c>
      <c r="BD224" s="501">
        <v>0</v>
      </c>
      <c r="BE224" s="500">
        <v>100000000</v>
      </c>
      <c r="BF224" s="501">
        <v>0</v>
      </c>
      <c r="BG224" s="501">
        <v>0</v>
      </c>
      <c r="BH224" s="501">
        <v>0</v>
      </c>
      <c r="BI224" s="501">
        <v>0</v>
      </c>
      <c r="BJ224" s="501">
        <v>0</v>
      </c>
      <c r="BK224" s="501">
        <v>0</v>
      </c>
      <c r="BL224" s="501">
        <v>0</v>
      </c>
      <c r="BM224" s="501">
        <v>0</v>
      </c>
      <c r="BN224" s="501">
        <v>0</v>
      </c>
      <c r="BO224" s="501">
        <v>0</v>
      </c>
    </row>
    <row r="225" spans="1:67">
      <c r="B225" s="491" t="str">
        <f t="shared" si="47"/>
        <v>C</v>
      </c>
      <c r="C225" s="491" t="str">
        <f t="shared" si="48"/>
        <v>2502</v>
      </c>
      <c r="D225" s="491" t="str">
        <f t="shared" si="49"/>
        <v>1000</v>
      </c>
      <c r="E225" s="491" t="str">
        <f t="shared" si="50"/>
        <v>7</v>
      </c>
      <c r="F225" s="491">
        <f t="shared" si="57"/>
        <v>0</v>
      </c>
      <c r="G225" s="491">
        <f t="shared" si="58"/>
        <v>0</v>
      </c>
      <c r="H225" s="491">
        <f t="shared" si="55"/>
        <v>0</v>
      </c>
      <c r="N225" s="586" t="s">
        <v>118</v>
      </c>
      <c r="O225" s="583"/>
      <c r="P225" s="586" t="s">
        <v>356</v>
      </c>
      <c r="Q225" s="583"/>
      <c r="R225" s="586" t="s">
        <v>358</v>
      </c>
      <c r="S225" s="583"/>
      <c r="T225" s="586" t="s">
        <v>327</v>
      </c>
      <c r="U225" s="583"/>
      <c r="V225" s="586"/>
      <c r="W225" s="583"/>
      <c r="X225" s="583"/>
      <c r="Y225" s="586"/>
      <c r="Z225" s="583"/>
      <c r="AA225" s="583"/>
      <c r="AB225" s="586"/>
      <c r="AC225" s="583"/>
      <c r="AD225" s="586"/>
      <c r="AE225" s="583"/>
      <c r="AF225" s="587" t="s">
        <v>370</v>
      </c>
      <c r="AG225" s="583"/>
      <c r="AH225" s="583"/>
      <c r="AI225" s="583"/>
      <c r="AJ225" s="583"/>
      <c r="AK225" s="583"/>
      <c r="AL225" s="583"/>
      <c r="AM225" s="583"/>
      <c r="AN225" s="586" t="s">
        <v>307</v>
      </c>
      <c r="AO225" s="583"/>
      <c r="AP225" s="583"/>
      <c r="AQ225" s="583"/>
      <c r="AR225" s="583"/>
      <c r="AS225" s="586" t="s">
        <v>308</v>
      </c>
      <c r="AT225" s="583"/>
      <c r="AU225" s="583"/>
      <c r="AV225" s="484" t="s">
        <v>84</v>
      </c>
      <c r="AW225" s="588" t="s">
        <v>309</v>
      </c>
      <c r="AX225" s="583"/>
      <c r="AY225" s="583"/>
      <c r="AZ225" s="583"/>
      <c r="BA225" s="583"/>
      <c r="BB225" s="583"/>
      <c r="BC225" s="485">
        <v>5000000000</v>
      </c>
      <c r="BD225" s="486">
        <v>0</v>
      </c>
      <c r="BE225" s="485">
        <v>132780000</v>
      </c>
      <c r="BF225" s="486">
        <v>0</v>
      </c>
      <c r="BG225" s="485">
        <v>168289759</v>
      </c>
      <c r="BH225" s="485">
        <v>-168289759</v>
      </c>
      <c r="BI225" s="485">
        <v>293418791</v>
      </c>
      <c r="BJ225" s="485">
        <v>-125129032</v>
      </c>
      <c r="BK225" s="485">
        <v>288106434</v>
      </c>
      <c r="BL225" s="485">
        <v>5312357</v>
      </c>
      <c r="BM225" s="485">
        <v>288106434</v>
      </c>
      <c r="BN225" s="486">
        <v>0</v>
      </c>
      <c r="BO225" s="486">
        <v>0</v>
      </c>
    </row>
    <row r="226" spans="1:67" ht="14.45" customHeight="1">
      <c r="B226" s="491" t="str">
        <f t="shared" si="47"/>
        <v>C</v>
      </c>
      <c r="C226" s="491" t="str">
        <f t="shared" si="48"/>
        <v>2502</v>
      </c>
      <c r="D226" s="491" t="str">
        <f t="shared" si="49"/>
        <v>1000</v>
      </c>
      <c r="E226" s="491" t="str">
        <f t="shared" si="50"/>
        <v>7</v>
      </c>
      <c r="F226" s="491" t="str">
        <f t="shared" si="57"/>
        <v>0</v>
      </c>
      <c r="G226" s="491">
        <f t="shared" si="58"/>
        <v>0</v>
      </c>
      <c r="H226" s="491">
        <f t="shared" si="55"/>
        <v>0</v>
      </c>
      <c r="N226" s="582" t="s">
        <v>118</v>
      </c>
      <c r="O226" s="583"/>
      <c r="P226" s="582" t="s">
        <v>356</v>
      </c>
      <c r="Q226" s="583"/>
      <c r="R226" s="582" t="s">
        <v>358</v>
      </c>
      <c r="S226" s="583"/>
      <c r="T226" s="582" t="s">
        <v>327</v>
      </c>
      <c r="U226" s="583"/>
      <c r="V226" s="582" t="s">
        <v>314</v>
      </c>
      <c r="W226" s="583"/>
      <c r="X226" s="583"/>
      <c r="Y226" s="582"/>
      <c r="Z226" s="583"/>
      <c r="AA226" s="583"/>
      <c r="AB226" s="582"/>
      <c r="AC226" s="583"/>
      <c r="AD226" s="582"/>
      <c r="AE226" s="583"/>
      <c r="AF226" s="584" t="s">
        <v>370</v>
      </c>
      <c r="AG226" s="583"/>
      <c r="AH226" s="583"/>
      <c r="AI226" s="583"/>
      <c r="AJ226" s="583"/>
      <c r="AK226" s="583"/>
      <c r="AL226" s="583"/>
      <c r="AM226" s="583"/>
      <c r="AN226" s="582" t="s">
        <v>307</v>
      </c>
      <c r="AO226" s="583"/>
      <c r="AP226" s="583"/>
      <c r="AQ226" s="583"/>
      <c r="AR226" s="583"/>
      <c r="AS226" s="582" t="s">
        <v>308</v>
      </c>
      <c r="AT226" s="583"/>
      <c r="AU226" s="583"/>
      <c r="AV226" s="481" t="s">
        <v>84</v>
      </c>
      <c r="AW226" s="585" t="s">
        <v>309</v>
      </c>
      <c r="AX226" s="583"/>
      <c r="AY226" s="583"/>
      <c r="AZ226" s="583"/>
      <c r="BA226" s="583"/>
      <c r="BB226" s="583"/>
      <c r="BC226" s="482">
        <v>3500000000</v>
      </c>
      <c r="BD226" s="483">
        <v>0</v>
      </c>
      <c r="BE226" s="482">
        <v>132780000</v>
      </c>
      <c r="BF226" s="483">
        <v>0</v>
      </c>
      <c r="BG226" s="482">
        <v>168289759</v>
      </c>
      <c r="BH226" s="482">
        <v>-168289759</v>
      </c>
      <c r="BI226" s="482">
        <v>293418791</v>
      </c>
      <c r="BJ226" s="482">
        <v>-125129032</v>
      </c>
      <c r="BK226" s="482">
        <v>288106434</v>
      </c>
      <c r="BL226" s="482">
        <v>5312357</v>
      </c>
      <c r="BM226" s="482">
        <v>288106434</v>
      </c>
      <c r="BN226" s="483">
        <v>0</v>
      </c>
      <c r="BO226" s="483">
        <v>0</v>
      </c>
    </row>
    <row r="227" spans="1:67" ht="14.45" customHeight="1">
      <c r="B227" s="491" t="str">
        <f t="shared" si="47"/>
        <v>C</v>
      </c>
      <c r="C227" s="491" t="str">
        <f t="shared" si="48"/>
        <v>2502</v>
      </c>
      <c r="D227" s="491" t="str">
        <f t="shared" si="49"/>
        <v>1000</v>
      </c>
      <c r="E227" s="491" t="str">
        <f t="shared" si="50"/>
        <v>7</v>
      </c>
      <c r="F227" s="491" t="str">
        <f t="shared" si="57"/>
        <v>0</v>
      </c>
      <c r="G227" s="491" t="str">
        <f t="shared" si="58"/>
        <v>2</v>
      </c>
      <c r="H227" s="491">
        <f t="shared" si="55"/>
        <v>0</v>
      </c>
      <c r="N227" s="582" t="s">
        <v>118</v>
      </c>
      <c r="O227" s="583"/>
      <c r="P227" s="582" t="s">
        <v>356</v>
      </c>
      <c r="Q227" s="583"/>
      <c r="R227" s="582" t="s">
        <v>358</v>
      </c>
      <c r="S227" s="583"/>
      <c r="T227" s="582" t="s">
        <v>327</v>
      </c>
      <c r="U227" s="583"/>
      <c r="V227" s="582" t="s">
        <v>314</v>
      </c>
      <c r="W227" s="583"/>
      <c r="X227" s="583"/>
      <c r="Y227" s="582" t="s">
        <v>316</v>
      </c>
      <c r="Z227" s="583"/>
      <c r="AA227" s="583"/>
      <c r="AB227" s="582"/>
      <c r="AC227" s="583"/>
      <c r="AD227" s="582"/>
      <c r="AE227" s="583"/>
      <c r="AF227" s="584" t="s">
        <v>360</v>
      </c>
      <c r="AG227" s="583"/>
      <c r="AH227" s="583"/>
      <c r="AI227" s="583"/>
      <c r="AJ227" s="583"/>
      <c r="AK227" s="583"/>
      <c r="AL227" s="583"/>
      <c r="AM227" s="583"/>
      <c r="AN227" s="582" t="s">
        <v>307</v>
      </c>
      <c r="AO227" s="583"/>
      <c r="AP227" s="583"/>
      <c r="AQ227" s="583"/>
      <c r="AR227" s="583"/>
      <c r="AS227" s="582" t="s">
        <v>308</v>
      </c>
      <c r="AT227" s="583"/>
      <c r="AU227" s="583"/>
      <c r="AV227" s="481" t="s">
        <v>84</v>
      </c>
      <c r="AW227" s="585" t="s">
        <v>309</v>
      </c>
      <c r="AX227" s="583"/>
      <c r="AY227" s="583"/>
      <c r="AZ227" s="583"/>
      <c r="BA227" s="583"/>
      <c r="BB227" s="583"/>
      <c r="BC227" s="482">
        <v>3500000000</v>
      </c>
      <c r="BD227" s="483">
        <v>0</v>
      </c>
      <c r="BE227" s="482">
        <v>132780000</v>
      </c>
      <c r="BF227" s="483">
        <v>0</v>
      </c>
      <c r="BG227" s="482">
        <v>168289759</v>
      </c>
      <c r="BH227" s="482">
        <v>-168289759</v>
      </c>
      <c r="BI227" s="482">
        <v>293418791</v>
      </c>
      <c r="BJ227" s="482">
        <v>-125129032</v>
      </c>
      <c r="BK227" s="482">
        <v>288106434</v>
      </c>
      <c r="BL227" s="482">
        <v>5312357</v>
      </c>
      <c r="BM227" s="482">
        <v>288106434</v>
      </c>
      <c r="BN227" s="483">
        <v>0</v>
      </c>
      <c r="BO227" s="483">
        <v>0</v>
      </c>
    </row>
    <row r="228" spans="1:67" s="497" customFormat="1">
      <c r="A228" s="497" t="str">
        <f t="shared" ref="A228:A233" si="60">+B228&amp;"-"&amp;C228&amp;"-"&amp;D228&amp;"-"&amp;E228&amp;"-"&amp;F228&amp;"-"&amp;G228&amp;"-"&amp;H228&amp;"-"&amp;AV228</f>
        <v>C-2502-1000-7-0-2-1-10</v>
      </c>
      <c r="B228" s="498" t="str">
        <f t="shared" si="47"/>
        <v>C</v>
      </c>
      <c r="C228" s="498" t="str">
        <f t="shared" si="48"/>
        <v>2502</v>
      </c>
      <c r="D228" s="498" t="str">
        <f t="shared" si="49"/>
        <v>1000</v>
      </c>
      <c r="E228" s="498" t="str">
        <f t="shared" si="50"/>
        <v>7</v>
      </c>
      <c r="F228" s="498" t="str">
        <f t="shared" si="57"/>
        <v>0</v>
      </c>
      <c r="G228" s="498" t="str">
        <f t="shared" si="58"/>
        <v>2</v>
      </c>
      <c r="H228" s="498" t="str">
        <f t="shared" si="55"/>
        <v>1</v>
      </c>
      <c r="I228" s="498"/>
      <c r="J228" s="498"/>
      <c r="K228" s="498"/>
      <c r="M228" s="511"/>
      <c r="N228" s="578" t="s">
        <v>118</v>
      </c>
      <c r="O228" s="579"/>
      <c r="P228" s="578" t="s">
        <v>356</v>
      </c>
      <c r="Q228" s="579"/>
      <c r="R228" s="578" t="s">
        <v>358</v>
      </c>
      <c r="S228" s="579"/>
      <c r="T228" s="578" t="s">
        <v>327</v>
      </c>
      <c r="U228" s="579"/>
      <c r="V228" s="578" t="s">
        <v>314</v>
      </c>
      <c r="W228" s="579"/>
      <c r="X228" s="579"/>
      <c r="Y228" s="578" t="s">
        <v>316</v>
      </c>
      <c r="Z228" s="579"/>
      <c r="AA228" s="579"/>
      <c r="AB228" s="578" t="s">
        <v>313</v>
      </c>
      <c r="AC228" s="579"/>
      <c r="AD228" s="578"/>
      <c r="AE228" s="579"/>
      <c r="AF228" s="581" t="s">
        <v>366</v>
      </c>
      <c r="AG228" s="579"/>
      <c r="AH228" s="579"/>
      <c r="AI228" s="579"/>
      <c r="AJ228" s="579"/>
      <c r="AK228" s="579"/>
      <c r="AL228" s="579"/>
      <c r="AM228" s="579"/>
      <c r="AN228" s="578" t="s">
        <v>307</v>
      </c>
      <c r="AO228" s="579"/>
      <c r="AP228" s="579"/>
      <c r="AQ228" s="579"/>
      <c r="AR228" s="579"/>
      <c r="AS228" s="578" t="s">
        <v>308</v>
      </c>
      <c r="AT228" s="579"/>
      <c r="AU228" s="579"/>
      <c r="AV228" s="499" t="s">
        <v>84</v>
      </c>
      <c r="AW228" s="580" t="s">
        <v>309</v>
      </c>
      <c r="AX228" s="579"/>
      <c r="AY228" s="579"/>
      <c r="AZ228" s="579"/>
      <c r="BA228" s="579"/>
      <c r="BB228" s="579"/>
      <c r="BC228" s="500">
        <v>2400000000</v>
      </c>
      <c r="BD228" s="501">
        <v>0</v>
      </c>
      <c r="BE228" s="500">
        <v>57780000</v>
      </c>
      <c r="BF228" s="501">
        <v>0</v>
      </c>
      <c r="BG228" s="500">
        <v>97100000</v>
      </c>
      <c r="BH228" s="500">
        <v>-97100000</v>
      </c>
      <c r="BI228" s="500">
        <v>163616662</v>
      </c>
      <c r="BJ228" s="500">
        <v>-66516662</v>
      </c>
      <c r="BK228" s="500">
        <v>165345662</v>
      </c>
      <c r="BL228" s="500">
        <v>-1729000</v>
      </c>
      <c r="BM228" s="500">
        <v>165345662</v>
      </c>
      <c r="BN228" s="501">
        <v>0</v>
      </c>
      <c r="BO228" s="501">
        <v>0</v>
      </c>
    </row>
    <row r="229" spans="1:67" s="497" customFormat="1">
      <c r="A229" s="497" t="str">
        <f t="shared" si="60"/>
        <v>C-2502-1000-7-0-2-2-10</v>
      </c>
      <c r="B229" s="498" t="str">
        <f t="shared" si="47"/>
        <v>C</v>
      </c>
      <c r="C229" s="498" t="str">
        <f t="shared" si="48"/>
        <v>2502</v>
      </c>
      <c r="D229" s="498" t="str">
        <f t="shared" si="49"/>
        <v>1000</v>
      </c>
      <c r="E229" s="498" t="str">
        <f t="shared" si="50"/>
        <v>7</v>
      </c>
      <c r="F229" s="498" t="str">
        <f t="shared" si="57"/>
        <v>0</v>
      </c>
      <c r="G229" s="498" t="str">
        <f t="shared" si="58"/>
        <v>2</v>
      </c>
      <c r="H229" s="498" t="str">
        <f t="shared" si="55"/>
        <v>2</v>
      </c>
      <c r="I229" s="498"/>
      <c r="J229" s="498"/>
      <c r="K229" s="498"/>
      <c r="M229" s="511"/>
      <c r="N229" s="578" t="s">
        <v>118</v>
      </c>
      <c r="O229" s="579"/>
      <c r="P229" s="578" t="s">
        <v>356</v>
      </c>
      <c r="Q229" s="579"/>
      <c r="R229" s="578" t="s">
        <v>358</v>
      </c>
      <c r="S229" s="579"/>
      <c r="T229" s="578" t="s">
        <v>327</v>
      </c>
      <c r="U229" s="579"/>
      <c r="V229" s="578" t="s">
        <v>314</v>
      </c>
      <c r="W229" s="579"/>
      <c r="X229" s="579"/>
      <c r="Y229" s="578" t="s">
        <v>316</v>
      </c>
      <c r="Z229" s="579"/>
      <c r="AA229" s="579"/>
      <c r="AB229" s="578" t="s">
        <v>316</v>
      </c>
      <c r="AC229" s="579"/>
      <c r="AD229" s="578"/>
      <c r="AE229" s="579"/>
      <c r="AF229" s="581" t="s">
        <v>361</v>
      </c>
      <c r="AG229" s="579"/>
      <c r="AH229" s="579"/>
      <c r="AI229" s="579"/>
      <c r="AJ229" s="579"/>
      <c r="AK229" s="579"/>
      <c r="AL229" s="579"/>
      <c r="AM229" s="579"/>
      <c r="AN229" s="578" t="s">
        <v>307</v>
      </c>
      <c r="AO229" s="579"/>
      <c r="AP229" s="579"/>
      <c r="AQ229" s="579"/>
      <c r="AR229" s="579"/>
      <c r="AS229" s="578" t="s">
        <v>308</v>
      </c>
      <c r="AT229" s="579"/>
      <c r="AU229" s="579"/>
      <c r="AV229" s="499" t="s">
        <v>84</v>
      </c>
      <c r="AW229" s="580" t="s">
        <v>309</v>
      </c>
      <c r="AX229" s="579"/>
      <c r="AY229" s="579"/>
      <c r="AZ229" s="579"/>
      <c r="BA229" s="579"/>
      <c r="BB229" s="579"/>
      <c r="BC229" s="500">
        <v>375000000</v>
      </c>
      <c r="BD229" s="501">
        <v>0</v>
      </c>
      <c r="BE229" s="501">
        <v>0</v>
      </c>
      <c r="BF229" s="501">
        <v>0</v>
      </c>
      <c r="BG229" s="501">
        <v>0</v>
      </c>
      <c r="BH229" s="501">
        <v>0</v>
      </c>
      <c r="BI229" s="500">
        <v>75000000</v>
      </c>
      <c r="BJ229" s="500">
        <v>-75000000</v>
      </c>
      <c r="BK229" s="500">
        <v>75000000</v>
      </c>
      <c r="BL229" s="501">
        <v>0</v>
      </c>
      <c r="BM229" s="500">
        <v>75000000</v>
      </c>
      <c r="BN229" s="501">
        <v>0</v>
      </c>
      <c r="BO229" s="501">
        <v>0</v>
      </c>
    </row>
    <row r="230" spans="1:67" s="497" customFormat="1">
      <c r="A230" s="497" t="str">
        <f t="shared" si="60"/>
        <v>C-2502-1000-7-0-2-3-10</v>
      </c>
      <c r="B230" s="498" t="str">
        <f t="shared" si="47"/>
        <v>C</v>
      </c>
      <c r="C230" s="498" t="str">
        <f t="shared" si="48"/>
        <v>2502</v>
      </c>
      <c r="D230" s="498" t="str">
        <f t="shared" si="49"/>
        <v>1000</v>
      </c>
      <c r="E230" s="498" t="str">
        <f t="shared" si="50"/>
        <v>7</v>
      </c>
      <c r="F230" s="498" t="str">
        <f t="shared" si="57"/>
        <v>0</v>
      </c>
      <c r="G230" s="498" t="str">
        <f t="shared" si="58"/>
        <v>2</v>
      </c>
      <c r="H230" s="498" t="str">
        <f t="shared" si="55"/>
        <v>3</v>
      </c>
      <c r="I230" s="498"/>
      <c r="J230" s="498"/>
      <c r="K230" s="498"/>
      <c r="M230" s="511"/>
      <c r="N230" s="578" t="s">
        <v>118</v>
      </c>
      <c r="O230" s="579"/>
      <c r="P230" s="578" t="s">
        <v>356</v>
      </c>
      <c r="Q230" s="579"/>
      <c r="R230" s="578" t="s">
        <v>358</v>
      </c>
      <c r="S230" s="579"/>
      <c r="T230" s="578" t="s">
        <v>327</v>
      </c>
      <c r="U230" s="579"/>
      <c r="V230" s="578" t="s">
        <v>314</v>
      </c>
      <c r="W230" s="579"/>
      <c r="X230" s="579"/>
      <c r="Y230" s="578" t="s">
        <v>316</v>
      </c>
      <c r="Z230" s="579"/>
      <c r="AA230" s="579"/>
      <c r="AB230" s="578" t="s">
        <v>323</v>
      </c>
      <c r="AC230" s="579"/>
      <c r="AD230" s="578"/>
      <c r="AE230" s="579"/>
      <c r="AF230" s="581" t="s">
        <v>362</v>
      </c>
      <c r="AG230" s="579"/>
      <c r="AH230" s="579"/>
      <c r="AI230" s="579"/>
      <c r="AJ230" s="579"/>
      <c r="AK230" s="579"/>
      <c r="AL230" s="579"/>
      <c r="AM230" s="579"/>
      <c r="AN230" s="578" t="s">
        <v>307</v>
      </c>
      <c r="AO230" s="579"/>
      <c r="AP230" s="579"/>
      <c r="AQ230" s="579"/>
      <c r="AR230" s="579"/>
      <c r="AS230" s="578" t="s">
        <v>308</v>
      </c>
      <c r="AT230" s="579"/>
      <c r="AU230" s="579"/>
      <c r="AV230" s="499" t="s">
        <v>84</v>
      </c>
      <c r="AW230" s="580" t="s">
        <v>309</v>
      </c>
      <c r="AX230" s="579"/>
      <c r="AY230" s="579"/>
      <c r="AZ230" s="579"/>
      <c r="BA230" s="579"/>
      <c r="BB230" s="579"/>
      <c r="BC230" s="500">
        <v>150000000</v>
      </c>
      <c r="BD230" s="501">
        <v>0</v>
      </c>
      <c r="BE230" s="501">
        <v>0</v>
      </c>
      <c r="BF230" s="501">
        <v>0</v>
      </c>
      <c r="BG230" s="501">
        <v>0</v>
      </c>
      <c r="BH230" s="501">
        <v>0</v>
      </c>
      <c r="BI230" s="501">
        <v>0</v>
      </c>
      <c r="BJ230" s="501">
        <v>0</v>
      </c>
      <c r="BK230" s="500">
        <v>4981746</v>
      </c>
      <c r="BL230" s="500">
        <v>-4981746</v>
      </c>
      <c r="BM230" s="500">
        <v>4981746</v>
      </c>
      <c r="BN230" s="501">
        <v>0</v>
      </c>
      <c r="BO230" s="501">
        <v>0</v>
      </c>
    </row>
    <row r="231" spans="1:67" s="497" customFormat="1" ht="14.45" customHeight="1">
      <c r="A231" s="497" t="str">
        <f t="shared" si="60"/>
        <v>C-2502-1000-7-0-2-4-10</v>
      </c>
      <c r="B231" s="498" t="str">
        <f t="shared" si="47"/>
        <v>C</v>
      </c>
      <c r="C231" s="498" t="str">
        <f t="shared" si="48"/>
        <v>2502</v>
      </c>
      <c r="D231" s="498" t="str">
        <f t="shared" si="49"/>
        <v>1000</v>
      </c>
      <c r="E231" s="498" t="str">
        <f t="shared" si="50"/>
        <v>7</v>
      </c>
      <c r="F231" s="498" t="str">
        <f t="shared" si="57"/>
        <v>0</v>
      </c>
      <c r="G231" s="498" t="str">
        <f t="shared" si="58"/>
        <v>2</v>
      </c>
      <c r="H231" s="498" t="str">
        <f t="shared" si="55"/>
        <v>4</v>
      </c>
      <c r="I231" s="498"/>
      <c r="J231" s="498"/>
      <c r="K231" s="498"/>
      <c r="M231" s="511"/>
      <c r="N231" s="578" t="s">
        <v>118</v>
      </c>
      <c r="O231" s="579"/>
      <c r="P231" s="578" t="s">
        <v>356</v>
      </c>
      <c r="Q231" s="579"/>
      <c r="R231" s="578" t="s">
        <v>358</v>
      </c>
      <c r="S231" s="579"/>
      <c r="T231" s="578" t="s">
        <v>327</v>
      </c>
      <c r="U231" s="579"/>
      <c r="V231" s="578" t="s">
        <v>314</v>
      </c>
      <c r="W231" s="579"/>
      <c r="X231" s="579"/>
      <c r="Y231" s="578" t="s">
        <v>316</v>
      </c>
      <c r="Z231" s="579"/>
      <c r="AA231" s="579"/>
      <c r="AB231" s="578" t="s">
        <v>317</v>
      </c>
      <c r="AC231" s="579"/>
      <c r="AD231" s="578"/>
      <c r="AE231" s="579"/>
      <c r="AF231" s="581" t="s">
        <v>103</v>
      </c>
      <c r="AG231" s="579"/>
      <c r="AH231" s="579"/>
      <c r="AI231" s="579"/>
      <c r="AJ231" s="579"/>
      <c r="AK231" s="579"/>
      <c r="AL231" s="579"/>
      <c r="AM231" s="579"/>
      <c r="AN231" s="578" t="s">
        <v>307</v>
      </c>
      <c r="AO231" s="579"/>
      <c r="AP231" s="579"/>
      <c r="AQ231" s="579"/>
      <c r="AR231" s="579"/>
      <c r="AS231" s="578" t="s">
        <v>308</v>
      </c>
      <c r="AT231" s="579"/>
      <c r="AU231" s="579"/>
      <c r="AV231" s="499" t="s">
        <v>84</v>
      </c>
      <c r="AW231" s="580" t="s">
        <v>309</v>
      </c>
      <c r="AX231" s="579"/>
      <c r="AY231" s="579"/>
      <c r="AZ231" s="579"/>
      <c r="BA231" s="579"/>
      <c r="BB231" s="579"/>
      <c r="BC231" s="500">
        <v>500000000</v>
      </c>
      <c r="BD231" s="501">
        <v>0</v>
      </c>
      <c r="BE231" s="501">
        <v>0</v>
      </c>
      <c r="BF231" s="501">
        <v>0</v>
      </c>
      <c r="BG231" s="500">
        <v>71189759</v>
      </c>
      <c r="BH231" s="500">
        <v>-71189759</v>
      </c>
      <c r="BI231" s="500">
        <v>54802129</v>
      </c>
      <c r="BJ231" s="500">
        <v>16387630</v>
      </c>
      <c r="BK231" s="500">
        <v>42779026</v>
      </c>
      <c r="BL231" s="500">
        <v>12023103</v>
      </c>
      <c r="BM231" s="500">
        <v>42779026</v>
      </c>
      <c r="BN231" s="501">
        <v>0</v>
      </c>
      <c r="BO231" s="501">
        <v>0</v>
      </c>
    </row>
    <row r="232" spans="1:67" s="497" customFormat="1">
      <c r="A232" s="497" t="str">
        <f t="shared" si="60"/>
        <v>C-2502-1000-7-0-2-6-10</v>
      </c>
      <c r="B232" s="498" t="str">
        <f t="shared" si="47"/>
        <v>C</v>
      </c>
      <c r="C232" s="498" t="str">
        <f t="shared" si="48"/>
        <v>2502</v>
      </c>
      <c r="D232" s="498" t="str">
        <f t="shared" si="49"/>
        <v>1000</v>
      </c>
      <c r="E232" s="498" t="str">
        <f t="shared" si="50"/>
        <v>7</v>
      </c>
      <c r="F232" s="498" t="str">
        <f t="shared" si="57"/>
        <v>0</v>
      </c>
      <c r="G232" s="498" t="str">
        <f t="shared" si="58"/>
        <v>2</v>
      </c>
      <c r="H232" s="498" t="str">
        <f t="shared" si="55"/>
        <v>6</v>
      </c>
      <c r="I232" s="498"/>
      <c r="J232" s="498"/>
      <c r="K232" s="498"/>
      <c r="M232" s="511"/>
      <c r="N232" s="578" t="s">
        <v>118</v>
      </c>
      <c r="O232" s="579"/>
      <c r="P232" s="578" t="s">
        <v>356</v>
      </c>
      <c r="Q232" s="579"/>
      <c r="R232" s="578" t="s">
        <v>358</v>
      </c>
      <c r="S232" s="579"/>
      <c r="T232" s="578" t="s">
        <v>327</v>
      </c>
      <c r="U232" s="579"/>
      <c r="V232" s="578" t="s">
        <v>314</v>
      </c>
      <c r="W232" s="579"/>
      <c r="X232" s="579"/>
      <c r="Y232" s="578" t="s">
        <v>316</v>
      </c>
      <c r="Z232" s="579"/>
      <c r="AA232" s="579"/>
      <c r="AB232" s="578" t="s">
        <v>326</v>
      </c>
      <c r="AC232" s="579"/>
      <c r="AD232" s="578"/>
      <c r="AE232" s="579"/>
      <c r="AF232" s="581" t="s">
        <v>363</v>
      </c>
      <c r="AG232" s="579"/>
      <c r="AH232" s="579"/>
      <c r="AI232" s="579"/>
      <c r="AJ232" s="579"/>
      <c r="AK232" s="579"/>
      <c r="AL232" s="579"/>
      <c r="AM232" s="579"/>
      <c r="AN232" s="578" t="s">
        <v>307</v>
      </c>
      <c r="AO232" s="579"/>
      <c r="AP232" s="579"/>
      <c r="AQ232" s="579"/>
      <c r="AR232" s="579"/>
      <c r="AS232" s="578" t="s">
        <v>308</v>
      </c>
      <c r="AT232" s="579"/>
      <c r="AU232" s="579"/>
      <c r="AV232" s="499" t="s">
        <v>84</v>
      </c>
      <c r="AW232" s="580" t="s">
        <v>309</v>
      </c>
      <c r="AX232" s="579"/>
      <c r="AY232" s="579"/>
      <c r="AZ232" s="579"/>
      <c r="BA232" s="579"/>
      <c r="BB232" s="579"/>
      <c r="BC232" s="500">
        <v>75000000</v>
      </c>
      <c r="BD232" s="501">
        <v>0</v>
      </c>
      <c r="BE232" s="500">
        <v>75000000</v>
      </c>
      <c r="BF232" s="501">
        <v>0</v>
      </c>
      <c r="BG232" s="501">
        <v>0</v>
      </c>
      <c r="BH232" s="501">
        <v>0</v>
      </c>
      <c r="BI232" s="501">
        <v>0</v>
      </c>
      <c r="BJ232" s="501">
        <v>0</v>
      </c>
      <c r="BK232" s="501">
        <v>0</v>
      </c>
      <c r="BL232" s="501">
        <v>0</v>
      </c>
      <c r="BM232" s="501">
        <v>0</v>
      </c>
      <c r="BN232" s="501">
        <v>0</v>
      </c>
      <c r="BO232" s="501">
        <v>0</v>
      </c>
    </row>
    <row r="233" spans="1:67" s="497" customFormat="1">
      <c r="A233" s="497" t="str">
        <f t="shared" si="60"/>
        <v>C-2502-1000-7-0-2-11-10</v>
      </c>
      <c r="B233" s="498" t="str">
        <f t="shared" si="47"/>
        <v>C</v>
      </c>
      <c r="C233" s="498" t="str">
        <f t="shared" si="48"/>
        <v>2502</v>
      </c>
      <c r="D233" s="498" t="str">
        <f t="shared" si="49"/>
        <v>1000</v>
      </c>
      <c r="E233" s="498" t="str">
        <f t="shared" si="50"/>
        <v>7</v>
      </c>
      <c r="F233" s="498" t="str">
        <f t="shared" si="57"/>
        <v>0</v>
      </c>
      <c r="G233" s="498" t="str">
        <f t="shared" si="58"/>
        <v>2</v>
      </c>
      <c r="H233" s="498" t="str">
        <f>+AB233</f>
        <v>11</v>
      </c>
      <c r="I233" s="498"/>
      <c r="J233" s="498"/>
      <c r="K233" s="498"/>
      <c r="M233" s="511"/>
      <c r="N233" s="578" t="s">
        <v>118</v>
      </c>
      <c r="O233" s="579"/>
      <c r="P233" s="578" t="s">
        <v>356</v>
      </c>
      <c r="Q233" s="579"/>
      <c r="R233" s="578" t="s">
        <v>358</v>
      </c>
      <c r="S233" s="579"/>
      <c r="T233" s="578" t="s">
        <v>327</v>
      </c>
      <c r="U233" s="579"/>
      <c r="V233" s="578" t="s">
        <v>314</v>
      </c>
      <c r="W233" s="579"/>
      <c r="X233" s="579"/>
      <c r="Y233" s="578" t="s">
        <v>316</v>
      </c>
      <c r="Z233" s="579"/>
      <c r="AA233" s="579"/>
      <c r="AB233" s="578" t="s">
        <v>99</v>
      </c>
      <c r="AC233" s="579"/>
      <c r="AD233" s="578"/>
      <c r="AE233" s="579"/>
      <c r="AF233" s="581" t="s">
        <v>364</v>
      </c>
      <c r="AG233" s="579"/>
      <c r="AH233" s="579"/>
      <c r="AI233" s="579"/>
      <c r="AJ233" s="579"/>
      <c r="AK233" s="579"/>
      <c r="AL233" s="579"/>
      <c r="AM233" s="579"/>
      <c r="AN233" s="578" t="s">
        <v>307</v>
      </c>
      <c r="AO233" s="579"/>
      <c r="AP233" s="579"/>
      <c r="AQ233" s="579"/>
      <c r="AR233" s="579"/>
      <c r="AS233" s="578" t="s">
        <v>308</v>
      </c>
      <c r="AT233" s="579"/>
      <c r="AU233" s="579"/>
      <c r="AV233" s="499" t="s">
        <v>84</v>
      </c>
      <c r="AW233" s="580" t="s">
        <v>309</v>
      </c>
      <c r="AX233" s="579"/>
      <c r="AY233" s="579"/>
      <c r="AZ233" s="579"/>
      <c r="BA233" s="579"/>
      <c r="BB233" s="579"/>
      <c r="BC233" s="501">
        <v>0</v>
      </c>
      <c r="BD233" s="501">
        <v>0</v>
      </c>
      <c r="BE233" s="501">
        <v>0</v>
      </c>
      <c r="BF233" s="501">
        <v>0</v>
      </c>
      <c r="BG233" s="501">
        <v>0</v>
      </c>
      <c r="BH233" s="501">
        <v>0</v>
      </c>
      <c r="BI233" s="501">
        <v>0</v>
      </c>
      <c r="BJ233" s="501">
        <v>0</v>
      </c>
      <c r="BK233" s="501">
        <v>0</v>
      </c>
      <c r="BL233" s="501">
        <v>0</v>
      </c>
      <c r="BM233" s="501">
        <v>0</v>
      </c>
      <c r="BN233" s="501">
        <v>0</v>
      </c>
      <c r="BO233" s="501">
        <v>0</v>
      </c>
    </row>
    <row r="234" spans="1:67">
      <c r="B234" s="491" t="str">
        <f t="shared" si="47"/>
        <v>C</v>
      </c>
      <c r="C234" s="491" t="str">
        <f t="shared" si="48"/>
        <v>2599</v>
      </c>
      <c r="N234" s="582" t="s">
        <v>118</v>
      </c>
      <c r="O234" s="583"/>
      <c r="P234" s="582" t="s">
        <v>371</v>
      </c>
      <c r="Q234" s="583"/>
      <c r="R234" s="582"/>
      <c r="S234" s="583"/>
      <c r="T234" s="582"/>
      <c r="U234" s="583"/>
      <c r="V234" s="582"/>
      <c r="W234" s="583"/>
      <c r="X234" s="583"/>
      <c r="Y234" s="582"/>
      <c r="Z234" s="583"/>
      <c r="AA234" s="583"/>
      <c r="AB234" s="582"/>
      <c r="AC234" s="583"/>
      <c r="AD234" s="582"/>
      <c r="AE234" s="583"/>
      <c r="AF234" s="584" t="s">
        <v>372</v>
      </c>
      <c r="AG234" s="583"/>
      <c r="AH234" s="583"/>
      <c r="AI234" s="583"/>
      <c r="AJ234" s="583"/>
      <c r="AK234" s="583"/>
      <c r="AL234" s="583"/>
      <c r="AM234" s="583"/>
      <c r="AN234" s="582" t="s">
        <v>307</v>
      </c>
      <c r="AO234" s="583"/>
      <c r="AP234" s="583"/>
      <c r="AQ234" s="583"/>
      <c r="AR234" s="583"/>
      <c r="AS234" s="582" t="s">
        <v>308</v>
      </c>
      <c r="AT234" s="583"/>
      <c r="AU234" s="583"/>
      <c r="AV234" s="481" t="s">
        <v>84</v>
      </c>
      <c r="AW234" s="585" t="s">
        <v>309</v>
      </c>
      <c r="AX234" s="583"/>
      <c r="AY234" s="583"/>
      <c r="AZ234" s="583"/>
      <c r="BA234" s="583"/>
      <c r="BB234" s="583"/>
      <c r="BC234" s="482">
        <v>10875414179</v>
      </c>
      <c r="BD234" s="483">
        <v>0</v>
      </c>
      <c r="BE234" s="483">
        <v>0</v>
      </c>
      <c r="BF234" s="483">
        <v>0</v>
      </c>
      <c r="BG234" s="483">
        <v>0</v>
      </c>
      <c r="BH234" s="483">
        <v>0</v>
      </c>
      <c r="BI234" s="483">
        <v>0</v>
      </c>
      <c r="BJ234" s="483">
        <v>0</v>
      </c>
      <c r="BK234" s="483">
        <v>0</v>
      </c>
      <c r="BL234" s="483">
        <v>0</v>
      </c>
      <c r="BM234" s="483">
        <v>0</v>
      </c>
      <c r="BN234" s="483">
        <v>0</v>
      </c>
      <c r="BO234" s="483">
        <v>0</v>
      </c>
    </row>
    <row r="235" spans="1:67">
      <c r="B235" s="491" t="str">
        <f t="shared" ref="B235:B240" si="61">+N235</f>
        <v>C</v>
      </c>
      <c r="C235" s="491" t="str">
        <f t="shared" ref="C235:C240" si="62">+P235</f>
        <v>2599</v>
      </c>
      <c r="N235" s="582" t="s">
        <v>118</v>
      </c>
      <c r="O235" s="583"/>
      <c r="P235" s="582" t="s">
        <v>371</v>
      </c>
      <c r="Q235" s="583"/>
      <c r="R235" s="582"/>
      <c r="S235" s="583"/>
      <c r="T235" s="582"/>
      <c r="U235" s="583"/>
      <c r="V235" s="582"/>
      <c r="W235" s="583"/>
      <c r="X235" s="583"/>
      <c r="Y235" s="582"/>
      <c r="Z235" s="583"/>
      <c r="AA235" s="583"/>
      <c r="AB235" s="582"/>
      <c r="AC235" s="583"/>
      <c r="AD235" s="582"/>
      <c r="AE235" s="583"/>
      <c r="AF235" s="584" t="s">
        <v>372</v>
      </c>
      <c r="AG235" s="583"/>
      <c r="AH235" s="583"/>
      <c r="AI235" s="583"/>
      <c r="AJ235" s="583"/>
      <c r="AK235" s="583"/>
      <c r="AL235" s="583"/>
      <c r="AM235" s="583"/>
      <c r="AN235" s="582" t="s">
        <v>307</v>
      </c>
      <c r="AO235" s="583"/>
      <c r="AP235" s="583"/>
      <c r="AQ235" s="583"/>
      <c r="AR235" s="583"/>
      <c r="AS235" s="582" t="s">
        <v>308</v>
      </c>
      <c r="AT235" s="583"/>
      <c r="AU235" s="583"/>
      <c r="AV235" s="481" t="s">
        <v>337</v>
      </c>
      <c r="AW235" s="585" t="s">
        <v>355</v>
      </c>
      <c r="AX235" s="583"/>
      <c r="AY235" s="583"/>
      <c r="AZ235" s="583"/>
      <c r="BA235" s="583"/>
      <c r="BB235" s="583"/>
      <c r="BC235" s="482">
        <v>9021085821</v>
      </c>
      <c r="BD235" s="483">
        <v>0</v>
      </c>
      <c r="BE235" s="483">
        <v>0</v>
      </c>
      <c r="BF235" s="483">
        <v>0</v>
      </c>
      <c r="BG235" s="483">
        <v>0</v>
      </c>
      <c r="BH235" s="483">
        <v>0</v>
      </c>
      <c r="BI235" s="483">
        <v>0</v>
      </c>
      <c r="BJ235" s="483">
        <v>0</v>
      </c>
      <c r="BK235" s="483">
        <v>0</v>
      </c>
      <c r="BL235" s="483">
        <v>0</v>
      </c>
      <c r="BM235" s="483">
        <v>0</v>
      </c>
      <c r="BN235" s="483">
        <v>0</v>
      </c>
      <c r="BO235" s="483">
        <v>0</v>
      </c>
    </row>
    <row r="236" spans="1:67">
      <c r="B236" s="491" t="str">
        <f t="shared" si="61"/>
        <v>C</v>
      </c>
      <c r="C236" s="491" t="str">
        <f t="shared" si="62"/>
        <v>2599</v>
      </c>
      <c r="D236" s="491" t="str">
        <f t="shared" ref="D236:D240" si="63">+R236</f>
        <v>1000</v>
      </c>
      <c r="E236" s="491">
        <f t="shared" ref="E236:E240" si="64">+T236</f>
        <v>0</v>
      </c>
      <c r="N236" s="582" t="s">
        <v>118</v>
      </c>
      <c r="O236" s="583"/>
      <c r="P236" s="582" t="s">
        <v>371</v>
      </c>
      <c r="Q236" s="583"/>
      <c r="R236" s="582" t="s">
        <v>358</v>
      </c>
      <c r="S236" s="583"/>
      <c r="T236" s="582"/>
      <c r="U236" s="583"/>
      <c r="V236" s="582"/>
      <c r="W236" s="583"/>
      <c r="X236" s="583"/>
      <c r="Y236" s="582"/>
      <c r="Z236" s="583"/>
      <c r="AA236" s="583"/>
      <c r="AB236" s="582"/>
      <c r="AC236" s="583"/>
      <c r="AD236" s="582"/>
      <c r="AE236" s="583"/>
      <c r="AF236" s="584" t="s">
        <v>359</v>
      </c>
      <c r="AG236" s="583"/>
      <c r="AH236" s="583"/>
      <c r="AI236" s="583"/>
      <c r="AJ236" s="583"/>
      <c r="AK236" s="583"/>
      <c r="AL236" s="583"/>
      <c r="AM236" s="583"/>
      <c r="AN236" s="582" t="s">
        <v>307</v>
      </c>
      <c r="AO236" s="583"/>
      <c r="AP236" s="583"/>
      <c r="AQ236" s="583"/>
      <c r="AR236" s="583"/>
      <c r="AS236" s="582" t="s">
        <v>308</v>
      </c>
      <c r="AT236" s="583"/>
      <c r="AU236" s="583"/>
      <c r="AV236" s="481" t="s">
        <v>84</v>
      </c>
      <c r="AW236" s="585" t="s">
        <v>309</v>
      </c>
      <c r="AX236" s="583"/>
      <c r="AY236" s="583"/>
      <c r="AZ236" s="583"/>
      <c r="BA236" s="583"/>
      <c r="BB236" s="583"/>
      <c r="BC236" s="482">
        <v>10875414179</v>
      </c>
      <c r="BD236" s="483">
        <v>0</v>
      </c>
      <c r="BE236" s="483">
        <v>0</v>
      </c>
      <c r="BF236" s="483">
        <v>0</v>
      </c>
      <c r="BG236" s="483">
        <v>0</v>
      </c>
      <c r="BH236" s="483">
        <v>0</v>
      </c>
      <c r="BI236" s="483">
        <v>0</v>
      </c>
      <c r="BJ236" s="483">
        <v>0</v>
      </c>
      <c r="BK236" s="483">
        <v>0</v>
      </c>
      <c r="BL236" s="483">
        <v>0</v>
      </c>
      <c r="BM236" s="483">
        <v>0</v>
      </c>
      <c r="BN236" s="483">
        <v>0</v>
      </c>
      <c r="BO236" s="483">
        <v>0</v>
      </c>
    </row>
    <row r="237" spans="1:67">
      <c r="B237" s="491" t="str">
        <f t="shared" si="61"/>
        <v>C</v>
      </c>
      <c r="C237" s="491" t="str">
        <f t="shared" si="62"/>
        <v>2599</v>
      </c>
      <c r="D237" s="491" t="str">
        <f t="shared" si="63"/>
        <v>1000</v>
      </c>
      <c r="E237" s="491">
        <f t="shared" si="64"/>
        <v>0</v>
      </c>
      <c r="N237" s="582" t="s">
        <v>118</v>
      </c>
      <c r="O237" s="583"/>
      <c r="P237" s="582" t="s">
        <v>371</v>
      </c>
      <c r="Q237" s="583"/>
      <c r="R237" s="582" t="s">
        <v>358</v>
      </c>
      <c r="S237" s="583"/>
      <c r="T237" s="582"/>
      <c r="U237" s="583"/>
      <c r="V237" s="582"/>
      <c r="W237" s="583"/>
      <c r="X237" s="583"/>
      <c r="Y237" s="582"/>
      <c r="Z237" s="583"/>
      <c r="AA237" s="583"/>
      <c r="AB237" s="582"/>
      <c r="AC237" s="583"/>
      <c r="AD237" s="582"/>
      <c r="AE237" s="583"/>
      <c r="AF237" s="584" t="s">
        <v>359</v>
      </c>
      <c r="AG237" s="583"/>
      <c r="AH237" s="583"/>
      <c r="AI237" s="583"/>
      <c r="AJ237" s="583"/>
      <c r="AK237" s="583"/>
      <c r="AL237" s="583"/>
      <c r="AM237" s="583"/>
      <c r="AN237" s="582" t="s">
        <v>307</v>
      </c>
      <c r="AO237" s="583"/>
      <c r="AP237" s="583"/>
      <c r="AQ237" s="583"/>
      <c r="AR237" s="583"/>
      <c r="AS237" s="582" t="s">
        <v>308</v>
      </c>
      <c r="AT237" s="583"/>
      <c r="AU237" s="583"/>
      <c r="AV237" s="481" t="s">
        <v>337</v>
      </c>
      <c r="AW237" s="585" t="s">
        <v>355</v>
      </c>
      <c r="AX237" s="583"/>
      <c r="AY237" s="583"/>
      <c r="AZ237" s="583"/>
      <c r="BA237" s="583"/>
      <c r="BB237" s="583"/>
      <c r="BC237" s="482">
        <v>9021085821</v>
      </c>
      <c r="BD237" s="483">
        <v>0</v>
      </c>
      <c r="BE237" s="483">
        <v>0</v>
      </c>
      <c r="BF237" s="483">
        <v>0</v>
      </c>
      <c r="BG237" s="483">
        <v>0</v>
      </c>
      <c r="BH237" s="483">
        <v>0</v>
      </c>
      <c r="BI237" s="483">
        <v>0</v>
      </c>
      <c r="BJ237" s="483">
        <v>0</v>
      </c>
      <c r="BK237" s="483">
        <v>0</v>
      </c>
      <c r="BL237" s="483">
        <v>0</v>
      </c>
      <c r="BM237" s="483">
        <v>0</v>
      </c>
      <c r="BN237" s="483">
        <v>0</v>
      </c>
      <c r="BO237" s="483">
        <v>0</v>
      </c>
    </row>
    <row r="238" spans="1:67" s="497" customFormat="1">
      <c r="A238" s="497" t="str">
        <f t="shared" ref="A238:A239" si="65">+B238&amp;"-"&amp;C238&amp;"-"&amp;D238&amp;"-"&amp;E238&amp;"-"&amp;F238&amp;"-"&amp;G238&amp;"-"&amp;H238&amp;"-"&amp;AV238</f>
        <v>C-2599-1000-1----10</v>
      </c>
      <c r="B238" s="498" t="str">
        <f t="shared" si="61"/>
        <v>C</v>
      </c>
      <c r="C238" s="498" t="str">
        <f t="shared" si="62"/>
        <v>2599</v>
      </c>
      <c r="D238" s="498" t="str">
        <f t="shared" si="63"/>
        <v>1000</v>
      </c>
      <c r="E238" s="498" t="str">
        <f t="shared" si="64"/>
        <v>1</v>
      </c>
      <c r="F238" s="498"/>
      <c r="G238" s="498"/>
      <c r="H238" s="498"/>
      <c r="I238" s="498"/>
      <c r="J238" s="498"/>
      <c r="K238" s="498"/>
      <c r="M238" s="511"/>
      <c r="N238" s="578" t="s">
        <v>118</v>
      </c>
      <c r="O238" s="579"/>
      <c r="P238" s="578" t="s">
        <v>371</v>
      </c>
      <c r="Q238" s="579"/>
      <c r="R238" s="578" t="s">
        <v>358</v>
      </c>
      <c r="S238" s="579"/>
      <c r="T238" s="578" t="s">
        <v>313</v>
      </c>
      <c r="U238" s="579"/>
      <c r="V238" s="578"/>
      <c r="W238" s="579"/>
      <c r="X238" s="579"/>
      <c r="Y238" s="578"/>
      <c r="Z238" s="579"/>
      <c r="AA238" s="579"/>
      <c r="AB238" s="578"/>
      <c r="AC238" s="579"/>
      <c r="AD238" s="578"/>
      <c r="AE238" s="579"/>
      <c r="AF238" s="581" t="s">
        <v>208</v>
      </c>
      <c r="AG238" s="579"/>
      <c r="AH238" s="579"/>
      <c r="AI238" s="579"/>
      <c r="AJ238" s="579"/>
      <c r="AK238" s="579"/>
      <c r="AL238" s="579"/>
      <c r="AM238" s="579"/>
      <c r="AN238" s="578" t="s">
        <v>307</v>
      </c>
      <c r="AO238" s="579"/>
      <c r="AP238" s="579"/>
      <c r="AQ238" s="579"/>
      <c r="AR238" s="579"/>
      <c r="AS238" s="578" t="s">
        <v>308</v>
      </c>
      <c r="AT238" s="579"/>
      <c r="AU238" s="579"/>
      <c r="AV238" s="499" t="s">
        <v>84</v>
      </c>
      <c r="AW238" s="580" t="s">
        <v>309</v>
      </c>
      <c r="AX238" s="579"/>
      <c r="AY238" s="579"/>
      <c r="AZ238" s="579"/>
      <c r="BA238" s="579"/>
      <c r="BB238" s="579"/>
      <c r="BC238" s="500">
        <v>10875414179</v>
      </c>
      <c r="BD238" s="501">
        <v>0</v>
      </c>
      <c r="BE238" s="501">
        <v>0</v>
      </c>
      <c r="BF238" s="501">
        <v>0</v>
      </c>
      <c r="BG238" s="501">
        <v>0</v>
      </c>
      <c r="BH238" s="501">
        <v>0</v>
      </c>
      <c r="BI238" s="501">
        <v>0</v>
      </c>
      <c r="BJ238" s="501">
        <v>0</v>
      </c>
      <c r="BK238" s="501">
        <v>0</v>
      </c>
      <c r="BL238" s="501">
        <v>0</v>
      </c>
      <c r="BM238" s="501">
        <v>0</v>
      </c>
      <c r="BN238" s="501">
        <v>0</v>
      </c>
      <c r="BO238" s="501">
        <v>0</v>
      </c>
    </row>
    <row r="239" spans="1:67" s="497" customFormat="1">
      <c r="A239" s="497" t="str">
        <f t="shared" si="65"/>
        <v>C-2599-1000-1----13</v>
      </c>
      <c r="B239" s="498" t="str">
        <f t="shared" si="61"/>
        <v>C</v>
      </c>
      <c r="C239" s="498" t="str">
        <f t="shared" si="62"/>
        <v>2599</v>
      </c>
      <c r="D239" s="498" t="str">
        <f t="shared" si="63"/>
        <v>1000</v>
      </c>
      <c r="E239" s="498" t="str">
        <f t="shared" si="64"/>
        <v>1</v>
      </c>
      <c r="F239" s="498"/>
      <c r="G239" s="498"/>
      <c r="H239" s="498"/>
      <c r="I239" s="498"/>
      <c r="J239" s="498"/>
      <c r="K239" s="498"/>
      <c r="M239" s="511"/>
      <c r="N239" s="578" t="s">
        <v>118</v>
      </c>
      <c r="O239" s="579"/>
      <c r="P239" s="578" t="s">
        <v>371</v>
      </c>
      <c r="Q239" s="579"/>
      <c r="R239" s="578" t="s">
        <v>358</v>
      </c>
      <c r="S239" s="579"/>
      <c r="T239" s="578" t="s">
        <v>313</v>
      </c>
      <c r="U239" s="579"/>
      <c r="V239" s="578"/>
      <c r="W239" s="579"/>
      <c r="X239" s="579"/>
      <c r="Y239" s="578"/>
      <c r="Z239" s="579"/>
      <c r="AA239" s="579"/>
      <c r="AB239" s="578"/>
      <c r="AC239" s="579"/>
      <c r="AD239" s="578"/>
      <c r="AE239" s="579"/>
      <c r="AF239" s="581" t="s">
        <v>208</v>
      </c>
      <c r="AG239" s="579"/>
      <c r="AH239" s="579"/>
      <c r="AI239" s="579"/>
      <c r="AJ239" s="579"/>
      <c r="AK239" s="579"/>
      <c r="AL239" s="579"/>
      <c r="AM239" s="579"/>
      <c r="AN239" s="578" t="s">
        <v>307</v>
      </c>
      <c r="AO239" s="579"/>
      <c r="AP239" s="579"/>
      <c r="AQ239" s="579"/>
      <c r="AR239" s="579"/>
      <c r="AS239" s="578" t="s">
        <v>308</v>
      </c>
      <c r="AT239" s="579"/>
      <c r="AU239" s="579"/>
      <c r="AV239" s="499" t="s">
        <v>337</v>
      </c>
      <c r="AW239" s="580" t="s">
        <v>355</v>
      </c>
      <c r="AX239" s="579"/>
      <c r="AY239" s="579"/>
      <c r="AZ239" s="579"/>
      <c r="BA239" s="579"/>
      <c r="BB239" s="579"/>
      <c r="BC239" s="500">
        <v>9021085821</v>
      </c>
      <c r="BD239" s="501">
        <v>0</v>
      </c>
      <c r="BE239" s="501">
        <v>0</v>
      </c>
      <c r="BF239" s="501">
        <v>0</v>
      </c>
      <c r="BG239" s="501">
        <v>0</v>
      </c>
      <c r="BH239" s="501">
        <v>0</v>
      </c>
      <c r="BI239" s="501">
        <v>0</v>
      </c>
      <c r="BJ239" s="501">
        <v>0</v>
      </c>
      <c r="BK239" s="501">
        <v>0</v>
      </c>
      <c r="BL239" s="501">
        <v>0</v>
      </c>
      <c r="BM239" s="501">
        <v>0</v>
      </c>
      <c r="BN239" s="501">
        <v>0</v>
      </c>
      <c r="BO239" s="501">
        <v>0</v>
      </c>
    </row>
    <row r="240" spans="1:67">
      <c r="B240" s="491" t="str">
        <f t="shared" si="61"/>
        <v/>
      </c>
      <c r="C240" s="491" t="str">
        <f t="shared" si="62"/>
        <v/>
      </c>
      <c r="D240" s="491" t="str">
        <f t="shared" si="63"/>
        <v/>
      </c>
      <c r="E240" s="491" t="str">
        <f t="shared" si="64"/>
        <v/>
      </c>
      <c r="F240" s="492" t="s">
        <v>270</v>
      </c>
      <c r="G240" s="492" t="s">
        <v>270</v>
      </c>
      <c r="H240" s="491" t="str">
        <f t="shared" ref="H240:H241" si="66">+AB240</f>
        <v/>
      </c>
      <c r="I240" s="492" t="s">
        <v>270</v>
      </c>
      <c r="J240" s="492" t="s">
        <v>270</v>
      </c>
      <c r="K240" s="492" t="s">
        <v>270</v>
      </c>
      <c r="L240" s="487" t="s">
        <v>270</v>
      </c>
      <c r="M240" s="514" t="s">
        <v>270</v>
      </c>
      <c r="N240" s="487" t="s">
        <v>270</v>
      </c>
      <c r="O240" s="487" t="s">
        <v>270</v>
      </c>
      <c r="P240" s="487" t="s">
        <v>270</v>
      </c>
      <c r="Q240" s="487" t="s">
        <v>270</v>
      </c>
      <c r="R240" s="487" t="s">
        <v>270</v>
      </c>
      <c r="S240" s="487" t="s">
        <v>270</v>
      </c>
      <c r="T240" s="487" t="s">
        <v>270</v>
      </c>
      <c r="U240" s="487" t="s">
        <v>270</v>
      </c>
      <c r="V240" s="487" t="s">
        <v>270</v>
      </c>
      <c r="W240" s="620" t="s">
        <v>270</v>
      </c>
      <c r="X240" s="583"/>
      <c r="Y240" s="620" t="s">
        <v>270</v>
      </c>
      <c r="Z240" s="583"/>
      <c r="AA240" s="487" t="s">
        <v>270</v>
      </c>
      <c r="AB240" s="487" t="s">
        <v>270</v>
      </c>
      <c r="AC240" s="487" t="s">
        <v>270</v>
      </c>
      <c r="AD240" s="487" t="s">
        <v>270</v>
      </c>
      <c r="AE240" s="487" t="s">
        <v>270</v>
      </c>
      <c r="AF240" s="487" t="s">
        <v>270</v>
      </c>
      <c r="AG240" s="487" t="s">
        <v>270</v>
      </c>
      <c r="AH240" s="487" t="s">
        <v>270</v>
      </c>
      <c r="AI240" s="487" t="s">
        <v>270</v>
      </c>
      <c r="AJ240" s="487" t="s">
        <v>270</v>
      </c>
      <c r="AK240" s="487" t="s">
        <v>270</v>
      </c>
      <c r="AL240" s="487" t="s">
        <v>270</v>
      </c>
      <c r="AM240" s="487" t="s">
        <v>270</v>
      </c>
      <c r="AN240" s="620" t="s">
        <v>270</v>
      </c>
      <c r="AO240" s="583"/>
      <c r="AP240" s="620" t="s">
        <v>270</v>
      </c>
      <c r="AQ240" s="583"/>
      <c r="AR240" s="487" t="s">
        <v>270</v>
      </c>
      <c r="AS240" s="487" t="s">
        <v>270</v>
      </c>
      <c r="AT240" s="487" t="s">
        <v>270</v>
      </c>
      <c r="AU240" s="487" t="s">
        <v>270</v>
      </c>
      <c r="AV240" s="487" t="s">
        <v>270</v>
      </c>
      <c r="AW240" s="487" t="s">
        <v>270</v>
      </c>
      <c r="AX240" s="487" t="s">
        <v>270</v>
      </c>
      <c r="AY240" s="487" t="s">
        <v>270</v>
      </c>
      <c r="AZ240" s="620" t="s">
        <v>270</v>
      </c>
      <c r="BA240" s="583"/>
      <c r="BB240" s="583"/>
      <c r="BC240" s="487" t="s">
        <v>270</v>
      </c>
      <c r="BD240" s="487" t="s">
        <v>270</v>
      </c>
      <c r="BE240" s="487" t="s">
        <v>270</v>
      </c>
      <c r="BF240" s="487" t="s">
        <v>270</v>
      </c>
      <c r="BG240" s="487" t="s">
        <v>270</v>
      </c>
      <c r="BH240" s="487" t="s">
        <v>270</v>
      </c>
      <c r="BI240" s="487" t="s">
        <v>270</v>
      </c>
      <c r="BJ240" s="487" t="s">
        <v>270</v>
      </c>
      <c r="BK240" s="487" t="s">
        <v>270</v>
      </c>
      <c r="BL240" s="487" t="s">
        <v>270</v>
      </c>
      <c r="BM240" s="487" t="s">
        <v>270</v>
      </c>
      <c r="BN240" s="487" t="s">
        <v>270</v>
      </c>
      <c r="BO240" s="487" t="s">
        <v>270</v>
      </c>
    </row>
    <row r="241" spans="2:67">
      <c r="B241" s="492" t="s">
        <v>270</v>
      </c>
      <c r="C241" s="492" t="s">
        <v>270</v>
      </c>
      <c r="D241" s="492" t="s">
        <v>270</v>
      </c>
      <c r="E241" s="492" t="s">
        <v>270</v>
      </c>
      <c r="F241" s="492" t="s">
        <v>270</v>
      </c>
      <c r="G241" s="492" t="s">
        <v>270</v>
      </c>
      <c r="H241" s="491" t="str">
        <f t="shared" si="66"/>
        <v/>
      </c>
      <c r="I241" s="492" t="s">
        <v>270</v>
      </c>
      <c r="J241" s="492" t="s">
        <v>270</v>
      </c>
      <c r="K241" s="492" t="s">
        <v>270</v>
      </c>
      <c r="L241" s="487" t="s">
        <v>270</v>
      </c>
      <c r="M241" s="514" t="s">
        <v>270</v>
      </c>
      <c r="N241" s="487" t="s">
        <v>270</v>
      </c>
      <c r="O241" s="487" t="s">
        <v>270</v>
      </c>
      <c r="P241" s="487" t="s">
        <v>270</v>
      </c>
      <c r="Q241" s="487" t="s">
        <v>270</v>
      </c>
      <c r="R241" s="487" t="s">
        <v>270</v>
      </c>
      <c r="S241" s="487" t="s">
        <v>270</v>
      </c>
      <c r="T241" s="487" t="s">
        <v>270</v>
      </c>
      <c r="U241" s="487" t="s">
        <v>270</v>
      </c>
      <c r="V241" s="487" t="s">
        <v>270</v>
      </c>
      <c r="W241" s="620" t="s">
        <v>270</v>
      </c>
      <c r="X241" s="583"/>
      <c r="Y241" s="620" t="s">
        <v>270</v>
      </c>
      <c r="Z241" s="583"/>
      <c r="AA241" s="487" t="s">
        <v>270</v>
      </c>
      <c r="AB241" s="487" t="s">
        <v>270</v>
      </c>
      <c r="AC241" s="487" t="s">
        <v>270</v>
      </c>
      <c r="AD241" s="487" t="s">
        <v>270</v>
      </c>
      <c r="AE241" s="487" t="s">
        <v>270</v>
      </c>
      <c r="AF241" s="487" t="s">
        <v>270</v>
      </c>
      <c r="AG241" s="487" t="s">
        <v>270</v>
      </c>
      <c r="AH241" s="487" t="s">
        <v>270</v>
      </c>
      <c r="AI241" s="487" t="s">
        <v>270</v>
      </c>
      <c r="AJ241" s="487" t="s">
        <v>270</v>
      </c>
      <c r="AK241" s="487" t="s">
        <v>270</v>
      </c>
      <c r="AL241" s="487" t="s">
        <v>270</v>
      </c>
      <c r="AM241" s="487" t="s">
        <v>270</v>
      </c>
      <c r="AN241" s="620" t="s">
        <v>270</v>
      </c>
      <c r="AO241" s="583"/>
      <c r="AP241" s="620" t="s">
        <v>270</v>
      </c>
      <c r="AQ241" s="583"/>
      <c r="AR241" s="487" t="s">
        <v>270</v>
      </c>
      <c r="AS241" s="487" t="s">
        <v>270</v>
      </c>
      <c r="AT241" s="487" t="s">
        <v>270</v>
      </c>
      <c r="AU241" s="487" t="s">
        <v>270</v>
      </c>
      <c r="AV241" s="487" t="s">
        <v>270</v>
      </c>
      <c r="AW241" s="487" t="s">
        <v>270</v>
      </c>
      <c r="AX241" s="487" t="s">
        <v>270</v>
      </c>
      <c r="AY241" s="487" t="s">
        <v>270</v>
      </c>
      <c r="AZ241" s="620" t="s">
        <v>270</v>
      </c>
      <c r="BA241" s="583"/>
      <c r="BB241" s="583"/>
      <c r="BC241" s="487" t="s">
        <v>270</v>
      </c>
      <c r="BD241" s="487" t="s">
        <v>270</v>
      </c>
      <c r="BE241" s="487" t="s">
        <v>270</v>
      </c>
      <c r="BF241" s="487" t="s">
        <v>270</v>
      </c>
      <c r="BG241" s="487" t="s">
        <v>270</v>
      </c>
      <c r="BH241" s="487" t="s">
        <v>270</v>
      </c>
      <c r="BI241" s="487" t="s">
        <v>270</v>
      </c>
      <c r="BJ241" s="487" t="s">
        <v>270</v>
      </c>
      <c r="BK241" s="487" t="s">
        <v>270</v>
      </c>
      <c r="BL241" s="487" t="s">
        <v>270</v>
      </c>
      <c r="BM241" s="487" t="s">
        <v>270</v>
      </c>
      <c r="BN241" s="487" t="s">
        <v>270</v>
      </c>
      <c r="BO241" s="487" t="s">
        <v>270</v>
      </c>
    </row>
  </sheetData>
  <autoFilter ref="A17:BO246">
    <filterColumn colId="13" showButton="0"/>
    <filterColumn colId="15" showButton="0"/>
    <filterColumn colId="17" showButton="0"/>
    <filterColumn colId="19" showButton="0"/>
    <filterColumn colId="21" showButton="0"/>
    <filterColumn colId="22" showButton="0"/>
    <filterColumn colId="24" showButton="0"/>
    <filterColumn colId="25" showButton="0"/>
    <filterColumn colId="27" showButton="0"/>
    <filterColumn colId="29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8" showButton="0"/>
    <filterColumn colId="49" showButton="0"/>
    <filterColumn colId="50" showButton="0"/>
    <filterColumn colId="51" showButton="0"/>
    <filterColumn colId="52" showButton="0"/>
  </autoFilter>
  <mergeCells count="2704">
    <mergeCell ref="N2:W6"/>
    <mergeCell ref="Z3:AN5"/>
    <mergeCell ref="AQ3:AZ3"/>
    <mergeCell ref="BB3:BF3"/>
    <mergeCell ref="AQ5:AZ7"/>
    <mergeCell ref="BB5:BF7"/>
    <mergeCell ref="N15:S15"/>
    <mergeCell ref="T15:AT15"/>
    <mergeCell ref="AZ15:BB15"/>
    <mergeCell ref="N17:O17"/>
    <mergeCell ref="P17:Q17"/>
    <mergeCell ref="R17:S17"/>
    <mergeCell ref="T17:U17"/>
    <mergeCell ref="V17:X17"/>
    <mergeCell ref="AQ9:AZ9"/>
    <mergeCell ref="BB9:BF9"/>
    <mergeCell ref="N14:R14"/>
    <mergeCell ref="S14:U14"/>
    <mergeCell ref="V14:AC14"/>
    <mergeCell ref="AD14:AJ14"/>
    <mergeCell ref="AK14:AQ14"/>
    <mergeCell ref="AR14:AW14"/>
    <mergeCell ref="AZ14:BB14"/>
    <mergeCell ref="AN18:AR18"/>
    <mergeCell ref="AS18:AU18"/>
    <mergeCell ref="AW18:BB18"/>
    <mergeCell ref="N19:O19"/>
    <mergeCell ref="P19:Q19"/>
    <mergeCell ref="R19:S19"/>
    <mergeCell ref="T19:U19"/>
    <mergeCell ref="V19:X19"/>
    <mergeCell ref="Y19:AA19"/>
    <mergeCell ref="AB19:AC19"/>
    <mergeCell ref="AW17:BB17"/>
    <mergeCell ref="N18:O18"/>
    <mergeCell ref="P18:Q18"/>
    <mergeCell ref="R18:S18"/>
    <mergeCell ref="T18:U18"/>
    <mergeCell ref="V18:X18"/>
    <mergeCell ref="Y18:AA18"/>
    <mergeCell ref="AB18:AC18"/>
    <mergeCell ref="AD18:AE18"/>
    <mergeCell ref="AF18:AM18"/>
    <mergeCell ref="Y17:AA17"/>
    <mergeCell ref="AB17:AC17"/>
    <mergeCell ref="AD17:AE17"/>
    <mergeCell ref="AF17:AM17"/>
    <mergeCell ref="AN17:AR17"/>
    <mergeCell ref="AS17:AU17"/>
    <mergeCell ref="AW20:BB20"/>
    <mergeCell ref="N21:O21"/>
    <mergeCell ref="P21:Q21"/>
    <mergeCell ref="R21:S21"/>
    <mergeCell ref="T21:U21"/>
    <mergeCell ref="V21:X21"/>
    <mergeCell ref="Y21:AA21"/>
    <mergeCell ref="AB21:AC21"/>
    <mergeCell ref="AD21:AE21"/>
    <mergeCell ref="AF21:AM21"/>
    <mergeCell ref="Y20:AA20"/>
    <mergeCell ref="AB20:AC20"/>
    <mergeCell ref="AD20:AE20"/>
    <mergeCell ref="AF20:AM20"/>
    <mergeCell ref="AN20:AR20"/>
    <mergeCell ref="AS20:AU20"/>
    <mergeCell ref="AD19:AE19"/>
    <mergeCell ref="AF19:AM19"/>
    <mergeCell ref="AN19:AR19"/>
    <mergeCell ref="AS19:AU19"/>
    <mergeCell ref="AW19:BB19"/>
    <mergeCell ref="N20:O20"/>
    <mergeCell ref="P20:Q20"/>
    <mergeCell ref="R20:S20"/>
    <mergeCell ref="T20:U20"/>
    <mergeCell ref="V20:X20"/>
    <mergeCell ref="AD22:AE22"/>
    <mergeCell ref="AF22:AM22"/>
    <mergeCell ref="AN22:AR22"/>
    <mergeCell ref="AS22:AU22"/>
    <mergeCell ref="AW22:BB22"/>
    <mergeCell ref="N23:O23"/>
    <mergeCell ref="P23:Q23"/>
    <mergeCell ref="R23:S23"/>
    <mergeCell ref="T23:U23"/>
    <mergeCell ref="V23:X23"/>
    <mergeCell ref="AN21:AR21"/>
    <mergeCell ref="AS21:AU21"/>
    <mergeCell ref="AW21:BB21"/>
    <mergeCell ref="N22:O22"/>
    <mergeCell ref="P22:Q22"/>
    <mergeCell ref="R22:S22"/>
    <mergeCell ref="T22:U22"/>
    <mergeCell ref="V22:X22"/>
    <mergeCell ref="Y22:AA22"/>
    <mergeCell ref="AB22:AC22"/>
    <mergeCell ref="AN24:AR24"/>
    <mergeCell ref="AS24:AU24"/>
    <mergeCell ref="AW24:BB24"/>
    <mergeCell ref="N25:O25"/>
    <mergeCell ref="P25:Q25"/>
    <mergeCell ref="R25:S25"/>
    <mergeCell ref="T25:U25"/>
    <mergeCell ref="V25:X25"/>
    <mergeCell ref="Y25:AA25"/>
    <mergeCell ref="AB25:AC25"/>
    <mergeCell ref="AW23:BB23"/>
    <mergeCell ref="N24:O24"/>
    <mergeCell ref="P24:Q24"/>
    <mergeCell ref="R24:S24"/>
    <mergeCell ref="T24:U24"/>
    <mergeCell ref="V24:X24"/>
    <mergeCell ref="Y24:AA24"/>
    <mergeCell ref="AB24:AC24"/>
    <mergeCell ref="AD24:AE24"/>
    <mergeCell ref="AF24:AM24"/>
    <mergeCell ref="Y23:AA23"/>
    <mergeCell ref="AB23:AC23"/>
    <mergeCell ref="AD23:AE23"/>
    <mergeCell ref="AF23:AM23"/>
    <mergeCell ref="AN23:AR23"/>
    <mergeCell ref="AS23:AU23"/>
    <mergeCell ref="AW26:BB26"/>
    <mergeCell ref="N27:O27"/>
    <mergeCell ref="P27:Q27"/>
    <mergeCell ref="R27:S27"/>
    <mergeCell ref="T27:U27"/>
    <mergeCell ref="V27:X27"/>
    <mergeCell ref="Y27:AA27"/>
    <mergeCell ref="AB27:AC27"/>
    <mergeCell ref="AD27:AE27"/>
    <mergeCell ref="AF27:AM27"/>
    <mergeCell ref="Y26:AA26"/>
    <mergeCell ref="AB26:AC26"/>
    <mergeCell ref="AD26:AE26"/>
    <mergeCell ref="AF26:AM26"/>
    <mergeCell ref="AN26:AR26"/>
    <mergeCell ref="AS26:AU26"/>
    <mergeCell ref="AD25:AE25"/>
    <mergeCell ref="AF25:AM25"/>
    <mergeCell ref="AN25:AR25"/>
    <mergeCell ref="AS25:AU25"/>
    <mergeCell ref="AW25:BB25"/>
    <mergeCell ref="N26:O26"/>
    <mergeCell ref="P26:Q26"/>
    <mergeCell ref="R26:S26"/>
    <mergeCell ref="T26:U26"/>
    <mergeCell ref="V26:X26"/>
    <mergeCell ref="AD28:AE28"/>
    <mergeCell ref="AF28:AM28"/>
    <mergeCell ref="AN28:AR28"/>
    <mergeCell ref="AS28:AU28"/>
    <mergeCell ref="AW28:BB28"/>
    <mergeCell ref="N29:O29"/>
    <mergeCell ref="P29:Q29"/>
    <mergeCell ref="R29:S29"/>
    <mergeCell ref="T29:U29"/>
    <mergeCell ref="V29:X29"/>
    <mergeCell ref="AN27:AR27"/>
    <mergeCell ref="AS27:AU27"/>
    <mergeCell ref="AW27:BB27"/>
    <mergeCell ref="N28:O28"/>
    <mergeCell ref="P28:Q28"/>
    <mergeCell ref="R28:S28"/>
    <mergeCell ref="T28:U28"/>
    <mergeCell ref="V28:X28"/>
    <mergeCell ref="Y28:AA28"/>
    <mergeCell ref="AB28:AC28"/>
    <mergeCell ref="AN30:AR30"/>
    <mergeCell ref="AS30:AU30"/>
    <mergeCell ref="AW30:BB30"/>
    <mergeCell ref="N31:O31"/>
    <mergeCell ref="P31:Q31"/>
    <mergeCell ref="R31:S31"/>
    <mergeCell ref="T31:U31"/>
    <mergeCell ref="V31:X31"/>
    <mergeCell ref="Y31:AA31"/>
    <mergeCell ref="AB31:AC31"/>
    <mergeCell ref="AW29:BB29"/>
    <mergeCell ref="N30:O30"/>
    <mergeCell ref="P30:Q30"/>
    <mergeCell ref="R30:S30"/>
    <mergeCell ref="T30:U30"/>
    <mergeCell ref="V30:X30"/>
    <mergeCell ref="Y30:AA30"/>
    <mergeCell ref="AB30:AC30"/>
    <mergeCell ref="AD30:AE30"/>
    <mergeCell ref="AF30:AM30"/>
    <mergeCell ref="Y29:AA29"/>
    <mergeCell ref="AB29:AC29"/>
    <mergeCell ref="AD29:AE29"/>
    <mergeCell ref="AF29:AM29"/>
    <mergeCell ref="AN29:AR29"/>
    <mergeCell ref="AS29:AU29"/>
    <mergeCell ref="AW32:BB32"/>
    <mergeCell ref="N33:O33"/>
    <mergeCell ref="P33:Q33"/>
    <mergeCell ref="R33:S33"/>
    <mergeCell ref="T33:U33"/>
    <mergeCell ref="V33:X33"/>
    <mergeCell ref="Y33:AA33"/>
    <mergeCell ref="AB33:AC33"/>
    <mergeCell ref="AD33:AE33"/>
    <mergeCell ref="AF33:AM33"/>
    <mergeCell ref="Y32:AA32"/>
    <mergeCell ref="AB32:AC32"/>
    <mergeCell ref="AD32:AE32"/>
    <mergeCell ref="AF32:AM32"/>
    <mergeCell ref="AN32:AR32"/>
    <mergeCell ref="AS32:AU32"/>
    <mergeCell ref="AD31:AE31"/>
    <mergeCell ref="AF31:AM31"/>
    <mergeCell ref="AN31:AR31"/>
    <mergeCell ref="AS31:AU31"/>
    <mergeCell ref="AW31:BB31"/>
    <mergeCell ref="N32:O32"/>
    <mergeCell ref="P32:Q32"/>
    <mergeCell ref="R32:S32"/>
    <mergeCell ref="T32:U32"/>
    <mergeCell ref="V32:X32"/>
    <mergeCell ref="AD34:AE34"/>
    <mergeCell ref="AF34:AM34"/>
    <mergeCell ref="AN34:AR34"/>
    <mergeCell ref="AS34:AU34"/>
    <mergeCell ref="AW34:BB34"/>
    <mergeCell ref="N35:O35"/>
    <mergeCell ref="P35:Q35"/>
    <mergeCell ref="R35:S35"/>
    <mergeCell ref="T35:U35"/>
    <mergeCell ref="V35:X35"/>
    <mergeCell ref="AN33:AR33"/>
    <mergeCell ref="AS33:AU33"/>
    <mergeCell ref="AW33:BB33"/>
    <mergeCell ref="N34:O34"/>
    <mergeCell ref="P34:Q34"/>
    <mergeCell ref="R34:S34"/>
    <mergeCell ref="T34:U34"/>
    <mergeCell ref="V34:X34"/>
    <mergeCell ref="Y34:AA34"/>
    <mergeCell ref="AB34:AC34"/>
    <mergeCell ref="AN36:AR36"/>
    <mergeCell ref="AS36:AU36"/>
    <mergeCell ref="AW36:BB36"/>
    <mergeCell ref="N37:O37"/>
    <mergeCell ref="P37:Q37"/>
    <mergeCell ref="R37:S37"/>
    <mergeCell ref="T37:U37"/>
    <mergeCell ref="V37:X37"/>
    <mergeCell ref="Y37:AA37"/>
    <mergeCell ref="AB37:AC37"/>
    <mergeCell ref="AW35:BB35"/>
    <mergeCell ref="N36:O36"/>
    <mergeCell ref="P36:Q36"/>
    <mergeCell ref="R36:S36"/>
    <mergeCell ref="T36:U36"/>
    <mergeCell ref="V36:X36"/>
    <mergeCell ref="Y36:AA36"/>
    <mergeCell ref="AB36:AC36"/>
    <mergeCell ref="AD36:AE36"/>
    <mergeCell ref="AF36:AM36"/>
    <mergeCell ref="Y35:AA35"/>
    <mergeCell ref="AB35:AC35"/>
    <mergeCell ref="AD35:AE35"/>
    <mergeCell ref="AF35:AM35"/>
    <mergeCell ref="AN35:AR35"/>
    <mergeCell ref="AS35:AU35"/>
    <mergeCell ref="AW38:BB38"/>
    <mergeCell ref="N39:O39"/>
    <mergeCell ref="P39:Q39"/>
    <mergeCell ref="R39:S39"/>
    <mergeCell ref="T39:U39"/>
    <mergeCell ref="V39:X39"/>
    <mergeCell ref="Y39:AA39"/>
    <mergeCell ref="AB39:AC39"/>
    <mergeCell ref="AD39:AE39"/>
    <mergeCell ref="AF39:AM39"/>
    <mergeCell ref="Y38:AA38"/>
    <mergeCell ref="AB38:AC38"/>
    <mergeCell ref="AD38:AE38"/>
    <mergeCell ref="AF38:AM38"/>
    <mergeCell ref="AN38:AR38"/>
    <mergeCell ref="AS38:AU38"/>
    <mergeCell ref="AD37:AE37"/>
    <mergeCell ref="AF37:AM37"/>
    <mergeCell ref="AN37:AR37"/>
    <mergeCell ref="AS37:AU37"/>
    <mergeCell ref="AW37:BB37"/>
    <mergeCell ref="N38:O38"/>
    <mergeCell ref="P38:Q38"/>
    <mergeCell ref="R38:S38"/>
    <mergeCell ref="T38:U38"/>
    <mergeCell ref="V38:X38"/>
    <mergeCell ref="AD40:AE40"/>
    <mergeCell ref="AF40:AM40"/>
    <mergeCell ref="AN40:AR40"/>
    <mergeCell ref="AS40:AU40"/>
    <mergeCell ref="AW40:BB40"/>
    <mergeCell ref="N41:O41"/>
    <mergeCell ref="P41:Q41"/>
    <mergeCell ref="R41:S41"/>
    <mergeCell ref="T41:U41"/>
    <mergeCell ref="V41:X41"/>
    <mergeCell ref="AN39:AR39"/>
    <mergeCell ref="AS39:AU39"/>
    <mergeCell ref="AW39:BB39"/>
    <mergeCell ref="N40:O40"/>
    <mergeCell ref="P40:Q40"/>
    <mergeCell ref="R40:S40"/>
    <mergeCell ref="T40:U40"/>
    <mergeCell ref="V40:X40"/>
    <mergeCell ref="Y40:AA40"/>
    <mergeCell ref="AB40:AC40"/>
    <mergeCell ref="AN42:AR42"/>
    <mergeCell ref="AS42:AU42"/>
    <mergeCell ref="AW42:BB42"/>
    <mergeCell ref="N43:O43"/>
    <mergeCell ref="P43:Q43"/>
    <mergeCell ref="R43:S43"/>
    <mergeCell ref="T43:U43"/>
    <mergeCell ref="V43:X43"/>
    <mergeCell ref="Y43:AA43"/>
    <mergeCell ref="AB43:AC43"/>
    <mergeCell ref="AW41:BB41"/>
    <mergeCell ref="N42:O42"/>
    <mergeCell ref="P42:Q42"/>
    <mergeCell ref="R42:S42"/>
    <mergeCell ref="T42:U42"/>
    <mergeCell ref="V42:X42"/>
    <mergeCell ref="Y42:AA42"/>
    <mergeCell ref="AB42:AC42"/>
    <mergeCell ref="AD42:AE42"/>
    <mergeCell ref="AF42:AM42"/>
    <mergeCell ref="Y41:AA41"/>
    <mergeCell ref="AB41:AC41"/>
    <mergeCell ref="AD41:AE41"/>
    <mergeCell ref="AF41:AM41"/>
    <mergeCell ref="AN41:AR41"/>
    <mergeCell ref="AS41:AU41"/>
    <mergeCell ref="AW44:BB44"/>
    <mergeCell ref="N45:O45"/>
    <mergeCell ref="P45:Q45"/>
    <mergeCell ref="R45:S45"/>
    <mergeCell ref="T45:U45"/>
    <mergeCell ref="V45:X45"/>
    <mergeCell ref="Y45:AA45"/>
    <mergeCell ref="AB45:AC45"/>
    <mergeCell ref="AD45:AE45"/>
    <mergeCell ref="AF45:AM45"/>
    <mergeCell ref="Y44:AA44"/>
    <mergeCell ref="AB44:AC44"/>
    <mergeCell ref="AD44:AE44"/>
    <mergeCell ref="AF44:AM44"/>
    <mergeCell ref="AN44:AR44"/>
    <mergeCell ref="AS44:AU44"/>
    <mergeCell ref="AD43:AE43"/>
    <mergeCell ref="AF43:AM43"/>
    <mergeCell ref="AN43:AR43"/>
    <mergeCell ref="AS43:AU43"/>
    <mergeCell ref="AW43:BB43"/>
    <mergeCell ref="N44:O44"/>
    <mergeCell ref="P44:Q44"/>
    <mergeCell ref="R44:S44"/>
    <mergeCell ref="T44:U44"/>
    <mergeCell ref="V44:X44"/>
    <mergeCell ref="AD46:AE46"/>
    <mergeCell ref="AF46:AM46"/>
    <mergeCell ref="AN46:AR46"/>
    <mergeCell ref="AS46:AU46"/>
    <mergeCell ref="AW46:BB46"/>
    <mergeCell ref="N47:O47"/>
    <mergeCell ref="P47:Q47"/>
    <mergeCell ref="R47:S47"/>
    <mergeCell ref="T47:U47"/>
    <mergeCell ref="V47:X47"/>
    <mergeCell ref="AN45:AR45"/>
    <mergeCell ref="AS45:AU45"/>
    <mergeCell ref="AW45:BB45"/>
    <mergeCell ref="N46:O46"/>
    <mergeCell ref="P46:Q46"/>
    <mergeCell ref="R46:S46"/>
    <mergeCell ref="T46:U46"/>
    <mergeCell ref="V46:X46"/>
    <mergeCell ref="Y46:AA46"/>
    <mergeCell ref="AB46:AC46"/>
    <mergeCell ref="AN48:AR48"/>
    <mergeCell ref="AS48:AU48"/>
    <mergeCell ref="AW48:BB48"/>
    <mergeCell ref="N49:O49"/>
    <mergeCell ref="P49:Q49"/>
    <mergeCell ref="R49:S49"/>
    <mergeCell ref="T49:U49"/>
    <mergeCell ref="V49:X49"/>
    <mergeCell ref="Y49:AA49"/>
    <mergeCell ref="AB49:AC49"/>
    <mergeCell ref="AW47:BB47"/>
    <mergeCell ref="N48:O48"/>
    <mergeCell ref="P48:Q48"/>
    <mergeCell ref="R48:S48"/>
    <mergeCell ref="T48:U48"/>
    <mergeCell ref="V48:X48"/>
    <mergeCell ref="Y48:AA48"/>
    <mergeCell ref="AB48:AC48"/>
    <mergeCell ref="AD48:AE48"/>
    <mergeCell ref="AF48:AM48"/>
    <mergeCell ref="Y47:AA47"/>
    <mergeCell ref="AB47:AC47"/>
    <mergeCell ref="AD47:AE47"/>
    <mergeCell ref="AF47:AM47"/>
    <mergeCell ref="AN47:AR47"/>
    <mergeCell ref="AS47:AU47"/>
    <mergeCell ref="AW50:BB50"/>
    <mergeCell ref="N51:O51"/>
    <mergeCell ref="P51:Q51"/>
    <mergeCell ref="R51:S51"/>
    <mergeCell ref="T51:U51"/>
    <mergeCell ref="V51:X51"/>
    <mergeCell ref="Y51:AA51"/>
    <mergeCell ref="AB51:AC51"/>
    <mergeCell ref="AD51:AE51"/>
    <mergeCell ref="AF51:AM51"/>
    <mergeCell ref="Y50:AA50"/>
    <mergeCell ref="AB50:AC50"/>
    <mergeCell ref="AD50:AE50"/>
    <mergeCell ref="AF50:AM50"/>
    <mergeCell ref="AN50:AR50"/>
    <mergeCell ref="AS50:AU50"/>
    <mergeCell ref="AD49:AE49"/>
    <mergeCell ref="AF49:AM49"/>
    <mergeCell ref="AN49:AR49"/>
    <mergeCell ref="AS49:AU49"/>
    <mergeCell ref="AW49:BB49"/>
    <mergeCell ref="N50:O50"/>
    <mergeCell ref="P50:Q50"/>
    <mergeCell ref="R50:S50"/>
    <mergeCell ref="T50:U50"/>
    <mergeCell ref="V50:X50"/>
    <mergeCell ref="AD52:AE52"/>
    <mergeCell ref="AF52:AM52"/>
    <mergeCell ref="AN52:AR52"/>
    <mergeCell ref="AS52:AU52"/>
    <mergeCell ref="AW52:BB52"/>
    <mergeCell ref="N53:O53"/>
    <mergeCell ref="P53:Q53"/>
    <mergeCell ref="R53:S53"/>
    <mergeCell ref="T53:U53"/>
    <mergeCell ref="V53:X53"/>
    <mergeCell ref="AN51:AR51"/>
    <mergeCell ref="AS51:AU51"/>
    <mergeCell ref="AW51:BB51"/>
    <mergeCell ref="N52:O52"/>
    <mergeCell ref="P52:Q52"/>
    <mergeCell ref="R52:S52"/>
    <mergeCell ref="T52:U52"/>
    <mergeCell ref="V52:X52"/>
    <mergeCell ref="Y52:AA52"/>
    <mergeCell ref="AB52:AC52"/>
    <mergeCell ref="AN54:AR54"/>
    <mergeCell ref="AS54:AU54"/>
    <mergeCell ref="AW54:BB54"/>
    <mergeCell ref="N55:O55"/>
    <mergeCell ref="P55:Q55"/>
    <mergeCell ref="R55:S55"/>
    <mergeCell ref="T55:U55"/>
    <mergeCell ref="V55:X55"/>
    <mergeCell ref="Y55:AA55"/>
    <mergeCell ref="AB55:AC55"/>
    <mergeCell ref="AW53:BB53"/>
    <mergeCell ref="N54:O54"/>
    <mergeCell ref="P54:Q54"/>
    <mergeCell ref="R54:S54"/>
    <mergeCell ref="T54:U54"/>
    <mergeCell ref="V54:X54"/>
    <mergeCell ref="Y54:AA54"/>
    <mergeCell ref="AB54:AC54"/>
    <mergeCell ref="AD54:AE54"/>
    <mergeCell ref="AF54:AM54"/>
    <mergeCell ref="Y53:AA53"/>
    <mergeCell ref="AB53:AC53"/>
    <mergeCell ref="AD53:AE53"/>
    <mergeCell ref="AF53:AM53"/>
    <mergeCell ref="AN53:AR53"/>
    <mergeCell ref="AS53:AU53"/>
    <mergeCell ref="AW56:BB56"/>
    <mergeCell ref="N57:O57"/>
    <mergeCell ref="P57:Q57"/>
    <mergeCell ref="R57:S57"/>
    <mergeCell ref="T57:U57"/>
    <mergeCell ref="V57:X57"/>
    <mergeCell ref="Y57:AA57"/>
    <mergeCell ref="AB57:AC57"/>
    <mergeCell ref="AD57:AE57"/>
    <mergeCell ref="AF57:AM57"/>
    <mergeCell ref="Y56:AA56"/>
    <mergeCell ref="AB56:AC56"/>
    <mergeCell ref="AD56:AE56"/>
    <mergeCell ref="AF56:AM56"/>
    <mergeCell ref="AN56:AR56"/>
    <mergeCell ref="AS56:AU56"/>
    <mergeCell ref="AD55:AE55"/>
    <mergeCell ref="AF55:AM55"/>
    <mergeCell ref="AN55:AR55"/>
    <mergeCell ref="AS55:AU55"/>
    <mergeCell ref="AW55:BB55"/>
    <mergeCell ref="N56:O56"/>
    <mergeCell ref="P56:Q56"/>
    <mergeCell ref="R56:S56"/>
    <mergeCell ref="T56:U56"/>
    <mergeCell ref="V56:X56"/>
    <mergeCell ref="AD58:AE58"/>
    <mergeCell ref="AF58:AM58"/>
    <mergeCell ref="AN58:AR58"/>
    <mergeCell ref="AS58:AU58"/>
    <mergeCell ref="AW58:BB58"/>
    <mergeCell ref="N59:O59"/>
    <mergeCell ref="P59:Q59"/>
    <mergeCell ref="R59:S59"/>
    <mergeCell ref="T59:U59"/>
    <mergeCell ref="V59:X59"/>
    <mergeCell ref="AN57:AR57"/>
    <mergeCell ref="AS57:AU57"/>
    <mergeCell ref="AW57:BB57"/>
    <mergeCell ref="N58:O58"/>
    <mergeCell ref="P58:Q58"/>
    <mergeCell ref="R58:S58"/>
    <mergeCell ref="T58:U58"/>
    <mergeCell ref="V58:X58"/>
    <mergeCell ref="Y58:AA58"/>
    <mergeCell ref="AB58:AC58"/>
    <mergeCell ref="AN60:AR60"/>
    <mergeCell ref="AS60:AU60"/>
    <mergeCell ref="AW60:BB60"/>
    <mergeCell ref="N61:O61"/>
    <mergeCell ref="P61:Q61"/>
    <mergeCell ref="R61:S61"/>
    <mergeCell ref="T61:U61"/>
    <mergeCell ref="V61:X61"/>
    <mergeCell ref="Y61:AA61"/>
    <mergeCell ref="AB61:AC61"/>
    <mergeCell ref="AW59:BB59"/>
    <mergeCell ref="N60:O60"/>
    <mergeCell ref="P60:Q60"/>
    <mergeCell ref="R60:S60"/>
    <mergeCell ref="T60:U60"/>
    <mergeCell ref="V60:X60"/>
    <mergeCell ref="Y60:AA60"/>
    <mergeCell ref="AB60:AC60"/>
    <mergeCell ref="AD60:AE60"/>
    <mergeCell ref="AF60:AM60"/>
    <mergeCell ref="Y59:AA59"/>
    <mergeCell ref="AB59:AC59"/>
    <mergeCell ref="AD59:AE59"/>
    <mergeCell ref="AF59:AM59"/>
    <mergeCell ref="AN59:AR59"/>
    <mergeCell ref="AS59:AU59"/>
    <mergeCell ref="AW62:BB62"/>
    <mergeCell ref="N63:O63"/>
    <mergeCell ref="P63:Q63"/>
    <mergeCell ref="R63:S63"/>
    <mergeCell ref="T63:U63"/>
    <mergeCell ref="V63:X63"/>
    <mergeCell ref="Y63:AA63"/>
    <mergeCell ref="AB63:AC63"/>
    <mergeCell ref="AD63:AE63"/>
    <mergeCell ref="AF63:AM63"/>
    <mergeCell ref="Y62:AA62"/>
    <mergeCell ref="AB62:AC62"/>
    <mergeCell ref="AD62:AE62"/>
    <mergeCell ref="AF62:AM62"/>
    <mergeCell ref="AN62:AR62"/>
    <mergeCell ref="AS62:AU62"/>
    <mergeCell ref="AD61:AE61"/>
    <mergeCell ref="AF61:AM61"/>
    <mergeCell ref="AN61:AR61"/>
    <mergeCell ref="AS61:AU61"/>
    <mergeCell ref="AW61:BB61"/>
    <mergeCell ref="N62:O62"/>
    <mergeCell ref="P62:Q62"/>
    <mergeCell ref="R62:S62"/>
    <mergeCell ref="T62:U62"/>
    <mergeCell ref="V62:X62"/>
    <mergeCell ref="AD64:AE64"/>
    <mergeCell ref="AF64:AM64"/>
    <mergeCell ref="AN64:AR64"/>
    <mergeCell ref="AS64:AU64"/>
    <mergeCell ref="AW64:BB64"/>
    <mergeCell ref="N65:O65"/>
    <mergeCell ref="P65:Q65"/>
    <mergeCell ref="R65:S65"/>
    <mergeCell ref="T65:U65"/>
    <mergeCell ref="V65:X65"/>
    <mergeCell ref="AN63:AR63"/>
    <mergeCell ref="AS63:AU63"/>
    <mergeCell ref="AW63:BB63"/>
    <mergeCell ref="N64:O64"/>
    <mergeCell ref="P64:Q64"/>
    <mergeCell ref="R64:S64"/>
    <mergeCell ref="T64:U64"/>
    <mergeCell ref="V64:X64"/>
    <mergeCell ref="Y64:AA64"/>
    <mergeCell ref="AB64:AC64"/>
    <mergeCell ref="AN66:AR66"/>
    <mergeCell ref="AS66:AU66"/>
    <mergeCell ref="AW66:BB66"/>
    <mergeCell ref="N67:O67"/>
    <mergeCell ref="P67:Q67"/>
    <mergeCell ref="R67:S67"/>
    <mergeCell ref="T67:U67"/>
    <mergeCell ref="V67:X67"/>
    <mergeCell ref="Y67:AA67"/>
    <mergeCell ref="AB67:AC67"/>
    <mergeCell ref="AW65:BB65"/>
    <mergeCell ref="N66:O66"/>
    <mergeCell ref="P66:Q66"/>
    <mergeCell ref="R66:S66"/>
    <mergeCell ref="T66:U66"/>
    <mergeCell ref="V66:X66"/>
    <mergeCell ref="Y66:AA66"/>
    <mergeCell ref="AB66:AC66"/>
    <mergeCell ref="AD66:AE66"/>
    <mergeCell ref="AF66:AM66"/>
    <mergeCell ref="Y65:AA65"/>
    <mergeCell ref="AB65:AC65"/>
    <mergeCell ref="AD65:AE65"/>
    <mergeCell ref="AF65:AM65"/>
    <mergeCell ref="AN65:AR65"/>
    <mergeCell ref="AS65:AU65"/>
    <mergeCell ref="AW68:BB68"/>
    <mergeCell ref="N69:O69"/>
    <mergeCell ref="P69:Q69"/>
    <mergeCell ref="R69:S69"/>
    <mergeCell ref="T69:U69"/>
    <mergeCell ref="V69:X69"/>
    <mergeCell ref="Y69:AA69"/>
    <mergeCell ref="AB69:AC69"/>
    <mergeCell ref="AD69:AE69"/>
    <mergeCell ref="AF69:AM69"/>
    <mergeCell ref="Y68:AA68"/>
    <mergeCell ref="AB68:AC68"/>
    <mergeCell ref="AD68:AE68"/>
    <mergeCell ref="AF68:AM68"/>
    <mergeCell ref="AN68:AR68"/>
    <mergeCell ref="AS68:AU68"/>
    <mergeCell ref="AD67:AE67"/>
    <mergeCell ref="AF67:AM67"/>
    <mergeCell ref="AN67:AR67"/>
    <mergeCell ref="AS67:AU67"/>
    <mergeCell ref="AW67:BB67"/>
    <mergeCell ref="N68:O68"/>
    <mergeCell ref="P68:Q68"/>
    <mergeCell ref="R68:S68"/>
    <mergeCell ref="T68:U68"/>
    <mergeCell ref="V68:X68"/>
    <mergeCell ref="AD70:AE70"/>
    <mergeCell ref="AF70:AM70"/>
    <mergeCell ref="AN70:AR70"/>
    <mergeCell ref="AS70:AU70"/>
    <mergeCell ref="AW70:BB70"/>
    <mergeCell ref="N71:O71"/>
    <mergeCell ref="P71:Q71"/>
    <mergeCell ref="R71:S71"/>
    <mergeCell ref="T71:U71"/>
    <mergeCell ref="V71:X71"/>
    <mergeCell ref="AN69:AR69"/>
    <mergeCell ref="AS69:AU69"/>
    <mergeCell ref="AW69:BB69"/>
    <mergeCell ref="N70:O70"/>
    <mergeCell ref="P70:Q70"/>
    <mergeCell ref="R70:S70"/>
    <mergeCell ref="T70:U70"/>
    <mergeCell ref="V70:X70"/>
    <mergeCell ref="Y70:AA70"/>
    <mergeCell ref="AB70:AC70"/>
    <mergeCell ref="AN72:AR72"/>
    <mergeCell ref="AS72:AU72"/>
    <mergeCell ref="AW72:BB72"/>
    <mergeCell ref="N73:O73"/>
    <mergeCell ref="P73:Q73"/>
    <mergeCell ref="R73:S73"/>
    <mergeCell ref="T73:U73"/>
    <mergeCell ref="V73:X73"/>
    <mergeCell ref="Y73:AA73"/>
    <mergeCell ref="AB73:AC73"/>
    <mergeCell ref="AW71:BB71"/>
    <mergeCell ref="N72:O72"/>
    <mergeCell ref="P72:Q72"/>
    <mergeCell ref="R72:S72"/>
    <mergeCell ref="T72:U72"/>
    <mergeCell ref="V72:X72"/>
    <mergeCell ref="Y72:AA72"/>
    <mergeCell ref="AB72:AC72"/>
    <mergeCell ref="AD72:AE72"/>
    <mergeCell ref="AF72:AM72"/>
    <mergeCell ref="Y71:AA71"/>
    <mergeCell ref="AB71:AC71"/>
    <mergeCell ref="AD71:AE71"/>
    <mergeCell ref="AF71:AM71"/>
    <mergeCell ref="AN71:AR71"/>
    <mergeCell ref="AS71:AU71"/>
    <mergeCell ref="AW74:BB74"/>
    <mergeCell ref="N75:O75"/>
    <mergeCell ref="P75:Q75"/>
    <mergeCell ref="R75:S75"/>
    <mergeCell ref="T75:U75"/>
    <mergeCell ref="V75:X75"/>
    <mergeCell ref="Y75:AA75"/>
    <mergeCell ref="AB75:AC75"/>
    <mergeCell ref="AD75:AE75"/>
    <mergeCell ref="AF75:AM75"/>
    <mergeCell ref="Y74:AA74"/>
    <mergeCell ref="AB74:AC74"/>
    <mergeCell ref="AD74:AE74"/>
    <mergeCell ref="AF74:AM74"/>
    <mergeCell ref="AN74:AR74"/>
    <mergeCell ref="AS74:AU74"/>
    <mergeCell ref="AD73:AE73"/>
    <mergeCell ref="AF73:AM73"/>
    <mergeCell ref="AN73:AR73"/>
    <mergeCell ref="AS73:AU73"/>
    <mergeCell ref="AW73:BB73"/>
    <mergeCell ref="N74:O74"/>
    <mergeCell ref="P74:Q74"/>
    <mergeCell ref="R74:S74"/>
    <mergeCell ref="T74:U74"/>
    <mergeCell ref="V74:X74"/>
    <mergeCell ref="AD76:AE76"/>
    <mergeCell ref="AF76:AM76"/>
    <mergeCell ref="AN76:AR76"/>
    <mergeCell ref="AS76:AU76"/>
    <mergeCell ref="AW76:BB76"/>
    <mergeCell ref="N77:O77"/>
    <mergeCell ref="P77:Q77"/>
    <mergeCell ref="R77:S77"/>
    <mergeCell ref="T77:U77"/>
    <mergeCell ref="V77:X77"/>
    <mergeCell ref="AN75:AR75"/>
    <mergeCell ref="AS75:AU75"/>
    <mergeCell ref="AW75:BB75"/>
    <mergeCell ref="N76:O76"/>
    <mergeCell ref="P76:Q76"/>
    <mergeCell ref="R76:S76"/>
    <mergeCell ref="T76:U76"/>
    <mergeCell ref="V76:X76"/>
    <mergeCell ref="Y76:AA76"/>
    <mergeCell ref="AB76:AC76"/>
    <mergeCell ref="AN78:AR78"/>
    <mergeCell ref="AS78:AU78"/>
    <mergeCell ref="AW78:BB78"/>
    <mergeCell ref="N79:O79"/>
    <mergeCell ref="P79:Q79"/>
    <mergeCell ref="R79:S79"/>
    <mergeCell ref="T79:U79"/>
    <mergeCell ref="V79:X79"/>
    <mergeCell ref="Y79:AA79"/>
    <mergeCell ref="AB79:AC79"/>
    <mergeCell ref="AW77:BB77"/>
    <mergeCell ref="N78:O78"/>
    <mergeCell ref="P78:Q78"/>
    <mergeCell ref="R78:S78"/>
    <mergeCell ref="T78:U78"/>
    <mergeCell ref="V78:X78"/>
    <mergeCell ref="Y78:AA78"/>
    <mergeCell ref="AB78:AC78"/>
    <mergeCell ref="AD78:AE78"/>
    <mergeCell ref="AF78:AM78"/>
    <mergeCell ref="Y77:AA77"/>
    <mergeCell ref="AB77:AC77"/>
    <mergeCell ref="AD77:AE77"/>
    <mergeCell ref="AF77:AM77"/>
    <mergeCell ref="AN77:AR77"/>
    <mergeCell ref="AS77:AU77"/>
    <mergeCell ref="AW80:BB80"/>
    <mergeCell ref="N81:O81"/>
    <mergeCell ref="P81:Q81"/>
    <mergeCell ref="R81:S81"/>
    <mergeCell ref="T81:U81"/>
    <mergeCell ref="V81:X81"/>
    <mergeCell ref="Y81:AA81"/>
    <mergeCell ref="AB81:AC81"/>
    <mergeCell ref="AD81:AE81"/>
    <mergeCell ref="AF81:AM81"/>
    <mergeCell ref="Y80:AA80"/>
    <mergeCell ref="AB80:AC80"/>
    <mergeCell ref="AD80:AE80"/>
    <mergeCell ref="AF80:AM80"/>
    <mergeCell ref="AN80:AR80"/>
    <mergeCell ref="AS80:AU80"/>
    <mergeCell ref="AD79:AE79"/>
    <mergeCell ref="AF79:AM79"/>
    <mergeCell ref="AN79:AR79"/>
    <mergeCell ref="AS79:AU79"/>
    <mergeCell ref="AW79:BB79"/>
    <mergeCell ref="N80:O80"/>
    <mergeCell ref="P80:Q80"/>
    <mergeCell ref="R80:S80"/>
    <mergeCell ref="T80:U80"/>
    <mergeCell ref="V80:X80"/>
    <mergeCell ref="AD82:AE82"/>
    <mergeCell ref="AF82:AM82"/>
    <mergeCell ref="AN82:AR82"/>
    <mergeCell ref="AS82:AU82"/>
    <mergeCell ref="AW82:BB82"/>
    <mergeCell ref="N83:O83"/>
    <mergeCell ref="P83:Q83"/>
    <mergeCell ref="R83:S83"/>
    <mergeCell ref="T83:U83"/>
    <mergeCell ref="V83:X83"/>
    <mergeCell ref="AN81:AR81"/>
    <mergeCell ref="AS81:AU81"/>
    <mergeCell ref="AW81:BB81"/>
    <mergeCell ref="N82:O82"/>
    <mergeCell ref="P82:Q82"/>
    <mergeCell ref="R82:S82"/>
    <mergeCell ref="T82:U82"/>
    <mergeCell ref="V82:X82"/>
    <mergeCell ref="Y82:AA82"/>
    <mergeCell ref="AB82:AC82"/>
    <mergeCell ref="AN84:AR84"/>
    <mergeCell ref="AS84:AU84"/>
    <mergeCell ref="AW84:BB84"/>
    <mergeCell ref="N85:O85"/>
    <mergeCell ref="P85:Q85"/>
    <mergeCell ref="R85:S85"/>
    <mergeCell ref="T85:U85"/>
    <mergeCell ref="V85:X85"/>
    <mergeCell ref="Y85:AA85"/>
    <mergeCell ref="AB85:AC85"/>
    <mergeCell ref="AW83:BB83"/>
    <mergeCell ref="N84:O84"/>
    <mergeCell ref="P84:Q84"/>
    <mergeCell ref="R84:S84"/>
    <mergeCell ref="T84:U84"/>
    <mergeCell ref="V84:X84"/>
    <mergeCell ref="Y84:AA84"/>
    <mergeCell ref="AB84:AC84"/>
    <mergeCell ref="AD84:AE84"/>
    <mergeCell ref="AF84:AM84"/>
    <mergeCell ref="Y83:AA83"/>
    <mergeCell ref="AB83:AC83"/>
    <mergeCell ref="AD83:AE83"/>
    <mergeCell ref="AF83:AM83"/>
    <mergeCell ref="AN83:AR83"/>
    <mergeCell ref="AS83:AU83"/>
    <mergeCell ref="AW86:BB86"/>
    <mergeCell ref="N87:O87"/>
    <mergeCell ref="P87:Q87"/>
    <mergeCell ref="R87:S87"/>
    <mergeCell ref="T87:U87"/>
    <mergeCell ref="V87:X87"/>
    <mergeCell ref="Y87:AA87"/>
    <mergeCell ref="AB87:AC87"/>
    <mergeCell ref="AD87:AE87"/>
    <mergeCell ref="AF87:AM87"/>
    <mergeCell ref="Y86:AA86"/>
    <mergeCell ref="AB86:AC86"/>
    <mergeCell ref="AD86:AE86"/>
    <mergeCell ref="AF86:AM86"/>
    <mergeCell ref="AN86:AR86"/>
    <mergeCell ref="AS86:AU86"/>
    <mergeCell ref="AD85:AE85"/>
    <mergeCell ref="AF85:AM85"/>
    <mergeCell ref="AN85:AR85"/>
    <mergeCell ref="AS85:AU85"/>
    <mergeCell ref="AW85:BB85"/>
    <mergeCell ref="N86:O86"/>
    <mergeCell ref="P86:Q86"/>
    <mergeCell ref="R86:S86"/>
    <mergeCell ref="T86:U86"/>
    <mergeCell ref="V86:X86"/>
    <mergeCell ref="AD88:AE88"/>
    <mergeCell ref="AF88:AM88"/>
    <mergeCell ref="AN88:AR88"/>
    <mergeCell ref="AS88:AU88"/>
    <mergeCell ref="AW88:BB88"/>
    <mergeCell ref="N89:O89"/>
    <mergeCell ref="P89:Q89"/>
    <mergeCell ref="R89:S89"/>
    <mergeCell ref="T89:U89"/>
    <mergeCell ref="V89:X89"/>
    <mergeCell ref="AN87:AR87"/>
    <mergeCell ref="AS87:AU87"/>
    <mergeCell ref="AW87:BB87"/>
    <mergeCell ref="N88:O88"/>
    <mergeCell ref="P88:Q88"/>
    <mergeCell ref="R88:S88"/>
    <mergeCell ref="T88:U88"/>
    <mergeCell ref="V88:X88"/>
    <mergeCell ref="Y88:AA88"/>
    <mergeCell ref="AB88:AC88"/>
    <mergeCell ref="AN90:AR90"/>
    <mergeCell ref="AS90:AU90"/>
    <mergeCell ref="AW90:BB90"/>
    <mergeCell ref="N91:O91"/>
    <mergeCell ref="P91:Q91"/>
    <mergeCell ref="R91:S91"/>
    <mergeCell ref="T91:U91"/>
    <mergeCell ref="V91:X91"/>
    <mergeCell ref="Y91:AA91"/>
    <mergeCell ref="AB91:AC91"/>
    <mergeCell ref="AW89:BB89"/>
    <mergeCell ref="N90:O90"/>
    <mergeCell ref="P90:Q90"/>
    <mergeCell ref="R90:S90"/>
    <mergeCell ref="T90:U90"/>
    <mergeCell ref="V90:X90"/>
    <mergeCell ref="Y90:AA90"/>
    <mergeCell ref="AB90:AC90"/>
    <mergeCell ref="AD90:AE90"/>
    <mergeCell ref="AF90:AM90"/>
    <mergeCell ref="Y89:AA89"/>
    <mergeCell ref="AB89:AC89"/>
    <mergeCell ref="AD89:AE89"/>
    <mergeCell ref="AF89:AM89"/>
    <mergeCell ref="AN89:AR89"/>
    <mergeCell ref="AS89:AU89"/>
    <mergeCell ref="AW92:BB92"/>
    <mergeCell ref="N93:O93"/>
    <mergeCell ref="P93:Q93"/>
    <mergeCell ref="R93:S93"/>
    <mergeCell ref="T93:U93"/>
    <mergeCell ref="V93:X93"/>
    <mergeCell ref="Y93:AA93"/>
    <mergeCell ref="AB93:AC93"/>
    <mergeCell ref="AD93:AE93"/>
    <mergeCell ref="AF93:AM93"/>
    <mergeCell ref="Y92:AA92"/>
    <mergeCell ref="AB92:AC92"/>
    <mergeCell ref="AD92:AE92"/>
    <mergeCell ref="AF92:AM92"/>
    <mergeCell ref="AN92:AR92"/>
    <mergeCell ref="AS92:AU92"/>
    <mergeCell ref="AD91:AE91"/>
    <mergeCell ref="AF91:AM91"/>
    <mergeCell ref="AN91:AR91"/>
    <mergeCell ref="AS91:AU91"/>
    <mergeCell ref="AW91:BB91"/>
    <mergeCell ref="N92:O92"/>
    <mergeCell ref="P92:Q92"/>
    <mergeCell ref="R92:S92"/>
    <mergeCell ref="T92:U92"/>
    <mergeCell ref="V92:X92"/>
    <mergeCell ref="AD94:AE94"/>
    <mergeCell ref="AF94:AM94"/>
    <mergeCell ref="AN94:AR94"/>
    <mergeCell ref="AS94:AU94"/>
    <mergeCell ref="AW94:BB94"/>
    <mergeCell ref="N95:O95"/>
    <mergeCell ref="P95:Q95"/>
    <mergeCell ref="R95:S95"/>
    <mergeCell ref="T95:U95"/>
    <mergeCell ref="V95:X95"/>
    <mergeCell ref="AN93:AR93"/>
    <mergeCell ref="AS93:AU93"/>
    <mergeCell ref="AW93:BB93"/>
    <mergeCell ref="N94:O94"/>
    <mergeCell ref="P94:Q94"/>
    <mergeCell ref="R94:S94"/>
    <mergeCell ref="T94:U94"/>
    <mergeCell ref="V94:X94"/>
    <mergeCell ref="Y94:AA94"/>
    <mergeCell ref="AB94:AC94"/>
    <mergeCell ref="AN96:AR96"/>
    <mergeCell ref="AS96:AU96"/>
    <mergeCell ref="AW96:BB96"/>
    <mergeCell ref="N97:O97"/>
    <mergeCell ref="P97:Q97"/>
    <mergeCell ref="R97:S97"/>
    <mergeCell ref="T97:U97"/>
    <mergeCell ref="V97:X97"/>
    <mergeCell ref="Y97:AA97"/>
    <mergeCell ref="AB97:AC97"/>
    <mergeCell ref="AW95:BB95"/>
    <mergeCell ref="N96:O96"/>
    <mergeCell ref="P96:Q96"/>
    <mergeCell ref="R96:S96"/>
    <mergeCell ref="T96:U96"/>
    <mergeCell ref="V96:X96"/>
    <mergeCell ref="Y96:AA96"/>
    <mergeCell ref="AB96:AC96"/>
    <mergeCell ref="AD96:AE96"/>
    <mergeCell ref="AF96:AM96"/>
    <mergeCell ref="Y95:AA95"/>
    <mergeCell ref="AB95:AC95"/>
    <mergeCell ref="AD95:AE95"/>
    <mergeCell ref="AF95:AM95"/>
    <mergeCell ref="AN95:AR95"/>
    <mergeCell ref="AS95:AU95"/>
    <mergeCell ref="AW98:BB98"/>
    <mergeCell ref="N99:O99"/>
    <mergeCell ref="P99:Q99"/>
    <mergeCell ref="R99:S99"/>
    <mergeCell ref="T99:U99"/>
    <mergeCell ref="V99:X99"/>
    <mergeCell ref="Y99:AA99"/>
    <mergeCell ref="AB99:AC99"/>
    <mergeCell ref="AD99:AE99"/>
    <mergeCell ref="AF99:AM99"/>
    <mergeCell ref="Y98:AA98"/>
    <mergeCell ref="AB98:AC98"/>
    <mergeCell ref="AD98:AE98"/>
    <mergeCell ref="AF98:AM98"/>
    <mergeCell ref="AN98:AR98"/>
    <mergeCell ref="AS98:AU98"/>
    <mergeCell ref="AD97:AE97"/>
    <mergeCell ref="AF97:AM97"/>
    <mergeCell ref="AN97:AR97"/>
    <mergeCell ref="AS97:AU97"/>
    <mergeCell ref="AW97:BB97"/>
    <mergeCell ref="N98:O98"/>
    <mergeCell ref="P98:Q98"/>
    <mergeCell ref="R98:S98"/>
    <mergeCell ref="T98:U98"/>
    <mergeCell ref="V98:X98"/>
    <mergeCell ref="AD100:AE100"/>
    <mergeCell ref="AF100:AM100"/>
    <mergeCell ref="AN100:AR100"/>
    <mergeCell ref="AS100:AU100"/>
    <mergeCell ref="AW100:BB100"/>
    <mergeCell ref="N101:O101"/>
    <mergeCell ref="P101:Q101"/>
    <mergeCell ref="R101:S101"/>
    <mergeCell ref="T101:U101"/>
    <mergeCell ref="V101:X101"/>
    <mergeCell ref="AN99:AR99"/>
    <mergeCell ref="AS99:AU99"/>
    <mergeCell ref="AW99:BB99"/>
    <mergeCell ref="N100:O100"/>
    <mergeCell ref="P100:Q100"/>
    <mergeCell ref="R100:S100"/>
    <mergeCell ref="T100:U100"/>
    <mergeCell ref="V100:X100"/>
    <mergeCell ref="Y100:AA100"/>
    <mergeCell ref="AB100:AC100"/>
    <mergeCell ref="AN102:AR102"/>
    <mergeCell ref="AS102:AU102"/>
    <mergeCell ref="AW102:BB102"/>
    <mergeCell ref="N103:O103"/>
    <mergeCell ref="P103:Q103"/>
    <mergeCell ref="R103:S103"/>
    <mergeCell ref="T103:U103"/>
    <mergeCell ref="V103:X103"/>
    <mergeCell ref="Y103:AA103"/>
    <mergeCell ref="AB103:AC103"/>
    <mergeCell ref="AW101:BB101"/>
    <mergeCell ref="N102:O102"/>
    <mergeCell ref="P102:Q102"/>
    <mergeCell ref="R102:S102"/>
    <mergeCell ref="T102:U102"/>
    <mergeCell ref="V102:X102"/>
    <mergeCell ref="Y102:AA102"/>
    <mergeCell ref="AB102:AC102"/>
    <mergeCell ref="AD102:AE102"/>
    <mergeCell ref="AF102:AM102"/>
    <mergeCell ref="Y101:AA101"/>
    <mergeCell ref="AB101:AC101"/>
    <mergeCell ref="AD101:AE101"/>
    <mergeCell ref="AF101:AM101"/>
    <mergeCell ref="AN101:AR101"/>
    <mergeCell ref="AS101:AU101"/>
    <mergeCell ref="AW104:BB104"/>
    <mergeCell ref="N105:O105"/>
    <mergeCell ref="P105:Q105"/>
    <mergeCell ref="R105:S105"/>
    <mergeCell ref="T105:U105"/>
    <mergeCell ref="V105:X105"/>
    <mergeCell ref="Y105:AA105"/>
    <mergeCell ref="AB105:AC105"/>
    <mergeCell ref="AD105:AE105"/>
    <mergeCell ref="AF105:AM105"/>
    <mergeCell ref="Y104:AA104"/>
    <mergeCell ref="AB104:AC104"/>
    <mergeCell ref="AD104:AE104"/>
    <mergeCell ref="AF104:AM104"/>
    <mergeCell ref="AN104:AR104"/>
    <mergeCell ref="AS104:AU104"/>
    <mergeCell ref="AD103:AE103"/>
    <mergeCell ref="AF103:AM103"/>
    <mergeCell ref="AN103:AR103"/>
    <mergeCell ref="AS103:AU103"/>
    <mergeCell ref="AW103:BB103"/>
    <mergeCell ref="N104:O104"/>
    <mergeCell ref="P104:Q104"/>
    <mergeCell ref="R104:S104"/>
    <mergeCell ref="T104:U104"/>
    <mergeCell ref="V104:X104"/>
    <mergeCell ref="AD106:AE106"/>
    <mergeCell ref="AF106:AM106"/>
    <mergeCell ref="AN106:AR106"/>
    <mergeCell ref="AS106:AU106"/>
    <mergeCell ref="AW106:BB106"/>
    <mergeCell ref="N107:O107"/>
    <mergeCell ref="P107:Q107"/>
    <mergeCell ref="R107:S107"/>
    <mergeCell ref="T107:U107"/>
    <mergeCell ref="V107:X107"/>
    <mergeCell ref="AN105:AR105"/>
    <mergeCell ref="AS105:AU105"/>
    <mergeCell ref="AW105:BB105"/>
    <mergeCell ref="N106:O106"/>
    <mergeCell ref="P106:Q106"/>
    <mergeCell ref="R106:S106"/>
    <mergeCell ref="T106:U106"/>
    <mergeCell ref="V106:X106"/>
    <mergeCell ref="Y106:AA106"/>
    <mergeCell ref="AB106:AC106"/>
    <mergeCell ref="AN108:AR108"/>
    <mergeCell ref="AS108:AU108"/>
    <mergeCell ref="AW108:BB108"/>
    <mergeCell ref="N109:O109"/>
    <mergeCell ref="P109:Q109"/>
    <mergeCell ref="R109:S109"/>
    <mergeCell ref="T109:U109"/>
    <mergeCell ref="V109:X109"/>
    <mergeCell ref="Y109:AA109"/>
    <mergeCell ref="AB109:AC109"/>
    <mergeCell ref="AW107:BB107"/>
    <mergeCell ref="N108:O108"/>
    <mergeCell ref="P108:Q108"/>
    <mergeCell ref="R108:S108"/>
    <mergeCell ref="T108:U108"/>
    <mergeCell ref="V108:X108"/>
    <mergeCell ref="Y108:AA108"/>
    <mergeCell ref="AB108:AC108"/>
    <mergeCell ref="AD108:AE108"/>
    <mergeCell ref="AF108:AM108"/>
    <mergeCell ref="Y107:AA107"/>
    <mergeCell ref="AB107:AC107"/>
    <mergeCell ref="AD107:AE107"/>
    <mergeCell ref="AF107:AM107"/>
    <mergeCell ref="AN107:AR107"/>
    <mergeCell ref="AS107:AU107"/>
    <mergeCell ref="AW110:BB110"/>
    <mergeCell ref="N111:O111"/>
    <mergeCell ref="P111:Q111"/>
    <mergeCell ref="R111:S111"/>
    <mergeCell ref="T111:U111"/>
    <mergeCell ref="V111:X111"/>
    <mergeCell ref="Y111:AA111"/>
    <mergeCell ref="AB111:AC111"/>
    <mergeCell ref="AD111:AE111"/>
    <mergeCell ref="AF111:AM111"/>
    <mergeCell ref="Y110:AA110"/>
    <mergeCell ref="AB110:AC110"/>
    <mergeCell ref="AD110:AE110"/>
    <mergeCell ref="AF110:AM110"/>
    <mergeCell ref="AN110:AR110"/>
    <mergeCell ref="AS110:AU110"/>
    <mergeCell ref="AD109:AE109"/>
    <mergeCell ref="AF109:AM109"/>
    <mergeCell ref="AN109:AR109"/>
    <mergeCell ref="AS109:AU109"/>
    <mergeCell ref="AW109:BB109"/>
    <mergeCell ref="N110:O110"/>
    <mergeCell ref="P110:Q110"/>
    <mergeCell ref="R110:S110"/>
    <mergeCell ref="T110:U110"/>
    <mergeCell ref="V110:X110"/>
    <mergeCell ref="AD112:AE112"/>
    <mergeCell ref="AF112:AM112"/>
    <mergeCell ref="AN112:AR112"/>
    <mergeCell ref="AS112:AU112"/>
    <mergeCell ref="AW112:BB112"/>
    <mergeCell ref="N113:O113"/>
    <mergeCell ref="P113:Q113"/>
    <mergeCell ref="R113:S113"/>
    <mergeCell ref="T113:U113"/>
    <mergeCell ref="V113:X113"/>
    <mergeCell ref="AN111:AR111"/>
    <mergeCell ref="AS111:AU111"/>
    <mergeCell ref="AW111:BB111"/>
    <mergeCell ref="N112:O112"/>
    <mergeCell ref="P112:Q112"/>
    <mergeCell ref="R112:S112"/>
    <mergeCell ref="T112:U112"/>
    <mergeCell ref="V112:X112"/>
    <mergeCell ref="Y112:AA112"/>
    <mergeCell ref="AB112:AC112"/>
    <mergeCell ref="AN114:AR114"/>
    <mergeCell ref="AS114:AU114"/>
    <mergeCell ref="AW114:BB114"/>
    <mergeCell ref="N115:O115"/>
    <mergeCell ref="P115:Q115"/>
    <mergeCell ref="R115:S115"/>
    <mergeCell ref="T115:U115"/>
    <mergeCell ref="V115:X115"/>
    <mergeCell ref="Y115:AA115"/>
    <mergeCell ref="AB115:AC115"/>
    <mergeCell ref="AW113:BB113"/>
    <mergeCell ref="N114:O114"/>
    <mergeCell ref="P114:Q114"/>
    <mergeCell ref="R114:S114"/>
    <mergeCell ref="T114:U114"/>
    <mergeCell ref="V114:X114"/>
    <mergeCell ref="Y114:AA114"/>
    <mergeCell ref="AB114:AC114"/>
    <mergeCell ref="AD114:AE114"/>
    <mergeCell ref="AF114:AM114"/>
    <mergeCell ref="Y113:AA113"/>
    <mergeCell ref="AB113:AC113"/>
    <mergeCell ref="AD113:AE113"/>
    <mergeCell ref="AF113:AM113"/>
    <mergeCell ref="AN113:AR113"/>
    <mergeCell ref="AS113:AU113"/>
    <mergeCell ref="AW116:BB116"/>
    <mergeCell ref="N117:O117"/>
    <mergeCell ref="P117:Q117"/>
    <mergeCell ref="R117:S117"/>
    <mergeCell ref="T117:U117"/>
    <mergeCell ref="V117:X117"/>
    <mergeCell ref="Y117:AA117"/>
    <mergeCell ref="AB117:AC117"/>
    <mergeCell ref="AD117:AE117"/>
    <mergeCell ref="AF117:AM117"/>
    <mergeCell ref="Y116:AA116"/>
    <mergeCell ref="AB116:AC116"/>
    <mergeCell ref="AD116:AE116"/>
    <mergeCell ref="AF116:AM116"/>
    <mergeCell ref="AN116:AR116"/>
    <mergeCell ref="AS116:AU116"/>
    <mergeCell ref="AD115:AE115"/>
    <mergeCell ref="AF115:AM115"/>
    <mergeCell ref="AN115:AR115"/>
    <mergeCell ref="AS115:AU115"/>
    <mergeCell ref="AW115:BB115"/>
    <mergeCell ref="N116:O116"/>
    <mergeCell ref="P116:Q116"/>
    <mergeCell ref="R116:S116"/>
    <mergeCell ref="T116:U116"/>
    <mergeCell ref="V116:X116"/>
    <mergeCell ref="AD118:AE118"/>
    <mergeCell ref="AF118:AM118"/>
    <mergeCell ref="AN118:AR118"/>
    <mergeCell ref="AS118:AU118"/>
    <mergeCell ref="AW118:BB118"/>
    <mergeCell ref="N119:O119"/>
    <mergeCell ref="P119:Q119"/>
    <mergeCell ref="R119:S119"/>
    <mergeCell ref="T119:U119"/>
    <mergeCell ref="V119:X119"/>
    <mergeCell ref="AN117:AR117"/>
    <mergeCell ref="AS117:AU117"/>
    <mergeCell ref="AW117:BB117"/>
    <mergeCell ref="N118:O118"/>
    <mergeCell ref="P118:Q118"/>
    <mergeCell ref="R118:S118"/>
    <mergeCell ref="T118:U118"/>
    <mergeCell ref="V118:X118"/>
    <mergeCell ref="Y118:AA118"/>
    <mergeCell ref="AB118:AC118"/>
    <mergeCell ref="AN120:AR120"/>
    <mergeCell ref="AS120:AU120"/>
    <mergeCell ref="AW120:BB120"/>
    <mergeCell ref="N121:O121"/>
    <mergeCell ref="P121:Q121"/>
    <mergeCell ref="R121:S121"/>
    <mergeCell ref="T121:U121"/>
    <mergeCell ref="V121:X121"/>
    <mergeCell ref="Y121:AA121"/>
    <mergeCell ref="AB121:AC121"/>
    <mergeCell ref="AW119:BB119"/>
    <mergeCell ref="N120:O120"/>
    <mergeCell ref="P120:Q120"/>
    <mergeCell ref="R120:S120"/>
    <mergeCell ref="T120:U120"/>
    <mergeCell ref="V120:X120"/>
    <mergeCell ref="Y120:AA120"/>
    <mergeCell ref="AB120:AC120"/>
    <mergeCell ref="AD120:AE120"/>
    <mergeCell ref="AF120:AM120"/>
    <mergeCell ref="Y119:AA119"/>
    <mergeCell ref="AB119:AC119"/>
    <mergeCell ref="AD119:AE119"/>
    <mergeCell ref="AF119:AM119"/>
    <mergeCell ref="AN119:AR119"/>
    <mergeCell ref="AS119:AU119"/>
    <mergeCell ref="AW122:BB122"/>
    <mergeCell ref="N123:O123"/>
    <mergeCell ref="P123:Q123"/>
    <mergeCell ref="R123:S123"/>
    <mergeCell ref="T123:U123"/>
    <mergeCell ref="V123:X123"/>
    <mergeCell ref="Y123:AA123"/>
    <mergeCell ref="AB123:AC123"/>
    <mergeCell ref="AD123:AE123"/>
    <mergeCell ref="AF123:AM123"/>
    <mergeCell ref="Y122:AA122"/>
    <mergeCell ref="AB122:AC122"/>
    <mergeCell ref="AD122:AE122"/>
    <mergeCell ref="AF122:AM122"/>
    <mergeCell ref="AN122:AR122"/>
    <mergeCell ref="AS122:AU122"/>
    <mergeCell ref="AD121:AE121"/>
    <mergeCell ref="AF121:AM121"/>
    <mergeCell ref="AN121:AR121"/>
    <mergeCell ref="AS121:AU121"/>
    <mergeCell ref="AW121:BB121"/>
    <mergeCell ref="N122:O122"/>
    <mergeCell ref="P122:Q122"/>
    <mergeCell ref="R122:S122"/>
    <mergeCell ref="T122:U122"/>
    <mergeCell ref="V122:X122"/>
    <mergeCell ref="AD124:AE124"/>
    <mergeCell ref="AF124:AM124"/>
    <mergeCell ref="AN124:AR124"/>
    <mergeCell ref="AS124:AU124"/>
    <mergeCell ref="AW124:BB124"/>
    <mergeCell ref="N125:O125"/>
    <mergeCell ref="P125:Q125"/>
    <mergeCell ref="R125:S125"/>
    <mergeCell ref="T125:U125"/>
    <mergeCell ref="V125:X125"/>
    <mergeCell ref="AN123:AR123"/>
    <mergeCell ref="AS123:AU123"/>
    <mergeCell ref="AW123:BB123"/>
    <mergeCell ref="N124:O124"/>
    <mergeCell ref="P124:Q124"/>
    <mergeCell ref="R124:S124"/>
    <mergeCell ref="T124:U124"/>
    <mergeCell ref="V124:X124"/>
    <mergeCell ref="Y124:AA124"/>
    <mergeCell ref="AB124:AC124"/>
    <mergeCell ref="AN126:AR126"/>
    <mergeCell ref="AS126:AU126"/>
    <mergeCell ref="AW126:BB126"/>
    <mergeCell ref="N127:O127"/>
    <mergeCell ref="P127:Q127"/>
    <mergeCell ref="R127:S127"/>
    <mergeCell ref="T127:U127"/>
    <mergeCell ref="V127:X127"/>
    <mergeCell ref="Y127:AA127"/>
    <mergeCell ref="AB127:AC127"/>
    <mergeCell ref="AW125:BB125"/>
    <mergeCell ref="N126:O126"/>
    <mergeCell ref="P126:Q126"/>
    <mergeCell ref="R126:S126"/>
    <mergeCell ref="T126:U126"/>
    <mergeCell ref="V126:X126"/>
    <mergeCell ref="Y126:AA126"/>
    <mergeCell ref="AB126:AC126"/>
    <mergeCell ref="AD126:AE126"/>
    <mergeCell ref="AF126:AM126"/>
    <mergeCell ref="Y125:AA125"/>
    <mergeCell ref="AB125:AC125"/>
    <mergeCell ref="AD125:AE125"/>
    <mergeCell ref="AF125:AM125"/>
    <mergeCell ref="AN125:AR125"/>
    <mergeCell ref="AS125:AU125"/>
    <mergeCell ref="AW128:BB128"/>
    <mergeCell ref="N129:O129"/>
    <mergeCell ref="P129:Q129"/>
    <mergeCell ref="R129:S129"/>
    <mergeCell ref="T129:U129"/>
    <mergeCell ref="V129:X129"/>
    <mergeCell ref="Y129:AA129"/>
    <mergeCell ref="AB129:AC129"/>
    <mergeCell ref="AD129:AE129"/>
    <mergeCell ref="AF129:AM129"/>
    <mergeCell ref="Y128:AA128"/>
    <mergeCell ref="AB128:AC128"/>
    <mergeCell ref="AD128:AE128"/>
    <mergeCell ref="AF128:AM128"/>
    <mergeCell ref="AN128:AR128"/>
    <mergeCell ref="AS128:AU128"/>
    <mergeCell ref="AD127:AE127"/>
    <mergeCell ref="AF127:AM127"/>
    <mergeCell ref="AN127:AR127"/>
    <mergeCell ref="AS127:AU127"/>
    <mergeCell ref="AW127:BB127"/>
    <mergeCell ref="N128:O128"/>
    <mergeCell ref="P128:Q128"/>
    <mergeCell ref="R128:S128"/>
    <mergeCell ref="T128:U128"/>
    <mergeCell ref="V128:X128"/>
    <mergeCell ref="AD130:AE130"/>
    <mergeCell ref="AF130:AM130"/>
    <mergeCell ref="AN130:AR130"/>
    <mergeCell ref="AS130:AU130"/>
    <mergeCell ref="AW130:BB130"/>
    <mergeCell ref="N131:O131"/>
    <mergeCell ref="P131:Q131"/>
    <mergeCell ref="R131:S131"/>
    <mergeCell ref="T131:U131"/>
    <mergeCell ref="V131:X131"/>
    <mergeCell ref="AN129:AR129"/>
    <mergeCell ref="AS129:AU129"/>
    <mergeCell ref="AW129:BB129"/>
    <mergeCell ref="N130:O130"/>
    <mergeCell ref="P130:Q130"/>
    <mergeCell ref="R130:S130"/>
    <mergeCell ref="T130:U130"/>
    <mergeCell ref="V130:X130"/>
    <mergeCell ref="Y130:AA130"/>
    <mergeCell ref="AB130:AC130"/>
    <mergeCell ref="AN132:AR132"/>
    <mergeCell ref="AS132:AU132"/>
    <mergeCell ref="AW132:BB132"/>
    <mergeCell ref="N133:O133"/>
    <mergeCell ref="P133:Q133"/>
    <mergeCell ref="R133:S133"/>
    <mergeCell ref="T133:U133"/>
    <mergeCell ref="V133:X133"/>
    <mergeCell ref="Y133:AA133"/>
    <mergeCell ref="AB133:AC133"/>
    <mergeCell ref="AW131:BB131"/>
    <mergeCell ref="N132:O132"/>
    <mergeCell ref="P132:Q132"/>
    <mergeCell ref="R132:S132"/>
    <mergeCell ref="T132:U132"/>
    <mergeCell ref="V132:X132"/>
    <mergeCell ref="Y132:AA132"/>
    <mergeCell ref="AB132:AC132"/>
    <mergeCell ref="AD132:AE132"/>
    <mergeCell ref="AF132:AM132"/>
    <mergeCell ref="Y131:AA131"/>
    <mergeCell ref="AB131:AC131"/>
    <mergeCell ref="AD131:AE131"/>
    <mergeCell ref="AF131:AM131"/>
    <mergeCell ref="AN131:AR131"/>
    <mergeCell ref="AS131:AU131"/>
    <mergeCell ref="AW134:BB134"/>
    <mergeCell ref="N135:O135"/>
    <mergeCell ref="P135:Q135"/>
    <mergeCell ref="R135:S135"/>
    <mergeCell ref="T135:U135"/>
    <mergeCell ref="V135:X135"/>
    <mergeCell ref="Y135:AA135"/>
    <mergeCell ref="AB135:AC135"/>
    <mergeCell ref="AD135:AE135"/>
    <mergeCell ref="AF135:AM135"/>
    <mergeCell ref="Y134:AA134"/>
    <mergeCell ref="AB134:AC134"/>
    <mergeCell ref="AD134:AE134"/>
    <mergeCell ref="AF134:AM134"/>
    <mergeCell ref="AN134:AR134"/>
    <mergeCell ref="AS134:AU134"/>
    <mergeCell ref="AD133:AE133"/>
    <mergeCell ref="AF133:AM133"/>
    <mergeCell ref="AN133:AR133"/>
    <mergeCell ref="AS133:AU133"/>
    <mergeCell ref="AW133:BB133"/>
    <mergeCell ref="N134:O134"/>
    <mergeCell ref="P134:Q134"/>
    <mergeCell ref="R134:S134"/>
    <mergeCell ref="T134:U134"/>
    <mergeCell ref="V134:X134"/>
    <mergeCell ref="AD136:AE136"/>
    <mergeCell ref="AF136:AM136"/>
    <mergeCell ref="AN136:AR136"/>
    <mergeCell ref="AS136:AU136"/>
    <mergeCell ref="AW136:BB136"/>
    <mergeCell ref="N137:O137"/>
    <mergeCell ref="P137:Q137"/>
    <mergeCell ref="R137:S137"/>
    <mergeCell ref="T137:U137"/>
    <mergeCell ref="V137:X137"/>
    <mergeCell ref="AN135:AR135"/>
    <mergeCell ref="AS135:AU135"/>
    <mergeCell ref="AW135:BB135"/>
    <mergeCell ref="N136:O136"/>
    <mergeCell ref="P136:Q136"/>
    <mergeCell ref="R136:S136"/>
    <mergeCell ref="T136:U136"/>
    <mergeCell ref="V136:X136"/>
    <mergeCell ref="Y136:AA136"/>
    <mergeCell ref="AB136:AC136"/>
    <mergeCell ref="AN138:AR138"/>
    <mergeCell ref="AS138:AU138"/>
    <mergeCell ref="AW138:BB138"/>
    <mergeCell ref="N139:O139"/>
    <mergeCell ref="P139:Q139"/>
    <mergeCell ref="R139:S139"/>
    <mergeCell ref="T139:U139"/>
    <mergeCell ref="V139:X139"/>
    <mergeCell ref="Y139:AA139"/>
    <mergeCell ref="AB139:AC139"/>
    <mergeCell ref="AW137:BB137"/>
    <mergeCell ref="N138:O138"/>
    <mergeCell ref="P138:Q138"/>
    <mergeCell ref="R138:S138"/>
    <mergeCell ref="T138:U138"/>
    <mergeCell ref="V138:X138"/>
    <mergeCell ref="Y138:AA138"/>
    <mergeCell ref="AB138:AC138"/>
    <mergeCell ref="AD138:AE138"/>
    <mergeCell ref="AF138:AM138"/>
    <mergeCell ref="Y137:AA137"/>
    <mergeCell ref="AB137:AC137"/>
    <mergeCell ref="AD137:AE137"/>
    <mergeCell ref="AF137:AM137"/>
    <mergeCell ref="AN137:AR137"/>
    <mergeCell ref="AS137:AU137"/>
    <mergeCell ref="AW140:BB140"/>
    <mergeCell ref="N141:O141"/>
    <mergeCell ref="P141:Q141"/>
    <mergeCell ref="R141:S141"/>
    <mergeCell ref="T141:U141"/>
    <mergeCell ref="V141:X141"/>
    <mergeCell ref="Y141:AA141"/>
    <mergeCell ref="AB141:AC141"/>
    <mergeCell ref="AD141:AE141"/>
    <mergeCell ref="AF141:AM141"/>
    <mergeCell ref="Y140:AA140"/>
    <mergeCell ref="AB140:AC140"/>
    <mergeCell ref="AD140:AE140"/>
    <mergeCell ref="AF140:AM140"/>
    <mergeCell ref="AN140:AR140"/>
    <mergeCell ref="AS140:AU140"/>
    <mergeCell ref="AD139:AE139"/>
    <mergeCell ref="AF139:AM139"/>
    <mergeCell ref="AN139:AR139"/>
    <mergeCell ref="AS139:AU139"/>
    <mergeCell ref="AW139:BB139"/>
    <mergeCell ref="N140:O140"/>
    <mergeCell ref="P140:Q140"/>
    <mergeCell ref="R140:S140"/>
    <mergeCell ref="T140:U140"/>
    <mergeCell ref="V140:X140"/>
    <mergeCell ref="AD142:AE142"/>
    <mergeCell ref="AF142:AM142"/>
    <mergeCell ref="AN142:AR142"/>
    <mergeCell ref="AS142:AU142"/>
    <mergeCell ref="AW142:BB142"/>
    <mergeCell ref="N143:O143"/>
    <mergeCell ref="P143:Q143"/>
    <mergeCell ref="R143:S143"/>
    <mergeCell ref="T143:U143"/>
    <mergeCell ref="V143:X143"/>
    <mergeCell ref="AN141:AR141"/>
    <mergeCell ref="AS141:AU141"/>
    <mergeCell ref="AW141:BB141"/>
    <mergeCell ref="N142:O142"/>
    <mergeCell ref="P142:Q142"/>
    <mergeCell ref="R142:S142"/>
    <mergeCell ref="T142:U142"/>
    <mergeCell ref="V142:X142"/>
    <mergeCell ref="Y142:AA142"/>
    <mergeCell ref="AB142:AC142"/>
    <mergeCell ref="AN144:AR144"/>
    <mergeCell ref="AS144:AU144"/>
    <mergeCell ref="AW144:BB144"/>
    <mergeCell ref="N145:O145"/>
    <mergeCell ref="P145:Q145"/>
    <mergeCell ref="R145:S145"/>
    <mergeCell ref="T145:U145"/>
    <mergeCell ref="V145:X145"/>
    <mergeCell ref="Y145:AA145"/>
    <mergeCell ref="AB145:AC145"/>
    <mergeCell ref="AW143:BB143"/>
    <mergeCell ref="N144:O144"/>
    <mergeCell ref="P144:Q144"/>
    <mergeCell ref="R144:S144"/>
    <mergeCell ref="T144:U144"/>
    <mergeCell ref="V144:X144"/>
    <mergeCell ref="Y144:AA144"/>
    <mergeCell ref="AB144:AC144"/>
    <mergeCell ref="AD144:AE144"/>
    <mergeCell ref="AF144:AM144"/>
    <mergeCell ref="Y143:AA143"/>
    <mergeCell ref="AB143:AC143"/>
    <mergeCell ref="AD143:AE143"/>
    <mergeCell ref="AF143:AM143"/>
    <mergeCell ref="AN143:AR143"/>
    <mergeCell ref="AS143:AU143"/>
    <mergeCell ref="AW146:BB146"/>
    <mergeCell ref="N147:O147"/>
    <mergeCell ref="P147:Q147"/>
    <mergeCell ref="R147:S147"/>
    <mergeCell ref="T147:U147"/>
    <mergeCell ref="V147:X147"/>
    <mergeCell ref="Y147:AA147"/>
    <mergeCell ref="AB147:AC147"/>
    <mergeCell ref="AD147:AE147"/>
    <mergeCell ref="AF147:AM147"/>
    <mergeCell ref="Y146:AA146"/>
    <mergeCell ref="AB146:AC146"/>
    <mergeCell ref="AD146:AE146"/>
    <mergeCell ref="AF146:AM146"/>
    <mergeCell ref="AN146:AR146"/>
    <mergeCell ref="AS146:AU146"/>
    <mergeCell ref="AD145:AE145"/>
    <mergeCell ref="AF145:AM145"/>
    <mergeCell ref="AN145:AR145"/>
    <mergeCell ref="AS145:AU145"/>
    <mergeCell ref="AW145:BB145"/>
    <mergeCell ref="N146:O146"/>
    <mergeCell ref="P146:Q146"/>
    <mergeCell ref="R146:S146"/>
    <mergeCell ref="T146:U146"/>
    <mergeCell ref="V146:X146"/>
    <mergeCell ref="AD148:AE148"/>
    <mergeCell ref="AF148:AM148"/>
    <mergeCell ref="AN148:AR148"/>
    <mergeCell ref="AS148:AU148"/>
    <mergeCell ref="AW148:BB148"/>
    <mergeCell ref="N149:O149"/>
    <mergeCell ref="P149:Q149"/>
    <mergeCell ref="R149:S149"/>
    <mergeCell ref="T149:U149"/>
    <mergeCell ref="V149:X149"/>
    <mergeCell ref="AN147:AR147"/>
    <mergeCell ref="AS147:AU147"/>
    <mergeCell ref="AW147:BB147"/>
    <mergeCell ref="N148:O148"/>
    <mergeCell ref="P148:Q148"/>
    <mergeCell ref="R148:S148"/>
    <mergeCell ref="T148:U148"/>
    <mergeCell ref="V148:X148"/>
    <mergeCell ref="Y148:AA148"/>
    <mergeCell ref="AB148:AC148"/>
    <mergeCell ref="AN150:AR150"/>
    <mergeCell ref="AS150:AU150"/>
    <mergeCell ref="AW150:BB150"/>
    <mergeCell ref="N151:O151"/>
    <mergeCell ref="P151:Q151"/>
    <mergeCell ref="R151:S151"/>
    <mergeCell ref="T151:U151"/>
    <mergeCell ref="V151:X151"/>
    <mergeCell ref="Y151:AA151"/>
    <mergeCell ref="AB151:AC151"/>
    <mergeCell ref="AW149:BB149"/>
    <mergeCell ref="N150:O150"/>
    <mergeCell ref="P150:Q150"/>
    <mergeCell ref="R150:S150"/>
    <mergeCell ref="T150:U150"/>
    <mergeCell ref="V150:X150"/>
    <mergeCell ref="Y150:AA150"/>
    <mergeCell ref="AB150:AC150"/>
    <mergeCell ref="AD150:AE150"/>
    <mergeCell ref="AF150:AM150"/>
    <mergeCell ref="Y149:AA149"/>
    <mergeCell ref="AB149:AC149"/>
    <mergeCell ref="AD149:AE149"/>
    <mergeCell ref="AF149:AM149"/>
    <mergeCell ref="AN149:AR149"/>
    <mergeCell ref="AS149:AU149"/>
    <mergeCell ref="AW152:BB152"/>
    <mergeCell ref="N153:O153"/>
    <mergeCell ref="P153:Q153"/>
    <mergeCell ref="R153:S153"/>
    <mergeCell ref="T153:U153"/>
    <mergeCell ref="V153:X153"/>
    <mergeCell ref="Y153:AA153"/>
    <mergeCell ref="AB153:AC153"/>
    <mergeCell ref="AD153:AE153"/>
    <mergeCell ref="AF153:AM153"/>
    <mergeCell ref="Y152:AA152"/>
    <mergeCell ref="AB152:AC152"/>
    <mergeCell ref="AD152:AE152"/>
    <mergeCell ref="AF152:AM152"/>
    <mergeCell ref="AN152:AR152"/>
    <mergeCell ref="AS152:AU152"/>
    <mergeCell ref="AD151:AE151"/>
    <mergeCell ref="AF151:AM151"/>
    <mergeCell ref="AN151:AR151"/>
    <mergeCell ref="AS151:AU151"/>
    <mergeCell ref="AW151:BB151"/>
    <mergeCell ref="N152:O152"/>
    <mergeCell ref="P152:Q152"/>
    <mergeCell ref="R152:S152"/>
    <mergeCell ref="T152:U152"/>
    <mergeCell ref="V152:X152"/>
    <mergeCell ref="AD154:AE154"/>
    <mergeCell ref="AF154:AM154"/>
    <mergeCell ref="AN154:AR154"/>
    <mergeCell ref="AS154:AU154"/>
    <mergeCell ref="AW154:BB154"/>
    <mergeCell ref="N155:O155"/>
    <mergeCell ref="P155:Q155"/>
    <mergeCell ref="R155:S155"/>
    <mergeCell ref="T155:U155"/>
    <mergeCell ref="V155:X155"/>
    <mergeCell ref="AN153:AR153"/>
    <mergeCell ref="AS153:AU153"/>
    <mergeCell ref="AW153:BB153"/>
    <mergeCell ref="N154:O154"/>
    <mergeCell ref="P154:Q154"/>
    <mergeCell ref="R154:S154"/>
    <mergeCell ref="T154:U154"/>
    <mergeCell ref="V154:X154"/>
    <mergeCell ref="Y154:AA154"/>
    <mergeCell ref="AB154:AC154"/>
    <mergeCell ref="AN156:AR156"/>
    <mergeCell ref="AS156:AU156"/>
    <mergeCell ref="AW156:BB156"/>
    <mergeCell ref="N157:O157"/>
    <mergeCell ref="P157:Q157"/>
    <mergeCell ref="R157:S157"/>
    <mergeCell ref="T157:U157"/>
    <mergeCell ref="V157:X157"/>
    <mergeCell ref="Y157:AA157"/>
    <mergeCell ref="AB157:AC157"/>
    <mergeCell ref="AW155:BB155"/>
    <mergeCell ref="N156:O156"/>
    <mergeCell ref="P156:Q156"/>
    <mergeCell ref="R156:S156"/>
    <mergeCell ref="T156:U156"/>
    <mergeCell ref="V156:X156"/>
    <mergeCell ref="Y156:AA156"/>
    <mergeCell ref="AB156:AC156"/>
    <mergeCell ref="AD156:AE156"/>
    <mergeCell ref="AF156:AM156"/>
    <mergeCell ref="Y155:AA155"/>
    <mergeCell ref="AB155:AC155"/>
    <mergeCell ref="AD155:AE155"/>
    <mergeCell ref="AF155:AM155"/>
    <mergeCell ref="AN155:AR155"/>
    <mergeCell ref="AS155:AU155"/>
    <mergeCell ref="AW158:BB158"/>
    <mergeCell ref="N159:O159"/>
    <mergeCell ref="P159:Q159"/>
    <mergeCell ref="R159:S159"/>
    <mergeCell ref="T159:U159"/>
    <mergeCell ref="V159:X159"/>
    <mergeCell ref="Y159:AA159"/>
    <mergeCell ref="AB159:AC159"/>
    <mergeCell ref="AD159:AE159"/>
    <mergeCell ref="AF159:AM159"/>
    <mergeCell ref="Y158:AA158"/>
    <mergeCell ref="AB158:AC158"/>
    <mergeCell ref="AD158:AE158"/>
    <mergeCell ref="AF158:AM158"/>
    <mergeCell ref="AN158:AR158"/>
    <mergeCell ref="AS158:AU158"/>
    <mergeCell ref="AD157:AE157"/>
    <mergeCell ref="AF157:AM157"/>
    <mergeCell ref="AN157:AR157"/>
    <mergeCell ref="AS157:AU157"/>
    <mergeCell ref="AW157:BB157"/>
    <mergeCell ref="N158:O158"/>
    <mergeCell ref="P158:Q158"/>
    <mergeCell ref="R158:S158"/>
    <mergeCell ref="T158:U158"/>
    <mergeCell ref="V158:X158"/>
    <mergeCell ref="AD160:AE160"/>
    <mergeCell ref="AF160:AM160"/>
    <mergeCell ref="AN160:AR160"/>
    <mergeCell ref="AS160:AU160"/>
    <mergeCell ref="AW160:BB160"/>
    <mergeCell ref="N161:O161"/>
    <mergeCell ref="P161:Q161"/>
    <mergeCell ref="R161:S161"/>
    <mergeCell ref="T161:U161"/>
    <mergeCell ref="V161:X161"/>
    <mergeCell ref="AN159:AR159"/>
    <mergeCell ref="AS159:AU159"/>
    <mergeCell ref="AW159:BB159"/>
    <mergeCell ref="N160:O160"/>
    <mergeCell ref="P160:Q160"/>
    <mergeCell ref="R160:S160"/>
    <mergeCell ref="T160:U160"/>
    <mergeCell ref="V160:X160"/>
    <mergeCell ref="Y160:AA160"/>
    <mergeCell ref="AB160:AC160"/>
    <mergeCell ref="AN162:AR162"/>
    <mergeCell ref="AS162:AU162"/>
    <mergeCell ref="AW162:BB162"/>
    <mergeCell ref="N163:O163"/>
    <mergeCell ref="P163:Q163"/>
    <mergeCell ref="R163:S163"/>
    <mergeCell ref="T163:U163"/>
    <mergeCell ref="V163:X163"/>
    <mergeCell ref="Y163:AA163"/>
    <mergeCell ref="AB163:AC163"/>
    <mergeCell ref="AW161:BB161"/>
    <mergeCell ref="N162:O162"/>
    <mergeCell ref="P162:Q162"/>
    <mergeCell ref="R162:S162"/>
    <mergeCell ref="T162:U162"/>
    <mergeCell ref="V162:X162"/>
    <mergeCell ref="Y162:AA162"/>
    <mergeCell ref="AB162:AC162"/>
    <mergeCell ref="AD162:AE162"/>
    <mergeCell ref="AF162:AM162"/>
    <mergeCell ref="Y161:AA161"/>
    <mergeCell ref="AB161:AC161"/>
    <mergeCell ref="AD161:AE161"/>
    <mergeCell ref="AF161:AM161"/>
    <mergeCell ref="AN161:AR161"/>
    <mergeCell ref="AS161:AU161"/>
    <mergeCell ref="AW164:BB164"/>
    <mergeCell ref="N165:O165"/>
    <mergeCell ref="P165:Q165"/>
    <mergeCell ref="R165:S165"/>
    <mergeCell ref="T165:U165"/>
    <mergeCell ref="V165:X165"/>
    <mergeCell ref="Y165:AA165"/>
    <mergeCell ref="AB165:AC165"/>
    <mergeCell ref="AD165:AE165"/>
    <mergeCell ref="AF165:AM165"/>
    <mergeCell ref="Y164:AA164"/>
    <mergeCell ref="AB164:AC164"/>
    <mergeCell ref="AD164:AE164"/>
    <mergeCell ref="AF164:AM164"/>
    <mergeCell ref="AN164:AR164"/>
    <mergeCell ref="AS164:AU164"/>
    <mergeCell ref="AD163:AE163"/>
    <mergeCell ref="AF163:AM163"/>
    <mergeCell ref="AN163:AR163"/>
    <mergeCell ref="AS163:AU163"/>
    <mergeCell ref="AW163:BB163"/>
    <mergeCell ref="N164:O164"/>
    <mergeCell ref="P164:Q164"/>
    <mergeCell ref="R164:S164"/>
    <mergeCell ref="T164:U164"/>
    <mergeCell ref="V164:X164"/>
    <mergeCell ref="AD166:AE166"/>
    <mergeCell ref="AF166:AM166"/>
    <mergeCell ref="AN166:AR166"/>
    <mergeCell ref="AS166:AU166"/>
    <mergeCell ref="AW166:BB166"/>
    <mergeCell ref="N167:O167"/>
    <mergeCell ref="P167:Q167"/>
    <mergeCell ref="R167:S167"/>
    <mergeCell ref="T167:U167"/>
    <mergeCell ref="V167:X167"/>
    <mergeCell ref="AN165:AR165"/>
    <mergeCell ref="AS165:AU165"/>
    <mergeCell ref="AW165:BB165"/>
    <mergeCell ref="N166:O166"/>
    <mergeCell ref="P166:Q166"/>
    <mergeCell ref="R166:S166"/>
    <mergeCell ref="T166:U166"/>
    <mergeCell ref="V166:X166"/>
    <mergeCell ref="Y166:AA166"/>
    <mergeCell ref="AB166:AC166"/>
    <mergeCell ref="AN168:AR168"/>
    <mergeCell ref="AS168:AU168"/>
    <mergeCell ref="AW168:BB168"/>
    <mergeCell ref="N169:O169"/>
    <mergeCell ref="P169:Q169"/>
    <mergeCell ref="R169:S169"/>
    <mergeCell ref="T169:U169"/>
    <mergeCell ref="V169:X169"/>
    <mergeCell ref="Y169:AA169"/>
    <mergeCell ref="AB169:AC169"/>
    <mergeCell ref="AW167:BB167"/>
    <mergeCell ref="N168:O168"/>
    <mergeCell ref="P168:Q168"/>
    <mergeCell ref="R168:S168"/>
    <mergeCell ref="T168:U168"/>
    <mergeCell ref="V168:X168"/>
    <mergeCell ref="Y168:AA168"/>
    <mergeCell ref="AB168:AC168"/>
    <mergeCell ref="AD168:AE168"/>
    <mergeCell ref="AF168:AM168"/>
    <mergeCell ref="Y167:AA167"/>
    <mergeCell ref="AB167:AC167"/>
    <mergeCell ref="AD167:AE167"/>
    <mergeCell ref="AF167:AM167"/>
    <mergeCell ref="AN167:AR167"/>
    <mergeCell ref="AS167:AU167"/>
    <mergeCell ref="AW170:BB170"/>
    <mergeCell ref="N171:O171"/>
    <mergeCell ref="P171:Q171"/>
    <mergeCell ref="R171:S171"/>
    <mergeCell ref="T171:U171"/>
    <mergeCell ref="V171:X171"/>
    <mergeCell ref="Y171:AA171"/>
    <mergeCell ref="AB171:AC171"/>
    <mergeCell ref="AD171:AE171"/>
    <mergeCell ref="AF171:AM171"/>
    <mergeCell ref="Y170:AA170"/>
    <mergeCell ref="AB170:AC170"/>
    <mergeCell ref="AD170:AE170"/>
    <mergeCell ref="AF170:AM170"/>
    <mergeCell ref="AN170:AR170"/>
    <mergeCell ref="AS170:AU170"/>
    <mergeCell ref="AD169:AE169"/>
    <mergeCell ref="AF169:AM169"/>
    <mergeCell ref="AN169:AR169"/>
    <mergeCell ref="AS169:AU169"/>
    <mergeCell ref="AW169:BB169"/>
    <mergeCell ref="N170:O170"/>
    <mergeCell ref="P170:Q170"/>
    <mergeCell ref="R170:S170"/>
    <mergeCell ref="T170:U170"/>
    <mergeCell ref="V170:X170"/>
    <mergeCell ref="AD172:AE172"/>
    <mergeCell ref="AF172:AM172"/>
    <mergeCell ref="AN172:AR172"/>
    <mergeCell ref="AS172:AU172"/>
    <mergeCell ref="AW172:BB172"/>
    <mergeCell ref="N173:O173"/>
    <mergeCell ref="P173:Q173"/>
    <mergeCell ref="R173:S173"/>
    <mergeCell ref="T173:U173"/>
    <mergeCell ref="V173:X173"/>
    <mergeCell ref="AN171:AR171"/>
    <mergeCell ref="AS171:AU171"/>
    <mergeCell ref="AW171:BB171"/>
    <mergeCell ref="N172:O172"/>
    <mergeCell ref="P172:Q172"/>
    <mergeCell ref="R172:S172"/>
    <mergeCell ref="T172:U172"/>
    <mergeCell ref="V172:X172"/>
    <mergeCell ref="Y172:AA172"/>
    <mergeCell ref="AB172:AC172"/>
    <mergeCell ref="AN174:AR174"/>
    <mergeCell ref="AS174:AU174"/>
    <mergeCell ref="AW174:BB174"/>
    <mergeCell ref="N175:O175"/>
    <mergeCell ref="P175:Q175"/>
    <mergeCell ref="R175:S175"/>
    <mergeCell ref="T175:U175"/>
    <mergeCell ref="V175:X175"/>
    <mergeCell ref="Y175:AA175"/>
    <mergeCell ref="AB175:AC175"/>
    <mergeCell ref="AW173:BB173"/>
    <mergeCell ref="N174:O174"/>
    <mergeCell ref="P174:Q174"/>
    <mergeCell ref="R174:S174"/>
    <mergeCell ref="T174:U174"/>
    <mergeCell ref="V174:X174"/>
    <mergeCell ref="Y174:AA174"/>
    <mergeCell ref="AB174:AC174"/>
    <mergeCell ref="AD174:AE174"/>
    <mergeCell ref="AF174:AM174"/>
    <mergeCell ref="Y173:AA173"/>
    <mergeCell ref="AB173:AC173"/>
    <mergeCell ref="AD173:AE173"/>
    <mergeCell ref="AF173:AM173"/>
    <mergeCell ref="AN173:AR173"/>
    <mergeCell ref="AS173:AU173"/>
    <mergeCell ref="AW176:BB176"/>
    <mergeCell ref="N177:O177"/>
    <mergeCell ref="P177:Q177"/>
    <mergeCell ref="R177:S177"/>
    <mergeCell ref="T177:U177"/>
    <mergeCell ref="V177:X177"/>
    <mergeCell ref="Y177:AA177"/>
    <mergeCell ref="AB177:AC177"/>
    <mergeCell ref="AD177:AE177"/>
    <mergeCell ref="AF177:AM177"/>
    <mergeCell ref="Y176:AA176"/>
    <mergeCell ref="AB176:AC176"/>
    <mergeCell ref="AD176:AE176"/>
    <mergeCell ref="AF176:AM176"/>
    <mergeCell ref="AN176:AR176"/>
    <mergeCell ref="AS176:AU176"/>
    <mergeCell ref="AD175:AE175"/>
    <mergeCell ref="AF175:AM175"/>
    <mergeCell ref="AN175:AR175"/>
    <mergeCell ref="AS175:AU175"/>
    <mergeCell ref="AW175:BB175"/>
    <mergeCell ref="N176:O176"/>
    <mergeCell ref="P176:Q176"/>
    <mergeCell ref="R176:S176"/>
    <mergeCell ref="T176:U176"/>
    <mergeCell ref="V176:X176"/>
    <mergeCell ref="AD178:AE178"/>
    <mergeCell ref="AF178:AM178"/>
    <mergeCell ref="AN178:AR178"/>
    <mergeCell ref="AS178:AU178"/>
    <mergeCell ref="AW178:BB178"/>
    <mergeCell ref="N179:O179"/>
    <mergeCell ref="P179:Q179"/>
    <mergeCell ref="R179:S179"/>
    <mergeCell ref="T179:U179"/>
    <mergeCell ref="V179:X179"/>
    <mergeCell ref="AN177:AR177"/>
    <mergeCell ref="AS177:AU177"/>
    <mergeCell ref="AW177:BB177"/>
    <mergeCell ref="N178:O178"/>
    <mergeCell ref="P178:Q178"/>
    <mergeCell ref="R178:S178"/>
    <mergeCell ref="T178:U178"/>
    <mergeCell ref="V178:X178"/>
    <mergeCell ref="Y178:AA178"/>
    <mergeCell ref="AB178:AC178"/>
    <mergeCell ref="AN180:AR180"/>
    <mergeCell ref="AS180:AU180"/>
    <mergeCell ref="AW180:BB180"/>
    <mergeCell ref="N181:O181"/>
    <mergeCell ref="P181:Q181"/>
    <mergeCell ref="R181:S181"/>
    <mergeCell ref="T181:U181"/>
    <mergeCell ref="V181:X181"/>
    <mergeCell ref="Y181:AA181"/>
    <mergeCell ref="AB181:AC181"/>
    <mergeCell ref="AW179:BB179"/>
    <mergeCell ref="N180:O180"/>
    <mergeCell ref="P180:Q180"/>
    <mergeCell ref="R180:S180"/>
    <mergeCell ref="T180:U180"/>
    <mergeCell ref="V180:X180"/>
    <mergeCell ref="Y180:AA180"/>
    <mergeCell ref="AB180:AC180"/>
    <mergeCell ref="AD180:AE180"/>
    <mergeCell ref="AF180:AM180"/>
    <mergeCell ref="Y179:AA179"/>
    <mergeCell ref="AB179:AC179"/>
    <mergeCell ref="AD179:AE179"/>
    <mergeCell ref="AF179:AM179"/>
    <mergeCell ref="AN179:AR179"/>
    <mergeCell ref="AS179:AU179"/>
    <mergeCell ref="AW182:BB182"/>
    <mergeCell ref="N183:O183"/>
    <mergeCell ref="P183:Q183"/>
    <mergeCell ref="R183:S183"/>
    <mergeCell ref="T183:U183"/>
    <mergeCell ref="V183:X183"/>
    <mergeCell ref="Y183:AA183"/>
    <mergeCell ref="AB183:AC183"/>
    <mergeCell ref="AD183:AE183"/>
    <mergeCell ref="AF183:AM183"/>
    <mergeCell ref="Y182:AA182"/>
    <mergeCell ref="AB182:AC182"/>
    <mergeCell ref="AD182:AE182"/>
    <mergeCell ref="AF182:AM182"/>
    <mergeCell ref="AN182:AR182"/>
    <mergeCell ref="AS182:AU182"/>
    <mergeCell ref="AD181:AE181"/>
    <mergeCell ref="AF181:AM181"/>
    <mergeCell ref="AN181:AR181"/>
    <mergeCell ref="AS181:AU181"/>
    <mergeCell ref="AW181:BB181"/>
    <mergeCell ref="N182:O182"/>
    <mergeCell ref="P182:Q182"/>
    <mergeCell ref="R182:S182"/>
    <mergeCell ref="T182:U182"/>
    <mergeCell ref="V182:X182"/>
    <mergeCell ref="AD184:AE184"/>
    <mergeCell ref="AF184:AM184"/>
    <mergeCell ref="AN184:AR184"/>
    <mergeCell ref="AS184:AU184"/>
    <mergeCell ref="AW184:BB184"/>
    <mergeCell ref="N185:O185"/>
    <mergeCell ref="P185:Q185"/>
    <mergeCell ref="R185:S185"/>
    <mergeCell ref="T185:U185"/>
    <mergeCell ref="V185:X185"/>
    <mergeCell ref="AN183:AR183"/>
    <mergeCell ref="AS183:AU183"/>
    <mergeCell ref="AW183:BB183"/>
    <mergeCell ref="N184:O184"/>
    <mergeCell ref="P184:Q184"/>
    <mergeCell ref="R184:S184"/>
    <mergeCell ref="T184:U184"/>
    <mergeCell ref="V184:X184"/>
    <mergeCell ref="Y184:AA184"/>
    <mergeCell ref="AB184:AC184"/>
    <mergeCell ref="AN186:AR186"/>
    <mergeCell ref="AS186:AU186"/>
    <mergeCell ref="AW186:BB186"/>
    <mergeCell ref="N187:O187"/>
    <mergeCell ref="P187:Q187"/>
    <mergeCell ref="R187:S187"/>
    <mergeCell ref="T187:U187"/>
    <mergeCell ref="V187:X187"/>
    <mergeCell ref="Y187:AA187"/>
    <mergeCell ref="AB187:AC187"/>
    <mergeCell ref="AW185:BB185"/>
    <mergeCell ref="N186:O186"/>
    <mergeCell ref="P186:Q186"/>
    <mergeCell ref="R186:S186"/>
    <mergeCell ref="T186:U186"/>
    <mergeCell ref="V186:X186"/>
    <mergeCell ref="Y186:AA186"/>
    <mergeCell ref="AB186:AC186"/>
    <mergeCell ref="AD186:AE186"/>
    <mergeCell ref="AF186:AM186"/>
    <mergeCell ref="Y185:AA185"/>
    <mergeCell ref="AB185:AC185"/>
    <mergeCell ref="AD185:AE185"/>
    <mergeCell ref="AF185:AM185"/>
    <mergeCell ref="AN185:AR185"/>
    <mergeCell ref="AS185:AU185"/>
    <mergeCell ref="AW188:BB188"/>
    <mergeCell ref="N189:O189"/>
    <mergeCell ref="P189:Q189"/>
    <mergeCell ref="R189:S189"/>
    <mergeCell ref="T189:U189"/>
    <mergeCell ref="V189:X189"/>
    <mergeCell ref="Y189:AA189"/>
    <mergeCell ref="AB189:AC189"/>
    <mergeCell ref="AD189:AE189"/>
    <mergeCell ref="AF189:AM189"/>
    <mergeCell ref="Y188:AA188"/>
    <mergeCell ref="AB188:AC188"/>
    <mergeCell ref="AD188:AE188"/>
    <mergeCell ref="AF188:AM188"/>
    <mergeCell ref="AN188:AR188"/>
    <mergeCell ref="AS188:AU188"/>
    <mergeCell ref="AD187:AE187"/>
    <mergeCell ref="AF187:AM187"/>
    <mergeCell ref="AN187:AR187"/>
    <mergeCell ref="AS187:AU187"/>
    <mergeCell ref="AW187:BB187"/>
    <mergeCell ref="N188:O188"/>
    <mergeCell ref="P188:Q188"/>
    <mergeCell ref="R188:S188"/>
    <mergeCell ref="T188:U188"/>
    <mergeCell ref="V188:X188"/>
    <mergeCell ref="AD190:AE190"/>
    <mergeCell ref="AF190:AM190"/>
    <mergeCell ref="AN190:AR190"/>
    <mergeCell ref="AS190:AU190"/>
    <mergeCell ref="AW190:BB190"/>
    <mergeCell ref="N191:O191"/>
    <mergeCell ref="P191:Q191"/>
    <mergeCell ref="R191:S191"/>
    <mergeCell ref="T191:U191"/>
    <mergeCell ref="V191:X191"/>
    <mergeCell ref="AN189:AR189"/>
    <mergeCell ref="AS189:AU189"/>
    <mergeCell ref="AW189:BB189"/>
    <mergeCell ref="N190:O190"/>
    <mergeCell ref="P190:Q190"/>
    <mergeCell ref="R190:S190"/>
    <mergeCell ref="T190:U190"/>
    <mergeCell ref="V190:X190"/>
    <mergeCell ref="Y190:AA190"/>
    <mergeCell ref="AB190:AC190"/>
    <mergeCell ref="AN192:AR192"/>
    <mergeCell ref="AS192:AU192"/>
    <mergeCell ref="AW192:BB192"/>
    <mergeCell ref="N193:O193"/>
    <mergeCell ref="P193:Q193"/>
    <mergeCell ref="R193:S193"/>
    <mergeCell ref="T193:U193"/>
    <mergeCell ref="V193:X193"/>
    <mergeCell ref="Y193:AA193"/>
    <mergeCell ref="AB193:AC193"/>
    <mergeCell ref="AW191:BB191"/>
    <mergeCell ref="N192:O192"/>
    <mergeCell ref="P192:Q192"/>
    <mergeCell ref="R192:S192"/>
    <mergeCell ref="T192:U192"/>
    <mergeCell ref="V192:X192"/>
    <mergeCell ref="Y192:AA192"/>
    <mergeCell ref="AB192:AC192"/>
    <mergeCell ref="AD192:AE192"/>
    <mergeCell ref="AF192:AM192"/>
    <mergeCell ref="Y191:AA191"/>
    <mergeCell ref="AB191:AC191"/>
    <mergeCell ref="AD191:AE191"/>
    <mergeCell ref="AF191:AM191"/>
    <mergeCell ref="AN191:AR191"/>
    <mergeCell ref="AS191:AU191"/>
    <mergeCell ref="AW194:BB194"/>
    <mergeCell ref="N195:O195"/>
    <mergeCell ref="P195:Q195"/>
    <mergeCell ref="R195:S195"/>
    <mergeCell ref="T195:U195"/>
    <mergeCell ref="V195:X195"/>
    <mergeCell ref="Y195:AA195"/>
    <mergeCell ref="AB195:AC195"/>
    <mergeCell ref="AD195:AE195"/>
    <mergeCell ref="AF195:AM195"/>
    <mergeCell ref="Y194:AA194"/>
    <mergeCell ref="AB194:AC194"/>
    <mergeCell ref="AD194:AE194"/>
    <mergeCell ref="AF194:AM194"/>
    <mergeCell ref="AN194:AR194"/>
    <mergeCell ref="AS194:AU194"/>
    <mergeCell ref="AD193:AE193"/>
    <mergeCell ref="AF193:AM193"/>
    <mergeCell ref="AN193:AR193"/>
    <mergeCell ref="AS193:AU193"/>
    <mergeCell ref="AW193:BB193"/>
    <mergeCell ref="N194:O194"/>
    <mergeCell ref="P194:Q194"/>
    <mergeCell ref="R194:S194"/>
    <mergeCell ref="T194:U194"/>
    <mergeCell ref="V194:X194"/>
    <mergeCell ref="AD196:AE196"/>
    <mergeCell ref="AF196:AM196"/>
    <mergeCell ref="AN196:AR196"/>
    <mergeCell ref="AS196:AU196"/>
    <mergeCell ref="AW196:BB196"/>
    <mergeCell ref="N197:O197"/>
    <mergeCell ref="P197:Q197"/>
    <mergeCell ref="R197:S197"/>
    <mergeCell ref="T197:U197"/>
    <mergeCell ref="V197:X197"/>
    <mergeCell ref="AN195:AR195"/>
    <mergeCell ref="AS195:AU195"/>
    <mergeCell ref="AW195:BB195"/>
    <mergeCell ref="N196:O196"/>
    <mergeCell ref="P196:Q196"/>
    <mergeCell ref="R196:S196"/>
    <mergeCell ref="T196:U196"/>
    <mergeCell ref="V196:X196"/>
    <mergeCell ref="Y196:AA196"/>
    <mergeCell ref="AB196:AC196"/>
    <mergeCell ref="AN198:AR198"/>
    <mergeCell ref="AS198:AU198"/>
    <mergeCell ref="AW198:BB198"/>
    <mergeCell ref="N199:O199"/>
    <mergeCell ref="P199:Q199"/>
    <mergeCell ref="R199:S199"/>
    <mergeCell ref="T199:U199"/>
    <mergeCell ref="V199:X199"/>
    <mergeCell ref="Y199:AA199"/>
    <mergeCell ref="AB199:AC199"/>
    <mergeCell ref="AW197:BB197"/>
    <mergeCell ref="N198:O198"/>
    <mergeCell ref="P198:Q198"/>
    <mergeCell ref="R198:S198"/>
    <mergeCell ref="T198:U198"/>
    <mergeCell ref="V198:X198"/>
    <mergeCell ref="Y198:AA198"/>
    <mergeCell ref="AB198:AC198"/>
    <mergeCell ref="AD198:AE198"/>
    <mergeCell ref="AF198:AM198"/>
    <mergeCell ref="Y197:AA197"/>
    <mergeCell ref="AB197:AC197"/>
    <mergeCell ref="AD197:AE197"/>
    <mergeCell ref="AF197:AM197"/>
    <mergeCell ref="AN197:AR197"/>
    <mergeCell ref="AS197:AU197"/>
    <mergeCell ref="AW200:BB200"/>
    <mergeCell ref="N201:O201"/>
    <mergeCell ref="P201:Q201"/>
    <mergeCell ref="R201:S201"/>
    <mergeCell ref="T201:U201"/>
    <mergeCell ref="V201:X201"/>
    <mergeCell ref="Y201:AA201"/>
    <mergeCell ref="AB201:AC201"/>
    <mergeCell ref="AD201:AE201"/>
    <mergeCell ref="AF201:AM201"/>
    <mergeCell ref="Y200:AA200"/>
    <mergeCell ref="AB200:AC200"/>
    <mergeCell ref="AD200:AE200"/>
    <mergeCell ref="AF200:AM200"/>
    <mergeCell ref="AN200:AR200"/>
    <mergeCell ref="AS200:AU200"/>
    <mergeCell ref="AD199:AE199"/>
    <mergeCell ref="AF199:AM199"/>
    <mergeCell ref="AN199:AR199"/>
    <mergeCell ref="AS199:AU199"/>
    <mergeCell ref="AW199:BB199"/>
    <mergeCell ref="N200:O200"/>
    <mergeCell ref="P200:Q200"/>
    <mergeCell ref="R200:S200"/>
    <mergeCell ref="T200:U200"/>
    <mergeCell ref="V200:X200"/>
    <mergeCell ref="AD202:AE202"/>
    <mergeCell ref="AF202:AM202"/>
    <mergeCell ref="AN202:AR202"/>
    <mergeCell ref="AS202:AU202"/>
    <mergeCell ref="AW202:BB202"/>
    <mergeCell ref="N203:O203"/>
    <mergeCell ref="P203:Q203"/>
    <mergeCell ref="R203:S203"/>
    <mergeCell ref="T203:U203"/>
    <mergeCell ref="V203:X203"/>
    <mergeCell ref="AN201:AR201"/>
    <mergeCell ref="AS201:AU201"/>
    <mergeCell ref="AW201:BB201"/>
    <mergeCell ref="N202:O202"/>
    <mergeCell ref="P202:Q202"/>
    <mergeCell ref="R202:S202"/>
    <mergeCell ref="T202:U202"/>
    <mergeCell ref="V202:X202"/>
    <mergeCell ref="Y202:AA202"/>
    <mergeCell ref="AB202:AC202"/>
    <mergeCell ref="AN204:AR204"/>
    <mergeCell ref="AS204:AU204"/>
    <mergeCell ref="AW204:BB204"/>
    <mergeCell ref="N205:O205"/>
    <mergeCell ref="P205:Q205"/>
    <mergeCell ref="R205:S205"/>
    <mergeCell ref="T205:U205"/>
    <mergeCell ref="V205:X205"/>
    <mergeCell ref="Y205:AA205"/>
    <mergeCell ref="AB205:AC205"/>
    <mergeCell ref="AW203:BB203"/>
    <mergeCell ref="N204:O204"/>
    <mergeCell ref="P204:Q204"/>
    <mergeCell ref="R204:S204"/>
    <mergeCell ref="T204:U204"/>
    <mergeCell ref="V204:X204"/>
    <mergeCell ref="Y204:AA204"/>
    <mergeCell ref="AB204:AC204"/>
    <mergeCell ref="AD204:AE204"/>
    <mergeCell ref="AF204:AM204"/>
    <mergeCell ref="Y203:AA203"/>
    <mergeCell ref="AB203:AC203"/>
    <mergeCell ref="AD203:AE203"/>
    <mergeCell ref="AF203:AM203"/>
    <mergeCell ref="AN203:AR203"/>
    <mergeCell ref="AS203:AU203"/>
    <mergeCell ref="AW206:BB206"/>
    <mergeCell ref="N207:O207"/>
    <mergeCell ref="P207:Q207"/>
    <mergeCell ref="R207:S207"/>
    <mergeCell ref="T207:U207"/>
    <mergeCell ref="V207:X207"/>
    <mergeCell ref="Y207:AA207"/>
    <mergeCell ref="AB207:AC207"/>
    <mergeCell ref="AD207:AE207"/>
    <mergeCell ref="AF207:AM207"/>
    <mergeCell ref="Y206:AA206"/>
    <mergeCell ref="AB206:AC206"/>
    <mergeCell ref="AD206:AE206"/>
    <mergeCell ref="AF206:AM206"/>
    <mergeCell ref="AN206:AR206"/>
    <mergeCell ref="AS206:AU206"/>
    <mergeCell ref="AD205:AE205"/>
    <mergeCell ref="AF205:AM205"/>
    <mergeCell ref="AN205:AR205"/>
    <mergeCell ref="AS205:AU205"/>
    <mergeCell ref="AW205:BB205"/>
    <mergeCell ref="N206:O206"/>
    <mergeCell ref="P206:Q206"/>
    <mergeCell ref="R206:S206"/>
    <mergeCell ref="T206:U206"/>
    <mergeCell ref="V206:X206"/>
    <mergeCell ref="AD208:AE208"/>
    <mergeCell ref="AF208:AM208"/>
    <mergeCell ref="AN208:AR208"/>
    <mergeCell ref="AS208:AU208"/>
    <mergeCell ref="AW208:BB208"/>
    <mergeCell ref="N209:O209"/>
    <mergeCell ref="P209:Q209"/>
    <mergeCell ref="R209:S209"/>
    <mergeCell ref="T209:U209"/>
    <mergeCell ref="V209:X209"/>
    <mergeCell ref="AN207:AR207"/>
    <mergeCell ref="AS207:AU207"/>
    <mergeCell ref="AW207:BB207"/>
    <mergeCell ref="N208:O208"/>
    <mergeCell ref="P208:Q208"/>
    <mergeCell ref="R208:S208"/>
    <mergeCell ref="T208:U208"/>
    <mergeCell ref="V208:X208"/>
    <mergeCell ref="Y208:AA208"/>
    <mergeCell ref="AB208:AC208"/>
    <mergeCell ref="AN210:AR210"/>
    <mergeCell ref="AS210:AU210"/>
    <mergeCell ref="AW210:BB210"/>
    <mergeCell ref="N211:O211"/>
    <mergeCell ref="P211:Q211"/>
    <mergeCell ref="R211:S211"/>
    <mergeCell ref="T211:U211"/>
    <mergeCell ref="V211:X211"/>
    <mergeCell ref="Y211:AA211"/>
    <mergeCell ref="AB211:AC211"/>
    <mergeCell ref="AW209:BB209"/>
    <mergeCell ref="N210:O210"/>
    <mergeCell ref="P210:Q210"/>
    <mergeCell ref="R210:S210"/>
    <mergeCell ref="T210:U210"/>
    <mergeCell ref="V210:X210"/>
    <mergeCell ref="Y210:AA210"/>
    <mergeCell ref="AB210:AC210"/>
    <mergeCell ref="AD210:AE210"/>
    <mergeCell ref="AF210:AM210"/>
    <mergeCell ref="Y209:AA209"/>
    <mergeCell ref="AB209:AC209"/>
    <mergeCell ref="AD209:AE209"/>
    <mergeCell ref="AF209:AM209"/>
    <mergeCell ref="AN209:AR209"/>
    <mergeCell ref="AS209:AU209"/>
    <mergeCell ref="AW212:BB212"/>
    <mergeCell ref="N213:O213"/>
    <mergeCell ref="P213:Q213"/>
    <mergeCell ref="R213:S213"/>
    <mergeCell ref="T213:U213"/>
    <mergeCell ref="V213:X213"/>
    <mergeCell ref="Y213:AA213"/>
    <mergeCell ref="AB213:AC213"/>
    <mergeCell ref="AD213:AE213"/>
    <mergeCell ref="AF213:AM213"/>
    <mergeCell ref="Y212:AA212"/>
    <mergeCell ref="AB212:AC212"/>
    <mergeCell ref="AD212:AE212"/>
    <mergeCell ref="AF212:AM212"/>
    <mergeCell ref="AN212:AR212"/>
    <mergeCell ref="AS212:AU212"/>
    <mergeCell ref="AD211:AE211"/>
    <mergeCell ref="AF211:AM211"/>
    <mergeCell ref="AN211:AR211"/>
    <mergeCell ref="AS211:AU211"/>
    <mergeCell ref="AW211:BB211"/>
    <mergeCell ref="N212:O212"/>
    <mergeCell ref="P212:Q212"/>
    <mergeCell ref="R212:S212"/>
    <mergeCell ref="T212:U212"/>
    <mergeCell ref="V212:X212"/>
    <mergeCell ref="AD214:AE214"/>
    <mergeCell ref="AF214:AM214"/>
    <mergeCell ref="AN214:AR214"/>
    <mergeCell ref="AS214:AU214"/>
    <mergeCell ref="AW214:BB214"/>
    <mergeCell ref="N215:O215"/>
    <mergeCell ref="P215:Q215"/>
    <mergeCell ref="R215:S215"/>
    <mergeCell ref="T215:U215"/>
    <mergeCell ref="V215:X215"/>
    <mergeCell ref="AN213:AR213"/>
    <mergeCell ref="AS213:AU213"/>
    <mergeCell ref="AW213:BB213"/>
    <mergeCell ref="N214:O214"/>
    <mergeCell ref="P214:Q214"/>
    <mergeCell ref="R214:S214"/>
    <mergeCell ref="T214:U214"/>
    <mergeCell ref="V214:X214"/>
    <mergeCell ref="Y214:AA214"/>
    <mergeCell ref="AB214:AC214"/>
    <mergeCell ref="AN216:AR216"/>
    <mergeCell ref="AS216:AU216"/>
    <mergeCell ref="AW216:BB216"/>
    <mergeCell ref="N217:O217"/>
    <mergeCell ref="P217:Q217"/>
    <mergeCell ref="R217:S217"/>
    <mergeCell ref="T217:U217"/>
    <mergeCell ref="V217:X217"/>
    <mergeCell ref="Y217:AA217"/>
    <mergeCell ref="AB217:AC217"/>
    <mergeCell ref="AW215:BB215"/>
    <mergeCell ref="N216:O216"/>
    <mergeCell ref="P216:Q216"/>
    <mergeCell ref="R216:S216"/>
    <mergeCell ref="T216:U216"/>
    <mergeCell ref="V216:X216"/>
    <mergeCell ref="Y216:AA216"/>
    <mergeCell ref="AB216:AC216"/>
    <mergeCell ref="AD216:AE216"/>
    <mergeCell ref="AF216:AM216"/>
    <mergeCell ref="Y215:AA215"/>
    <mergeCell ref="AB215:AC215"/>
    <mergeCell ref="AD215:AE215"/>
    <mergeCell ref="AF215:AM215"/>
    <mergeCell ref="AN215:AR215"/>
    <mergeCell ref="AS215:AU215"/>
    <mergeCell ref="AW218:BB218"/>
    <mergeCell ref="N219:O219"/>
    <mergeCell ref="P219:Q219"/>
    <mergeCell ref="R219:S219"/>
    <mergeCell ref="T219:U219"/>
    <mergeCell ref="V219:X219"/>
    <mergeCell ref="Y219:AA219"/>
    <mergeCell ref="AB219:AC219"/>
    <mergeCell ref="AD219:AE219"/>
    <mergeCell ref="AF219:AM219"/>
    <mergeCell ref="Y218:AA218"/>
    <mergeCell ref="AB218:AC218"/>
    <mergeCell ref="AD218:AE218"/>
    <mergeCell ref="AF218:AM218"/>
    <mergeCell ref="AN218:AR218"/>
    <mergeCell ref="AS218:AU218"/>
    <mergeCell ref="AD217:AE217"/>
    <mergeCell ref="AF217:AM217"/>
    <mergeCell ref="AN217:AR217"/>
    <mergeCell ref="AS217:AU217"/>
    <mergeCell ref="AW217:BB217"/>
    <mergeCell ref="N218:O218"/>
    <mergeCell ref="P218:Q218"/>
    <mergeCell ref="R218:S218"/>
    <mergeCell ref="T218:U218"/>
    <mergeCell ref="V218:X218"/>
    <mergeCell ref="AD220:AE220"/>
    <mergeCell ref="AF220:AM220"/>
    <mergeCell ref="AN220:AR220"/>
    <mergeCell ref="AS220:AU220"/>
    <mergeCell ref="AW220:BB220"/>
    <mergeCell ref="N221:O221"/>
    <mergeCell ref="P221:Q221"/>
    <mergeCell ref="R221:S221"/>
    <mergeCell ref="T221:U221"/>
    <mergeCell ref="V221:X221"/>
    <mergeCell ref="AN219:AR219"/>
    <mergeCell ref="AS219:AU219"/>
    <mergeCell ref="AW219:BB219"/>
    <mergeCell ref="N220:O220"/>
    <mergeCell ref="P220:Q220"/>
    <mergeCell ref="R220:S220"/>
    <mergeCell ref="T220:U220"/>
    <mergeCell ref="V220:X220"/>
    <mergeCell ref="Y220:AA220"/>
    <mergeCell ref="AB220:AC220"/>
    <mergeCell ref="AN222:AR222"/>
    <mergeCell ref="AS222:AU222"/>
    <mergeCell ref="AW222:BB222"/>
    <mergeCell ref="N223:O223"/>
    <mergeCell ref="P223:Q223"/>
    <mergeCell ref="R223:S223"/>
    <mergeCell ref="T223:U223"/>
    <mergeCell ref="V223:X223"/>
    <mergeCell ref="Y223:AA223"/>
    <mergeCell ref="AB223:AC223"/>
    <mergeCell ref="AW221:BB221"/>
    <mergeCell ref="N222:O222"/>
    <mergeCell ref="P222:Q222"/>
    <mergeCell ref="R222:S222"/>
    <mergeCell ref="T222:U222"/>
    <mergeCell ref="V222:X222"/>
    <mergeCell ref="Y222:AA222"/>
    <mergeCell ref="AB222:AC222"/>
    <mergeCell ref="AD222:AE222"/>
    <mergeCell ref="AF222:AM222"/>
    <mergeCell ref="Y221:AA221"/>
    <mergeCell ref="AB221:AC221"/>
    <mergeCell ref="AD221:AE221"/>
    <mergeCell ref="AF221:AM221"/>
    <mergeCell ref="AN221:AR221"/>
    <mergeCell ref="AS221:AU221"/>
    <mergeCell ref="AW224:BB224"/>
    <mergeCell ref="N225:O225"/>
    <mergeCell ref="P225:Q225"/>
    <mergeCell ref="R225:S225"/>
    <mergeCell ref="T225:U225"/>
    <mergeCell ref="V225:X225"/>
    <mergeCell ref="Y225:AA225"/>
    <mergeCell ref="AB225:AC225"/>
    <mergeCell ref="AD225:AE225"/>
    <mergeCell ref="AF225:AM225"/>
    <mergeCell ref="Y224:AA224"/>
    <mergeCell ref="AB224:AC224"/>
    <mergeCell ref="AD224:AE224"/>
    <mergeCell ref="AF224:AM224"/>
    <mergeCell ref="AN224:AR224"/>
    <mergeCell ref="AS224:AU224"/>
    <mergeCell ref="AD223:AE223"/>
    <mergeCell ref="AF223:AM223"/>
    <mergeCell ref="AN223:AR223"/>
    <mergeCell ref="AS223:AU223"/>
    <mergeCell ref="AW223:BB223"/>
    <mergeCell ref="N224:O224"/>
    <mergeCell ref="P224:Q224"/>
    <mergeCell ref="R224:S224"/>
    <mergeCell ref="T224:U224"/>
    <mergeCell ref="V224:X224"/>
    <mergeCell ref="AD226:AE226"/>
    <mergeCell ref="AF226:AM226"/>
    <mergeCell ref="AN226:AR226"/>
    <mergeCell ref="AS226:AU226"/>
    <mergeCell ref="AW226:BB226"/>
    <mergeCell ref="N227:O227"/>
    <mergeCell ref="P227:Q227"/>
    <mergeCell ref="R227:S227"/>
    <mergeCell ref="T227:U227"/>
    <mergeCell ref="V227:X227"/>
    <mergeCell ref="AN225:AR225"/>
    <mergeCell ref="AS225:AU225"/>
    <mergeCell ref="AW225:BB225"/>
    <mergeCell ref="N226:O226"/>
    <mergeCell ref="P226:Q226"/>
    <mergeCell ref="R226:S226"/>
    <mergeCell ref="T226:U226"/>
    <mergeCell ref="V226:X226"/>
    <mergeCell ref="Y226:AA226"/>
    <mergeCell ref="AB226:AC226"/>
    <mergeCell ref="AN228:AR228"/>
    <mergeCell ref="AS228:AU228"/>
    <mergeCell ref="AW228:BB228"/>
    <mergeCell ref="N229:O229"/>
    <mergeCell ref="P229:Q229"/>
    <mergeCell ref="R229:S229"/>
    <mergeCell ref="T229:U229"/>
    <mergeCell ref="V229:X229"/>
    <mergeCell ref="Y229:AA229"/>
    <mergeCell ref="AB229:AC229"/>
    <mergeCell ref="AW227:BB227"/>
    <mergeCell ref="N228:O228"/>
    <mergeCell ref="P228:Q228"/>
    <mergeCell ref="R228:S228"/>
    <mergeCell ref="T228:U228"/>
    <mergeCell ref="V228:X228"/>
    <mergeCell ref="Y228:AA228"/>
    <mergeCell ref="AB228:AC228"/>
    <mergeCell ref="AD228:AE228"/>
    <mergeCell ref="AF228:AM228"/>
    <mergeCell ref="Y227:AA227"/>
    <mergeCell ref="AB227:AC227"/>
    <mergeCell ref="AD227:AE227"/>
    <mergeCell ref="AF227:AM227"/>
    <mergeCell ref="AN227:AR227"/>
    <mergeCell ref="AS227:AU227"/>
    <mergeCell ref="AW230:BB230"/>
    <mergeCell ref="N231:O231"/>
    <mergeCell ref="P231:Q231"/>
    <mergeCell ref="R231:S231"/>
    <mergeCell ref="T231:U231"/>
    <mergeCell ref="V231:X231"/>
    <mergeCell ref="Y231:AA231"/>
    <mergeCell ref="AB231:AC231"/>
    <mergeCell ref="AD231:AE231"/>
    <mergeCell ref="AF231:AM231"/>
    <mergeCell ref="Y230:AA230"/>
    <mergeCell ref="AB230:AC230"/>
    <mergeCell ref="AD230:AE230"/>
    <mergeCell ref="AF230:AM230"/>
    <mergeCell ref="AN230:AR230"/>
    <mergeCell ref="AS230:AU230"/>
    <mergeCell ref="AD229:AE229"/>
    <mergeCell ref="AF229:AM229"/>
    <mergeCell ref="AN229:AR229"/>
    <mergeCell ref="AS229:AU229"/>
    <mergeCell ref="AW229:BB229"/>
    <mergeCell ref="N230:O230"/>
    <mergeCell ref="P230:Q230"/>
    <mergeCell ref="R230:S230"/>
    <mergeCell ref="T230:U230"/>
    <mergeCell ref="V230:X230"/>
    <mergeCell ref="AD232:AE232"/>
    <mergeCell ref="AF232:AM232"/>
    <mergeCell ref="AN232:AR232"/>
    <mergeCell ref="AS232:AU232"/>
    <mergeCell ref="AW232:BB232"/>
    <mergeCell ref="N233:O233"/>
    <mergeCell ref="P233:Q233"/>
    <mergeCell ref="R233:S233"/>
    <mergeCell ref="T233:U233"/>
    <mergeCell ref="V233:X233"/>
    <mergeCell ref="AN231:AR231"/>
    <mergeCell ref="AS231:AU231"/>
    <mergeCell ref="AW231:BB231"/>
    <mergeCell ref="N232:O232"/>
    <mergeCell ref="P232:Q232"/>
    <mergeCell ref="R232:S232"/>
    <mergeCell ref="T232:U232"/>
    <mergeCell ref="V232:X232"/>
    <mergeCell ref="Y232:AA232"/>
    <mergeCell ref="AB232:AC232"/>
    <mergeCell ref="AN234:AR234"/>
    <mergeCell ref="AS234:AU234"/>
    <mergeCell ref="AW234:BB234"/>
    <mergeCell ref="N235:O235"/>
    <mergeCell ref="P235:Q235"/>
    <mergeCell ref="R235:S235"/>
    <mergeCell ref="T235:U235"/>
    <mergeCell ref="V235:X235"/>
    <mergeCell ref="Y235:AA235"/>
    <mergeCell ref="AB235:AC235"/>
    <mergeCell ref="AW233:BB233"/>
    <mergeCell ref="N234:O234"/>
    <mergeCell ref="P234:Q234"/>
    <mergeCell ref="R234:S234"/>
    <mergeCell ref="T234:U234"/>
    <mergeCell ref="V234:X234"/>
    <mergeCell ref="Y234:AA234"/>
    <mergeCell ref="AB234:AC234"/>
    <mergeCell ref="AD234:AE234"/>
    <mergeCell ref="AF234:AM234"/>
    <mergeCell ref="Y233:AA233"/>
    <mergeCell ref="AB233:AC233"/>
    <mergeCell ref="AD233:AE233"/>
    <mergeCell ref="AF233:AM233"/>
    <mergeCell ref="AN233:AR233"/>
    <mergeCell ref="AS233:AU233"/>
    <mergeCell ref="AW236:BB236"/>
    <mergeCell ref="N237:O237"/>
    <mergeCell ref="P237:Q237"/>
    <mergeCell ref="R237:S237"/>
    <mergeCell ref="T237:U237"/>
    <mergeCell ref="V237:X237"/>
    <mergeCell ref="Y237:AA237"/>
    <mergeCell ref="AB237:AC237"/>
    <mergeCell ref="AD237:AE237"/>
    <mergeCell ref="AF237:AM237"/>
    <mergeCell ref="Y236:AA236"/>
    <mergeCell ref="AB236:AC236"/>
    <mergeCell ref="AD236:AE236"/>
    <mergeCell ref="AF236:AM236"/>
    <mergeCell ref="AN236:AR236"/>
    <mergeCell ref="AS236:AU236"/>
    <mergeCell ref="AD235:AE235"/>
    <mergeCell ref="AF235:AM235"/>
    <mergeCell ref="AN235:AR235"/>
    <mergeCell ref="AS235:AU235"/>
    <mergeCell ref="AW235:BB235"/>
    <mergeCell ref="N236:O236"/>
    <mergeCell ref="P236:Q236"/>
    <mergeCell ref="R236:S236"/>
    <mergeCell ref="T236:U236"/>
    <mergeCell ref="V236:X236"/>
    <mergeCell ref="AD238:AE238"/>
    <mergeCell ref="AF238:AM238"/>
    <mergeCell ref="AN238:AR238"/>
    <mergeCell ref="AS238:AU238"/>
    <mergeCell ref="AW238:BB238"/>
    <mergeCell ref="N239:O239"/>
    <mergeCell ref="P239:Q239"/>
    <mergeCell ref="R239:S239"/>
    <mergeCell ref="T239:U239"/>
    <mergeCell ref="V239:X239"/>
    <mergeCell ref="AN237:AR237"/>
    <mergeCell ref="AS237:AU237"/>
    <mergeCell ref="AW237:BB237"/>
    <mergeCell ref="N238:O238"/>
    <mergeCell ref="P238:Q238"/>
    <mergeCell ref="R238:S238"/>
    <mergeCell ref="T238:U238"/>
    <mergeCell ref="V238:X238"/>
    <mergeCell ref="Y238:AA238"/>
    <mergeCell ref="AB238:AC238"/>
    <mergeCell ref="W241:X241"/>
    <mergeCell ref="Y241:Z241"/>
    <mergeCell ref="AN241:AO241"/>
    <mergeCell ref="AP241:AQ241"/>
    <mergeCell ref="AZ241:BB241"/>
    <mergeCell ref="AW239:BB239"/>
    <mergeCell ref="W240:X240"/>
    <mergeCell ref="Y240:Z240"/>
    <mergeCell ref="AN240:AO240"/>
    <mergeCell ref="AP240:AQ240"/>
    <mergeCell ref="AZ240:BB240"/>
    <mergeCell ref="Y239:AA239"/>
    <mergeCell ref="AB239:AC239"/>
    <mergeCell ref="AD239:AE239"/>
    <mergeCell ref="AF239:AM239"/>
    <mergeCell ref="AN239:AR239"/>
    <mergeCell ref="AS239:AU2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</vt:lpstr>
      <vt:lpstr>06 2017 EJEC V2</vt:lpstr>
      <vt:lpstr>06 2017 MES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2017-04-05T20:50:26Z</cp:lastPrinted>
  <dcterms:created xsi:type="dcterms:W3CDTF">1999-01-28T17:30:06Z</dcterms:created>
  <dcterms:modified xsi:type="dcterms:W3CDTF">2017-07-04T17:52:01Z</dcterms:modified>
</cp:coreProperties>
</file>